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Web Updates\JUNE 2026\WBTR-3005 Gwen\"/>
    </mc:Choice>
  </mc:AlternateContent>
  <xr:revisionPtr revIDLastSave="0" documentId="8_{9BF73B01-1EC2-4106-93F9-55126928F0AD}" xr6:coauthVersionLast="47" xr6:coauthVersionMax="47" xr10:uidLastSave="{00000000-0000-0000-0000-000000000000}"/>
  <bookViews>
    <workbookView xWindow="-108" yWindow="-108" windowWidth="23256" windowHeight="12456" firstSheet="6" activeTab="6" xr2:uid="{C2A248DE-6B53-4D23-A6A7-386C169D7E12}"/>
  </bookViews>
  <sheets>
    <sheet name="Birth Month Alignment Scena (3)" sheetId="9" state="hidden" r:id="rId1"/>
    <sheet name="1915(i) Clinical Policy Links" sheetId="6" r:id="rId2"/>
    <sheet name="Birth Month Alignment Scena (2)" sheetId="8" state="hidden" r:id="rId3"/>
    <sheet name="Birth Month Alignment Scena (4)" sheetId="10" state="hidden" r:id="rId4"/>
    <sheet name="Initial Plan-Post Roll Out" sheetId="12" state="hidden" r:id="rId5"/>
    <sheet name="Birth Month Examples" sheetId="13" r:id="rId6"/>
    <sheet name="Birth Month Calculator Tool"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4" l="1"/>
  <c r="O11" i="14" s="1"/>
  <c r="O35" i="13"/>
  <c r="O34" i="13"/>
  <c r="P34" i="13" s="1"/>
  <c r="C42" i="13" s="1"/>
  <c r="K42" i="13" s="1"/>
  <c r="L42" i="13" s="1"/>
  <c r="M45" i="13"/>
  <c r="B17" i="14"/>
  <c r="A17" i="14"/>
  <c r="B35" i="14"/>
  <c r="B34" i="14"/>
  <c r="B33" i="14"/>
  <c r="A35" i="14"/>
  <c r="A34" i="14"/>
  <c r="A33" i="14"/>
  <c r="O27" i="14"/>
  <c r="O26" i="14"/>
  <c r="O25" i="14"/>
  <c r="G27" i="14"/>
  <c r="F27" i="14"/>
  <c r="M27" i="14" s="1"/>
  <c r="G26" i="14"/>
  <c r="F26" i="14"/>
  <c r="M26" i="14" s="1"/>
  <c r="G25" i="14"/>
  <c r="F25" i="14"/>
  <c r="M25" i="14" s="1"/>
  <c r="M11" i="14"/>
  <c r="G11" i="14"/>
  <c r="F11" i="14"/>
  <c r="O36" i="13"/>
  <c r="P36" i="13" s="1"/>
  <c r="C44" i="13" s="1"/>
  <c r="F44" i="13" s="1"/>
  <c r="N15" i="13"/>
  <c r="O15" i="13" s="1"/>
  <c r="N14" i="13"/>
  <c r="O14" i="13" s="1"/>
  <c r="N13" i="13"/>
  <c r="O13" i="13" s="1"/>
  <c r="M13" i="13"/>
  <c r="M14" i="13"/>
  <c r="M15" i="13"/>
  <c r="G13" i="13"/>
  <c r="G14" i="13"/>
  <c r="G15" i="13"/>
  <c r="F13" i="13"/>
  <c r="F14" i="13"/>
  <c r="F15" i="13"/>
  <c r="G35" i="13"/>
  <c r="I35" i="13" s="1"/>
  <c r="G36" i="13"/>
  <c r="N12" i="13"/>
  <c r="O12" i="13" s="1"/>
  <c r="G34" i="13"/>
  <c r="K34" i="13" s="1"/>
  <c r="K36" i="13"/>
  <c r="K35" i="13"/>
  <c r="F36" i="13"/>
  <c r="M36" i="13" s="1"/>
  <c r="F35" i="13"/>
  <c r="M35" i="13" s="1"/>
  <c r="F34" i="13"/>
  <c r="M34" i="13" s="1"/>
  <c r="N34" i="13" s="1"/>
  <c r="F12" i="13"/>
  <c r="D42" i="13"/>
  <c r="I36" i="13"/>
  <c r="M12" i="13"/>
  <c r="G12" i="13"/>
  <c r="G13" i="12"/>
  <c r="C32" i="12"/>
  <c r="D32" i="12"/>
  <c r="E32" i="12"/>
  <c r="M32" i="12"/>
  <c r="P32" i="12"/>
  <c r="I27" i="12"/>
  <c r="K27" i="12"/>
  <c r="E18" i="12"/>
  <c r="F18" i="12"/>
  <c r="G18" i="12"/>
  <c r="I18" i="12"/>
  <c r="K18" i="12"/>
  <c r="O18" i="12"/>
  <c r="N18" i="12" s="1"/>
  <c r="M18" i="12" s="1"/>
  <c r="P18" i="12"/>
  <c r="I13" i="12"/>
  <c r="K13" i="12"/>
  <c r="N13" i="12"/>
  <c r="M13" i="12" s="1"/>
  <c r="P13" i="12"/>
  <c r="G58" i="10"/>
  <c r="F58" i="10"/>
  <c r="P58" i="10" s="1"/>
  <c r="O58" i="10" s="1"/>
  <c r="N58" i="10" s="1"/>
  <c r="E58" i="10"/>
  <c r="D58" i="10"/>
  <c r="H58" i="10" s="1"/>
  <c r="O53" i="10"/>
  <c r="H53" i="10"/>
  <c r="L53" i="10" s="1"/>
  <c r="G53" i="10"/>
  <c r="G45" i="10"/>
  <c r="F45" i="10"/>
  <c r="P45" i="10" s="1"/>
  <c r="E45" i="10"/>
  <c r="D45" i="10"/>
  <c r="H45" i="10" s="1"/>
  <c r="L40" i="10"/>
  <c r="J40" i="10"/>
  <c r="G40" i="10"/>
  <c r="Q32" i="10"/>
  <c r="F32" i="10"/>
  <c r="E32" i="10"/>
  <c r="D32" i="10"/>
  <c r="N32" i="10" s="1"/>
  <c r="L27" i="10"/>
  <c r="J27" i="10"/>
  <c r="H18" i="10"/>
  <c r="J18" i="10" s="1"/>
  <c r="G18" i="10"/>
  <c r="F18" i="10"/>
  <c r="P18" i="10" s="1"/>
  <c r="Q13" i="10"/>
  <c r="O13" i="10"/>
  <c r="N13" i="10" s="1"/>
  <c r="H13" i="10"/>
  <c r="L13" i="10" s="1"/>
  <c r="E13" i="10"/>
  <c r="O33" i="9"/>
  <c r="N33" i="9" s="1"/>
  <c r="M33" i="9" s="1"/>
  <c r="G33" i="9"/>
  <c r="K33" i="9" s="1"/>
  <c r="F33" i="9"/>
  <c r="E33" i="9"/>
  <c r="N28" i="9"/>
  <c r="M28" i="9" s="1"/>
  <c r="G28" i="9"/>
  <c r="I28" i="9" s="1"/>
  <c r="D28" i="9"/>
  <c r="K18" i="9"/>
  <c r="G18" i="9"/>
  <c r="I18" i="9" s="1"/>
  <c r="F18" i="9"/>
  <c r="E18" i="9"/>
  <c r="O18" i="9" s="1"/>
  <c r="N18" i="9" s="1"/>
  <c r="M18" i="9" s="1"/>
  <c r="N13" i="9"/>
  <c r="M13" i="9" s="1"/>
  <c r="G13" i="9"/>
  <c r="K13" i="9" s="1"/>
  <c r="D13" i="9"/>
  <c r="G84" i="8"/>
  <c r="H84" i="8"/>
  <c r="I84" i="8"/>
  <c r="J84" i="8"/>
  <c r="K84" i="8"/>
  <c r="L84" i="8"/>
  <c r="M84" i="8"/>
  <c r="Q84" i="8"/>
  <c r="P84" i="8" s="1"/>
  <c r="G85" i="8"/>
  <c r="H85" i="8"/>
  <c r="I85" i="8"/>
  <c r="J85" i="8"/>
  <c r="K85" i="8"/>
  <c r="L85" i="8"/>
  <c r="M85" i="8"/>
  <c r="Q85" i="8"/>
  <c r="P85" i="8" s="1"/>
  <c r="G86" i="8"/>
  <c r="H86" i="8"/>
  <c r="I86" i="8"/>
  <c r="J86" i="8"/>
  <c r="K86" i="8"/>
  <c r="L86" i="8"/>
  <c r="M86" i="8"/>
  <c r="Q86" i="8"/>
  <c r="P86" i="8" s="1"/>
  <c r="G87" i="8"/>
  <c r="H87" i="8"/>
  <c r="I87" i="8"/>
  <c r="J87" i="8"/>
  <c r="K87" i="8"/>
  <c r="L87" i="8"/>
  <c r="M87" i="8"/>
  <c r="Q87" i="8"/>
  <c r="P87" i="8" s="1"/>
  <c r="G88" i="8"/>
  <c r="H88" i="8"/>
  <c r="I88" i="8"/>
  <c r="J88" i="8"/>
  <c r="K88" i="8"/>
  <c r="L88" i="8"/>
  <c r="M88" i="8"/>
  <c r="Q88" i="8"/>
  <c r="P88" i="8" s="1"/>
  <c r="G89" i="8"/>
  <c r="H89" i="8"/>
  <c r="I89" i="8"/>
  <c r="J89" i="8"/>
  <c r="K89" i="8"/>
  <c r="L89" i="8"/>
  <c r="M89" i="8"/>
  <c r="Q89" i="8"/>
  <c r="P89" i="8" s="1"/>
  <c r="G90" i="8"/>
  <c r="H90" i="8"/>
  <c r="I90" i="8"/>
  <c r="J90" i="8"/>
  <c r="K90" i="8"/>
  <c r="L90" i="8"/>
  <c r="M90" i="8"/>
  <c r="Q90" i="8"/>
  <c r="P90" i="8" s="1"/>
  <c r="G91" i="8"/>
  <c r="H91" i="8"/>
  <c r="I91" i="8"/>
  <c r="J91" i="8"/>
  <c r="K91" i="8"/>
  <c r="L91" i="8"/>
  <c r="M91" i="8"/>
  <c r="Q91" i="8"/>
  <c r="P91" i="8" s="1"/>
  <c r="G92" i="8"/>
  <c r="H92" i="8"/>
  <c r="I92" i="8"/>
  <c r="J92" i="8"/>
  <c r="K92" i="8"/>
  <c r="L92" i="8"/>
  <c r="M92" i="8"/>
  <c r="Q92" i="8"/>
  <c r="P92" i="8" s="1"/>
  <c r="G93" i="8"/>
  <c r="H93" i="8"/>
  <c r="I93" i="8"/>
  <c r="J93" i="8"/>
  <c r="K93" i="8"/>
  <c r="L93" i="8"/>
  <c r="M93" i="8"/>
  <c r="Q93" i="8"/>
  <c r="P93" i="8" s="1"/>
  <c r="G94" i="8"/>
  <c r="H94" i="8"/>
  <c r="I94" i="8"/>
  <c r="J94" i="8"/>
  <c r="K94" i="8"/>
  <c r="L94" i="8"/>
  <c r="M94" i="8"/>
  <c r="Q94" i="8"/>
  <c r="P94" i="8" s="1"/>
  <c r="G95" i="8"/>
  <c r="H95" i="8"/>
  <c r="I95" i="8"/>
  <c r="J95" i="8"/>
  <c r="K95" i="8"/>
  <c r="L95" i="8"/>
  <c r="M95" i="8"/>
  <c r="Q95" i="8"/>
  <c r="P95" i="8" s="1"/>
  <c r="G67" i="8"/>
  <c r="H67" i="8"/>
  <c r="I67" i="8"/>
  <c r="J67" i="8"/>
  <c r="K67" i="8"/>
  <c r="L67" i="8"/>
  <c r="O67" i="8"/>
  <c r="G68" i="8"/>
  <c r="H68" i="8"/>
  <c r="I68" i="8"/>
  <c r="J68" i="8"/>
  <c r="K68" i="8"/>
  <c r="L68" i="8"/>
  <c r="O68" i="8"/>
  <c r="G69" i="8"/>
  <c r="H69" i="8"/>
  <c r="I69" i="8"/>
  <c r="J69" i="8"/>
  <c r="K69" i="8"/>
  <c r="L69" i="8"/>
  <c r="O69" i="8"/>
  <c r="G70" i="8"/>
  <c r="H70" i="8"/>
  <c r="I70" i="8"/>
  <c r="J70" i="8"/>
  <c r="K70" i="8"/>
  <c r="L70" i="8"/>
  <c r="O70" i="8"/>
  <c r="G71" i="8"/>
  <c r="H71" i="8"/>
  <c r="I71" i="8"/>
  <c r="J71" i="8"/>
  <c r="K71" i="8"/>
  <c r="L71" i="8"/>
  <c r="O71" i="8"/>
  <c r="G72" i="8"/>
  <c r="H72" i="8"/>
  <c r="I72" i="8"/>
  <c r="J72" i="8"/>
  <c r="K72" i="8"/>
  <c r="L72" i="8"/>
  <c r="O72" i="8"/>
  <c r="G73" i="8"/>
  <c r="H73" i="8"/>
  <c r="I73" i="8"/>
  <c r="J73" i="8"/>
  <c r="K73" i="8"/>
  <c r="L73" i="8"/>
  <c r="O73" i="8"/>
  <c r="G74" i="8"/>
  <c r="H74" i="8"/>
  <c r="I74" i="8"/>
  <c r="J74" i="8"/>
  <c r="K74" i="8"/>
  <c r="L74" i="8"/>
  <c r="O74" i="8"/>
  <c r="G75" i="8"/>
  <c r="H75" i="8"/>
  <c r="I75" i="8"/>
  <c r="J75" i="8"/>
  <c r="K75" i="8"/>
  <c r="L75" i="8"/>
  <c r="O75" i="8"/>
  <c r="G76" i="8"/>
  <c r="H76" i="8"/>
  <c r="I76" i="8"/>
  <c r="J76" i="8"/>
  <c r="K76" i="8"/>
  <c r="L76" i="8"/>
  <c r="O76" i="8"/>
  <c r="G77" i="8"/>
  <c r="H77" i="8"/>
  <c r="I77" i="8"/>
  <c r="J77" i="8"/>
  <c r="K77" i="8"/>
  <c r="L77" i="8"/>
  <c r="O77" i="8"/>
  <c r="G78" i="8"/>
  <c r="H78" i="8"/>
  <c r="I78" i="8"/>
  <c r="J78" i="8"/>
  <c r="K78" i="8"/>
  <c r="L78" i="8"/>
  <c r="O78" i="8"/>
  <c r="G47" i="8"/>
  <c r="H47" i="8"/>
  <c r="I47" i="8"/>
  <c r="J47" i="8"/>
  <c r="K47" i="8"/>
  <c r="L47" i="8"/>
  <c r="O47" i="8"/>
  <c r="G48" i="8"/>
  <c r="H48" i="8"/>
  <c r="I48" i="8"/>
  <c r="J48" i="8"/>
  <c r="K48" i="8"/>
  <c r="L48" i="8"/>
  <c r="O48" i="8"/>
  <c r="G49" i="8"/>
  <c r="H49" i="8"/>
  <c r="I49" i="8"/>
  <c r="J49" i="8"/>
  <c r="K49" i="8"/>
  <c r="L49" i="8"/>
  <c r="O49" i="8"/>
  <c r="G50" i="8"/>
  <c r="H50" i="8"/>
  <c r="I50" i="8"/>
  <c r="J50" i="8"/>
  <c r="K50" i="8"/>
  <c r="L50" i="8"/>
  <c r="O50" i="8"/>
  <c r="G51" i="8"/>
  <c r="H51" i="8"/>
  <c r="I51" i="8"/>
  <c r="J51" i="8"/>
  <c r="K51" i="8"/>
  <c r="L51" i="8"/>
  <c r="O51" i="8"/>
  <c r="G52" i="8"/>
  <c r="H52" i="8"/>
  <c r="I52" i="8"/>
  <c r="J52" i="8"/>
  <c r="K52" i="8"/>
  <c r="L52" i="8"/>
  <c r="O52" i="8"/>
  <c r="G53" i="8"/>
  <c r="H53" i="8"/>
  <c r="I53" i="8"/>
  <c r="J53" i="8"/>
  <c r="K53" i="8"/>
  <c r="L53" i="8"/>
  <c r="O53" i="8"/>
  <c r="G54" i="8"/>
  <c r="H54" i="8"/>
  <c r="I54" i="8"/>
  <c r="J54" i="8"/>
  <c r="K54" i="8"/>
  <c r="L54" i="8"/>
  <c r="O54" i="8"/>
  <c r="G55" i="8"/>
  <c r="H55" i="8"/>
  <c r="I55" i="8"/>
  <c r="J55" i="8"/>
  <c r="K55" i="8"/>
  <c r="L55" i="8"/>
  <c r="O55" i="8"/>
  <c r="G56" i="8"/>
  <c r="H56" i="8"/>
  <c r="I56" i="8"/>
  <c r="J56" i="8"/>
  <c r="K56" i="8"/>
  <c r="L56" i="8"/>
  <c r="O56" i="8"/>
  <c r="G57" i="8"/>
  <c r="H57" i="8"/>
  <c r="I57" i="8"/>
  <c r="J57" i="8"/>
  <c r="K57" i="8"/>
  <c r="L57" i="8"/>
  <c r="O57" i="8"/>
  <c r="G58" i="8"/>
  <c r="H58" i="8"/>
  <c r="I58" i="8"/>
  <c r="J58" i="8"/>
  <c r="K58" i="8"/>
  <c r="L58" i="8"/>
  <c r="O58" i="8"/>
  <c r="E33" i="8"/>
  <c r="G33" i="8"/>
  <c r="J33" i="8"/>
  <c r="K33" i="8"/>
  <c r="M33" i="8"/>
  <c r="E34" i="8"/>
  <c r="G34" i="8"/>
  <c r="J34" i="8"/>
  <c r="K34" i="8"/>
  <c r="M34" i="8"/>
  <c r="E35" i="8"/>
  <c r="G35" i="8"/>
  <c r="J35" i="8"/>
  <c r="K35" i="8"/>
  <c r="M35" i="8"/>
  <c r="E36" i="8"/>
  <c r="G36" i="8"/>
  <c r="J36" i="8"/>
  <c r="K36" i="8"/>
  <c r="M36" i="8"/>
  <c r="E37" i="8"/>
  <c r="G37" i="8"/>
  <c r="J37" i="8"/>
  <c r="K37" i="8"/>
  <c r="M37" i="8"/>
  <c r="E38" i="8"/>
  <c r="G38" i="8"/>
  <c r="J38" i="8"/>
  <c r="K38" i="8"/>
  <c r="M38" i="8"/>
  <c r="E39" i="8"/>
  <c r="G39" i="8"/>
  <c r="J39" i="8"/>
  <c r="K39" i="8"/>
  <c r="M39" i="8"/>
  <c r="E40" i="8"/>
  <c r="G40" i="8"/>
  <c r="J40" i="8"/>
  <c r="K40" i="8"/>
  <c r="M40" i="8"/>
  <c r="E41" i="8"/>
  <c r="G41" i="8"/>
  <c r="J41" i="8"/>
  <c r="K41" i="8"/>
  <c r="M41" i="8"/>
  <c r="E31" i="8"/>
  <c r="G31" i="8"/>
  <c r="J31" i="8"/>
  <c r="M31" i="8"/>
  <c r="L31" i="8" s="1"/>
  <c r="K31" i="8" s="1"/>
  <c r="R31" i="8"/>
  <c r="S31" i="8"/>
  <c r="U31" i="8"/>
  <c r="X31" i="8"/>
  <c r="W31" i="8" s="1"/>
  <c r="M21" i="8"/>
  <c r="L21" i="8" s="1"/>
  <c r="D13" i="8"/>
  <c r="G13" i="8"/>
  <c r="J13" i="8"/>
  <c r="K13" i="8"/>
  <c r="M13" i="8"/>
  <c r="I13" i="8" s="1"/>
  <c r="D14" i="8"/>
  <c r="G14" i="8"/>
  <c r="J14" i="8"/>
  <c r="K14" i="8"/>
  <c r="M14" i="8"/>
  <c r="I14" i="8" s="1"/>
  <c r="D15" i="8"/>
  <c r="G15" i="8"/>
  <c r="J15" i="8"/>
  <c r="K15" i="8"/>
  <c r="M15" i="8"/>
  <c r="I15" i="8" s="1"/>
  <c r="E16" i="8"/>
  <c r="G16" i="8"/>
  <c r="J16" i="8"/>
  <c r="M16" i="8"/>
  <c r="M42" i="13" l="1"/>
  <c r="N42" i="13" s="1"/>
  <c r="M44" i="13"/>
  <c r="N44" i="13" s="1"/>
  <c r="I34" i="13"/>
  <c r="E42" i="13"/>
  <c r="E44" i="13"/>
  <c r="K11" i="14"/>
  <c r="I11" i="14"/>
  <c r="D17" i="14"/>
  <c r="E17" i="14" s="1"/>
  <c r="C17" i="14"/>
  <c r="D33" i="14"/>
  <c r="N25" i="14"/>
  <c r="K25" i="14"/>
  <c r="I25" i="14"/>
  <c r="E33" i="14"/>
  <c r="P25" i="14"/>
  <c r="C33" i="14" s="1"/>
  <c r="M33" i="14" s="1"/>
  <c r="D34" i="14"/>
  <c r="N26" i="14"/>
  <c r="K26" i="14"/>
  <c r="I26" i="14"/>
  <c r="E34" i="14"/>
  <c r="P26" i="14"/>
  <c r="C34" i="14" s="1"/>
  <c r="D35" i="14"/>
  <c r="N27" i="14"/>
  <c r="K27" i="14"/>
  <c r="I27" i="14"/>
  <c r="E35" i="14"/>
  <c r="P27" i="14"/>
  <c r="C35" i="14" s="1"/>
  <c r="G44" i="13"/>
  <c r="I44" i="13"/>
  <c r="K44" i="13"/>
  <c r="L44" i="13" s="1"/>
  <c r="N35" i="13"/>
  <c r="D43" i="13"/>
  <c r="N36" i="13"/>
  <c r="D44" i="13"/>
  <c r="E43" i="13"/>
  <c r="P35" i="13"/>
  <c r="C43" i="13" s="1"/>
  <c r="F42" i="13"/>
  <c r="K15" i="13"/>
  <c r="I15" i="13"/>
  <c r="K14" i="13"/>
  <c r="I14" i="13"/>
  <c r="K13" i="13"/>
  <c r="I13" i="13"/>
  <c r="D22" i="13"/>
  <c r="E22" i="13" s="1"/>
  <c r="C22" i="13"/>
  <c r="D23" i="13"/>
  <c r="E23" i="13" s="1"/>
  <c r="C23" i="13"/>
  <c r="D24" i="13"/>
  <c r="E24" i="13" s="1"/>
  <c r="C24" i="13"/>
  <c r="D21" i="13"/>
  <c r="C21" i="13"/>
  <c r="K12" i="13"/>
  <c r="I12" i="13"/>
  <c r="L13" i="12"/>
  <c r="D18" i="12"/>
  <c r="L45" i="10"/>
  <c r="J45" i="10"/>
  <c r="Q45" i="10"/>
  <c r="O45" i="10"/>
  <c r="N45" i="10" s="1"/>
  <c r="E18" i="10"/>
  <c r="G13" i="10"/>
  <c r="L18" i="10"/>
  <c r="Q18" i="10"/>
  <c r="O18" i="10"/>
  <c r="N18" i="10" s="1"/>
  <c r="L58" i="10"/>
  <c r="J58" i="10"/>
  <c r="Q58" i="10"/>
  <c r="J53" i="10"/>
  <c r="J13" i="10"/>
  <c r="M13" i="10" s="1"/>
  <c r="D18" i="9"/>
  <c r="F13" i="9"/>
  <c r="L28" i="9"/>
  <c r="D33" i="9"/>
  <c r="F28" i="9"/>
  <c r="K28" i="9"/>
  <c r="I13" i="9"/>
  <c r="L13" i="9" s="1"/>
  <c r="I33" i="9"/>
  <c r="C21" i="8"/>
  <c r="E21" i="8" s="1"/>
  <c r="L16" i="8"/>
  <c r="K16" i="8" s="1"/>
  <c r="F43" i="13" l="1"/>
  <c r="G43" i="13" s="1"/>
  <c r="M43" i="13"/>
  <c r="M35" i="14"/>
  <c r="N35" i="14" s="1"/>
  <c r="K35" i="14"/>
  <c r="L35" i="14" s="1"/>
  <c r="F35" i="14"/>
  <c r="M34" i="14"/>
  <c r="N34" i="14" s="1"/>
  <c r="K34" i="14"/>
  <c r="L34" i="14" s="1"/>
  <c r="F34" i="14"/>
  <c r="N33" i="14"/>
  <c r="K33" i="14"/>
  <c r="L33" i="14" s="1"/>
  <c r="F33" i="14"/>
  <c r="G17" i="14"/>
  <c r="F17" i="14"/>
  <c r="M17" i="14"/>
  <c r="N17" i="14" s="1"/>
  <c r="O17" i="14"/>
  <c r="P17" i="14" s="1"/>
  <c r="K43" i="13"/>
  <c r="L43" i="13" s="1"/>
  <c r="I42" i="13"/>
  <c r="G42" i="13"/>
  <c r="O24" i="13"/>
  <c r="M24" i="13"/>
  <c r="N24" i="13" s="1"/>
  <c r="O23" i="13"/>
  <c r="M23" i="13"/>
  <c r="N23" i="13" s="1"/>
  <c r="O22" i="13"/>
  <c r="M22" i="13"/>
  <c r="N22" i="13" s="1"/>
  <c r="E21" i="13"/>
  <c r="O21" i="13" s="1"/>
  <c r="M21" i="13"/>
  <c r="N21" i="13" s="1"/>
  <c r="P21" i="13"/>
  <c r="G24" i="13"/>
  <c r="F24" i="13"/>
  <c r="F23" i="13"/>
  <c r="G23" i="13"/>
  <c r="F22" i="13"/>
  <c r="G22" i="13"/>
  <c r="F21" i="13"/>
  <c r="G21" i="13"/>
  <c r="G21" i="8"/>
  <c r="J21" i="8"/>
  <c r="N43" i="13" l="1"/>
  <c r="I43" i="13"/>
  <c r="K17" i="14"/>
  <c r="I17" i="14"/>
  <c r="I33" i="14"/>
  <c r="G33" i="14"/>
  <c r="I34" i="14"/>
  <c r="G34" i="14"/>
  <c r="I35" i="14"/>
  <c r="G35" i="14"/>
  <c r="P22" i="13"/>
  <c r="P23" i="13"/>
  <c r="P24" i="13"/>
  <c r="I22" i="13"/>
  <c r="K22" i="13"/>
  <c r="I23" i="13"/>
  <c r="K23" i="13"/>
  <c r="I24" i="13"/>
  <c r="K24" i="13"/>
  <c r="K21" i="13"/>
  <c r="I2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tc={AA0B86BA-2F33-4E06-8F34-59709DB59692}</author>
  </authors>
  <commentList>
    <comment ref="R9" authorId="0" shapeId="0" xr:uid="{AA0B86BA-2F33-4E06-8F34-59709DB59692}">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tc={44BDD836-DB46-47A7-AD06-B1CC00D0A3DB}</author>
    <author>tc={1829B291-F5A0-49AE-A545-FFBF586E204C}</author>
    <author>tc={1056EAAD-9630-4111-B55F-12258BB49C71}</author>
    <author>tc={E5A12905-8F07-48B3-B02D-9F9C39E2F368}</author>
    <author>tc={F629FF7E-B91D-4CA6-AA3E-2C58ACF08198}</author>
    <author>tc={E8B98F4D-36AA-4F73-971D-7182A3B3F89C}</author>
    <author>tc={371A23EC-B1F4-4553-97A3-478BA757FA13}</author>
    <author>tc={FA4D84F5-A663-48EB-A6E5-3F6D1B525A61}</author>
    <author>tc={CD6CB55F-E3EF-4EBB-B1BB-62650B969CAB}</author>
    <author>tc={FF0F1C5D-21B7-4A5D-9BF9-E3A8F39B48E1}</author>
  </authors>
  <commentList>
    <comment ref="Q9" authorId="0" shapeId="0" xr:uid="{44BDD836-DB46-47A7-AD06-B1CC00D0A3DB}">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 ref="C13" authorId="1" shapeId="0" xr:uid="{1829B291-F5A0-49AE-A545-FFBF586E204C}">
      <text>
        <t>[Threaded comment]
Your version of Excel allows you to read this threaded comment; however, any edits to it will get removed if the file is opened in a newer version of Excel. Learn more: https://go.microsoft.com/fwlink/?linkid=870924
Comment:
    Suggestion: Switch to 6/14/25.  Then, add additional column for “Giddy-Up Reassessment / Double Assessment Due” to ensure Eligibility remains in place during the gap until the “first of the month after the birth month”</t>
      </text>
    </comment>
    <comment ref="C14" authorId="2" shapeId="0" xr:uid="{1056EAAD-9630-4111-B55F-12258BB49C71}">
      <text>
        <t>[Threaded comment]
Your version of Excel allows you to read this threaded comment; however, any edits to it will get removed if the file is opened in a newer version of Excel. Learn more: https://go.microsoft.com/fwlink/?linkid=870924
Comment:
    Suggestion: Shift to 4/14/26.  Then, add additional column for “Giddy-Up Reassessment / Double Assessment Due” to ensure Eligibility remains in place during the gap until the “first of the month after the birth month.”</t>
      </text>
    </comment>
    <comment ref="C15" authorId="3" shapeId="0" xr:uid="{E5A12905-8F07-48B3-B02D-9F9C39E2F368}">
      <text>
        <t>[Threaded comment]
Your version of Excel allows you to read this threaded comment; however, any edits to it will get removed if the file is opened in a newer version of Excel. Learn more: https://go.microsoft.com/fwlink/?linkid=870924
Comment:
    Suggestion: Shift to 5/22/26.  Then, add additional column for “Giddy-Up Reassessment / Double Assessment Due” to ensure Eligibility remains in place during the gap until the “first of the month after the birth month.”</t>
      </text>
    </comment>
    <comment ref="C46" authorId="4" shapeId="0" xr:uid="{F629FF7E-B91D-4CA6-AA3E-2C58ACF08198}">
      <text>
        <t xml:space="preserve">[Threaded comment]
Your version of Excel allows you to read this threaded comment; however, any edits to it will get removed if the file is opened in a newer version of Excel. Learn more: https://go.microsoft.com/fwlink/?linkid=870924
Comment:
    Recommend adjusting the Column C dates to be “messier” and not so “clean and tidy” to better reflect Year 1 circumstances in the “real world” for TCMs working to make this Birth Month Rhythm shift.  See additional Comments below with some suggestion-examples.
</t>
      </text>
    </comment>
    <comment ref="J46" authorId="5" shapeId="0" xr:uid="{E8B98F4D-36AA-4F73-971D-7182A3B3F89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not understanding the reference to clock restart. @Hamlin, Monica B , please explain.
Reply:
    Agree.  I don’t understand this either.</t>
      </text>
    </comment>
    <comment ref="O46" authorId="6" shapeId="0" xr:uid="{371A23EC-B1F4-4553-97A3-478BA757FA13}">
      <text>
        <t>[Threaded comment]
Your version of Excel allows you to read this threaded comment; however, any edits to it will get removed if the file is opened in a newer version of Excel. Learn more: https://go.microsoft.com/fwlink/?linkid=870924
Comment:
    Shouldn’t these End Dates for Care Plan be 2026, not 2025?</t>
      </text>
    </comment>
    <comment ref="C47" authorId="7" shapeId="0" xr:uid="{FA4D84F5-A663-48EB-A6E5-3F6D1B525A61}">
      <text>
        <t>[Threaded comment]
Your version of Excel allows you to read this threaded comment; however, any edits to it will get removed if the file is opened in a newer version of Excel. Learn more: https://go.microsoft.com/fwlink/?linkid=870924
Comment:
    Suggestion:  Shift to 10/14/25.  Then, add additional column for “Giddy-Up Reassessment / Double Assessment Due” to ensure Eligibility remains in place during the gap until the “first of the month after the birth month.”</t>
      </text>
    </comment>
    <comment ref="C48" authorId="8" shapeId="0" xr:uid="{CD6CB55F-E3EF-4EBB-B1BB-62650B969CAB}">
      <text>
        <t>[Threaded comment]
Your version of Excel allows you to read this threaded comment; however, any edits to it will get removed if the file is opened in a newer version of Excel. Learn more: https://go.microsoft.com/fwlink/?linkid=870924
Comment:
    Suggestion:  Shift to 8/14/26.  Then, add additional column for “Giddy-Up Reassessment / Double Assessment Due” to ensure Eligibility remains in place during the gap until the “first of the month after the birth month.”</t>
      </text>
    </comment>
    <comment ref="C49" authorId="9" shapeId="0" xr:uid="{FF0F1C5D-21B7-4A5D-9BF9-E3A8F39B48E1}">
      <text>
        <t>[Threaded comment]
Your version of Excel allows you to read this threaded comment; however, any edits to it will get removed if the file is opened in a newer version of Excel. Learn more: https://go.microsoft.com/fwlink/?linkid=870924
Comment:
    Suggestion: Shift to 1/22/26.  Then, add additional column for “Giddy-Up Reassessment / Double Assessment Due” to ensure Eligibility remains in place during the gap until the “first of the month after the birth month.”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tc={86D7F7FE-2EE5-4214-909D-F32CD3671405}</author>
  </authors>
  <commentList>
    <comment ref="S9" authorId="0" shapeId="0" xr:uid="{86D7F7FE-2EE5-4214-909D-F32CD3671405}">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tc={4EC52DE0-3518-40B8-8D27-643ED364E8EE}</author>
  </authors>
  <commentList>
    <comment ref="R9" authorId="0" shapeId="0" xr:uid="{4EC52DE0-3518-40B8-8D27-643ED364E8EE}">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tc={7405F5AB-4E5E-4143-8275-91C455471D5C}</author>
  </authors>
  <commentList>
    <comment ref="R8" authorId="0" shapeId="0" xr:uid="{7405F5AB-4E5E-4143-8275-91C455471D5C}">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sharedStrings.xml><?xml version="1.0" encoding="utf-8"?>
<sst xmlns="http://schemas.openxmlformats.org/spreadsheetml/2006/main" count="1037" uniqueCount="215">
  <si>
    <r>
      <rPr>
        <sz val="11"/>
        <color rgb="FF000000"/>
        <rFont val="Calibri"/>
      </rPr>
      <t xml:space="preserve">
</t>
    </r>
    <r>
      <rPr>
        <b/>
        <sz val="12"/>
        <color rgb="FF000000"/>
        <rFont val="Calibri"/>
      </rPr>
      <t xml:space="preserve">Scenario Assumptions and Field Calculation Logic
</t>
    </r>
    <r>
      <rPr>
        <sz val="11"/>
        <color rgb="FF000000"/>
        <rFont val="Calibri"/>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at least 45 days before 1915(i) eligibility expires to ensure no gaps in services.
5.	1915(i) eligibility is effective for 12 months
6.  When on birth month cycle, 1915(i) eligibility start date is the same as the Care Plan/ISP Start date.
7. 1915(i) eligibility end date is the same as the Care Plan/ISP end date.
8. UM Review, if required is completed within 14 days of submission if all required documentation submitted.  If UM issues a denial, the UM review clock starts over resulting reduced time for the effective date. 
9. Re-start for Carelon Q/A with the Care Manager is currently set at 3 days. </t>
    </r>
    <r>
      <rPr>
        <sz val="11"/>
        <color rgb="FFBE5014"/>
        <rFont val="Calibri"/>
      </rPr>
      <t xml:space="preserve">Update as needed per guidance from Monica
</t>
    </r>
    <r>
      <rPr>
        <sz val="11"/>
        <color rgb="FF000000"/>
        <rFont val="Calibri"/>
      </rPr>
      <t>10.  For the First Birth Month Cycle Care Plan/ISP, the Day Count for Planning Meeting is set at 45 days.</t>
    </r>
  </si>
  <si>
    <t xml:space="preserve">1915(i) Service Does not Require Prior Authorization </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</si>
  <si>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last day of Gap Plan End Date</t>
    </r>
  </si>
  <si>
    <t>Gap Care Plan/ISP</t>
  </si>
  <si>
    <t>1915(i) Eligibility</t>
  </si>
  <si>
    <t>Initial 1915(i) Care Plan/ISP</t>
  </si>
  <si>
    <t>1915(i) Assessment</t>
  </si>
  <si>
    <t>Carelon Reassessment Decision</t>
  </si>
  <si>
    <t>Annual Plan End Date</t>
  </si>
  <si>
    <t>Pre-Planning Work Starts</t>
  </si>
  <si>
    <t>ISP/Care Plan Creation</t>
  </si>
  <si>
    <t xml:space="preserve">Plan Effective Date </t>
  </si>
  <si>
    <t>1915(i) Eligibility Effective Date</t>
  </si>
  <si>
    <t>Gap Plan End Date</t>
  </si>
  <si>
    <t>Birth Month</t>
  </si>
  <si>
    <t>Member DOB</t>
  </si>
  <si>
    <t>Date 1915(i) Eligibility Expires</t>
  </si>
  <si>
    <t>Initial 1915(i) Care Plan/ISP Effective Date</t>
  </si>
  <si>
    <t>Initial 1915(i) Care Plan/ISP End Date</t>
  </si>
  <si>
    <t>Birth Month (first of month)</t>
  </si>
  <si>
    <t>Target Submission Date for 1915(i) Reassessment (Gap Plan)</t>
  </si>
  <si>
    <t>14 Day Decison Window for Carelon</t>
  </si>
  <si>
    <t>End Date for Birthmonth ISP/Plan</t>
  </si>
  <si>
    <t>CMCA, Gathering Documents (ROI), Setting Planning Meeting Date</t>
  </si>
  <si>
    <t>Day Count for Planning 
Meeting(s),  CMCA, Plan Creation, Signatures</t>
  </si>
  <si>
    <r>
      <rPr>
        <b/>
        <u/>
        <sz val="11"/>
        <color theme="1"/>
        <rFont val="Calibri"/>
        <family val="2"/>
      </rPr>
      <t xml:space="preserve"> </t>
    </r>
    <r>
      <rPr>
        <b/>
        <sz val="11"/>
        <color theme="1"/>
        <rFont val="Calibri"/>
        <family val="2"/>
      </rPr>
      <t xml:space="preserve">ISP/Care Plan Start Date </t>
    </r>
  </si>
  <si>
    <t xml:space="preserve"> 1915(i) Eligibility Start Date</t>
  </si>
  <si>
    <t>End Date for Gap ISP/Plan</t>
  </si>
  <si>
    <t>April</t>
  </si>
  <si>
    <t>N/A</t>
  </si>
  <si>
    <t>First Birth Month Cycle Care Plan/ISP</t>
  </si>
  <si>
    <t>Gap Plan Care Plan/ISP</t>
  </si>
  <si>
    <t>Gap Plan Care Plan/ISP Effective Date</t>
  </si>
  <si>
    <t>Gap Plan Care Plan/ISP End Date</t>
  </si>
  <si>
    <r>
      <t xml:space="preserve">Target Submission Date for </t>
    </r>
    <r>
      <rPr>
        <b/>
        <u/>
        <sz val="11"/>
        <color theme="1"/>
        <rFont val="Calibri"/>
        <family val="2"/>
      </rPr>
      <t>Birth Month Alignment</t>
    </r>
    <r>
      <rPr>
        <b/>
        <sz val="11"/>
        <color theme="1"/>
        <rFont val="Calibri"/>
        <family val="2"/>
      </rPr>
      <t xml:space="preserve"> 1915(i) Reassessment</t>
    </r>
  </si>
  <si>
    <t>Target Submission Date for 1915(i) Reassessment (Birth Month Alignment)</t>
  </si>
  <si>
    <t>End Date for ISP/Plan</t>
  </si>
  <si>
    <t xml:space="preserve">Can the eligibility date  be identical to the Gap Plan date. </t>
  </si>
  <si>
    <t xml:space="preserve">Should the CM submit a new assessment when completing the Gap Plan? Need Monica to weigh in. </t>
  </si>
  <si>
    <t>Should this date be 4/30/26?</t>
  </si>
  <si>
    <r>
      <t xml:space="preserve">April birth month Member's 1915(i) Eligibility Expires </t>
    </r>
    <r>
      <rPr>
        <b/>
        <u/>
        <sz val="20"/>
        <color theme="1"/>
        <rFont val="Aptos Narrow"/>
        <family val="2"/>
        <scheme val="minor"/>
      </rPr>
      <t>after</t>
    </r>
    <r>
      <rPr>
        <b/>
        <sz val="20"/>
        <color theme="1"/>
        <rFont val="Aptos Narrow"/>
        <family val="2"/>
        <scheme val="minor"/>
      </rPr>
      <t xml:space="preserve"> the end of birth month.</t>
    </r>
  </si>
  <si>
    <t>Program Specific Clinical Coverage Policies | NC Medicaid</t>
  </si>
  <si>
    <t>Member's 1915(i) Eligibility Expires before member's next birth month</t>
  </si>
  <si>
    <t>Member's 1915(i) Eligibility Expires after member's next birth month.</t>
  </si>
  <si>
    <t>Scenario Assumptions and Field Calculation Logic</t>
  </si>
  <si>
    <t>1. For individuals receiving 1915(i) services the annual Care Plan/ISPs are due during the birth date month of the member.</t>
  </si>
  <si>
    <t>2. The effective date of the annual update is always the first of the month following the birth month.</t>
  </si>
  <si>
    <t>3. Care Plans/ISPs do not extend beyond 365 calendar days (366 days in Leap Years).</t>
  </si>
  <si>
    <t>4. The annual assessment for 1915(i) services must be completed at least 45 days before 1915(i) eligibility expires to ensure no gaps in services.</t>
  </si>
  <si>
    <t>5. 1915(i) eligibility is effective for 12 months</t>
  </si>
  <si>
    <t>6.  When on birth month cycle, 1915(i) eligibility start date is the same as the Care Plan/ISP Start date.</t>
  </si>
  <si>
    <t>7. 1915(i) eligibility end date is the same as the Care Plan/ISP end date.</t>
  </si>
  <si>
    <t>8. UM Review, if required is completed within 14 days of submission if all required documentation submitted.  If UM issues a denial, the UM review clock starts over resulting reduced time for the effective date.</t>
  </si>
  <si>
    <t xml:space="preserve">9. Re-start for Carelon Q/A with the Care Manager is currently set at 3 days. </t>
  </si>
  <si>
    <t>10.  For the First Birth Month Cycle Care Plan/ISP, the Day Count for Planning Meeting is set at 45 days.</t>
  </si>
  <si>
    <r>
      <rPr>
        <sz val="11"/>
        <color rgb="FF000000"/>
        <rFont val="Calibri"/>
        <family val="2"/>
      </rPr>
      <t xml:space="preserve">
</t>
    </r>
    <r>
      <rPr>
        <b/>
        <sz val="12"/>
        <color rgb="FF000000"/>
        <rFont val="Calibri"/>
        <family val="2"/>
      </rPr>
      <t xml:space="preserve">Scenario Assumptions and Field Calculation Logic
</t>
    </r>
    <r>
      <rPr>
        <sz val="11"/>
        <color rgb="FF000000"/>
        <rFont val="Calibri"/>
        <family val="2"/>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45 days before 1915(i) eligibility expires to ensure no gaps in services.
5.	1915(i) eligibility is effective for 12 months
6.  1915(i) eligibility start date is the same as the Care Plan/ISP Start date.
7. 1915(i) eligibility end date is the same as the Care Plan/ISP end date.
8. UM Review, if required is completed within 14 days of submission if all required documentation submitted.  If UN issues a denial, the UM review clock starts over resulting reduced time for the effective date. 
9. Re-start for Carelon Q/A with the Care Manager is currently set at 3 days. </t>
    </r>
    <r>
      <rPr>
        <sz val="11"/>
        <color rgb="FFBE5014"/>
        <rFont val="Calibri"/>
        <family val="2"/>
      </rPr>
      <t>Update as needed per guidance from Monica</t>
    </r>
    <r>
      <rPr>
        <sz val="11"/>
        <color theme="1"/>
        <rFont val="Calibri"/>
        <family val="2"/>
      </rPr>
      <t xml:space="preserve">
10.  For the First Birth Month Cycle Care Plan/ISP, the Day Count for Planning Meeting is set at 45 days.</t>
    </r>
  </si>
  <si>
    <t>April birth month Example View #1</t>
  </si>
  <si>
    <t>Alignment Target  End Date</t>
  </si>
  <si>
    <t>1915(i) Effective Date</t>
  </si>
  <si>
    <t>January</t>
  </si>
  <si>
    <t>February</t>
  </si>
  <si>
    <t>March</t>
  </si>
  <si>
    <t>Delete</t>
  </si>
  <si>
    <t>April birth month Example View #2</t>
  </si>
  <si>
    <t>May</t>
  </si>
  <si>
    <t>June</t>
  </si>
  <si>
    <t>July</t>
  </si>
  <si>
    <t>August</t>
  </si>
  <si>
    <t>September</t>
  </si>
  <si>
    <t>October</t>
  </si>
  <si>
    <t>November</t>
  </si>
  <si>
    <t>December</t>
  </si>
  <si>
    <r>
      <rPr>
        <b/>
        <sz val="14"/>
        <color rgb="FF0E2841"/>
        <rFont val="Calibri"/>
        <family val="2"/>
      </rPr>
      <t xml:space="preserve">Scenario 2 - </t>
    </r>
    <r>
      <rPr>
        <b/>
        <sz val="14"/>
        <color rgb="FF4EA72E"/>
        <rFont val="Calibri"/>
        <family val="2"/>
      </rPr>
      <t>No Prior Authorization Required</t>
    </r>
    <r>
      <rPr>
        <b/>
        <sz val="14"/>
        <color rgb="FF0E2841"/>
        <rFont val="Calibri"/>
        <family val="2"/>
      </rPr>
      <t xml:space="preserve"> / Carelon Clock Restart</t>
    </r>
  </si>
  <si>
    <t>Carelon Question and Response</t>
  </si>
  <si>
    <t>Plan End Date</t>
  </si>
  <si>
    <t>Target Submission Date for 1915(i) Reassessment</t>
  </si>
  <si>
    <t>14 Day Carlon Decision Clock Re-start</t>
  </si>
  <si>
    <t>Start Date of 1915(i) Eligibility</t>
  </si>
  <si>
    <t>Start Date of ISP/Care Plan</t>
  </si>
  <si>
    <t xml:space="preserve">1915(i) Service Requires Prior Authorization </t>
  </si>
  <si>
    <r>
      <rPr>
        <b/>
        <sz val="14"/>
        <color rgb="FF0E2841"/>
        <rFont val="Calibri"/>
        <family val="2"/>
      </rPr>
      <t xml:space="preserve">Scenario 3 - </t>
    </r>
    <r>
      <rPr>
        <b/>
        <sz val="14"/>
        <color rgb="FF0F9ED5"/>
        <rFont val="Calibri"/>
        <family val="2"/>
      </rPr>
      <t>Prior Authorization Required</t>
    </r>
  </si>
  <si>
    <t xml:space="preserve">UM Review </t>
  </si>
  <si>
    <t>1915 (i) Eligibility Date</t>
  </si>
  <si>
    <t>Final Date for UM Review</t>
  </si>
  <si>
    <r>
      <rPr>
        <b/>
        <sz val="14"/>
        <color rgb="FF0E2841"/>
        <rFont val="Calibri"/>
        <family val="2"/>
      </rPr>
      <t xml:space="preserve"> Scenario 4 - </t>
    </r>
    <r>
      <rPr>
        <b/>
        <sz val="14"/>
        <color rgb="FF0F9ED5"/>
        <rFont val="Calibri"/>
        <family val="2"/>
      </rPr>
      <t>Prior Authorization Required</t>
    </r>
    <r>
      <rPr>
        <b/>
        <sz val="14"/>
        <color rgb="FF0E2841"/>
        <rFont val="Calibri"/>
        <family val="2"/>
      </rPr>
      <t xml:space="preserve"> / Carelon Clock Restart</t>
    </r>
  </si>
  <si>
    <t xml:space="preserve">ISP/ Care Plan Effective Date </t>
  </si>
  <si>
    <t>1915(i) Eligibility End Date</t>
  </si>
  <si>
    <t>14 Day Timeline for Carelon Decision</t>
  </si>
  <si>
    <t>End Date of 1915(i) Eligibility</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</si>
  <si>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member's next birth month</t>
    </r>
  </si>
  <si>
    <t>Effective Date of Plan (first of month following birth month)</t>
  </si>
  <si>
    <t>14 Day Decision Window for Carelon</t>
  </si>
  <si>
    <t>End Date for Birth month ISP/Plan</t>
  </si>
  <si>
    <t xml:space="preserve"> End Date for1915(i) Eligibility</t>
  </si>
  <si>
    <t>Care Plan/ISP Creation</t>
  </si>
  <si>
    <t xml:space="preserve">Care Plan/ISP  Effective Date </t>
  </si>
  <si>
    <t>Care Plan/ISP Plan End Date</t>
  </si>
  <si>
    <t xml:space="preserve"> Annual Care Plan/ISP Effective Date</t>
  </si>
  <si>
    <t>Annual Care Plan/ISP End Date</t>
  </si>
  <si>
    <t xml:space="preserve">First Birth Month Cycle ISP/Care Plan Start Date </t>
  </si>
  <si>
    <t>First Birth Month Cycle End Date for ISP/Plan</t>
  </si>
  <si>
    <r>
      <t xml:space="preserve">April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</si>
  <si>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 xml:space="preserve">Gap Plan Effective Date </t>
  </si>
  <si>
    <t>1915(i) Transitional Eligibility Effective Date (Gap)</t>
  </si>
  <si>
    <t>1915(i) Transitional Eligibility and Gap Plan End Date</t>
  </si>
  <si>
    <t xml:space="preserve">Gap ISP/Care Plan Start Date </t>
  </si>
  <si>
    <t xml:space="preserve"> 1915(i) Eligibility Start Date for Gap </t>
  </si>
  <si>
    <t>End Date for Gap Care Plan/ISP</t>
  </si>
  <si>
    <t xml:space="preserve"> Plan Care Plan/ISP</t>
  </si>
  <si>
    <t>Plan Effective Date</t>
  </si>
  <si>
    <t>Care Plan/ISP End Date</t>
  </si>
  <si>
    <t>Annual Care Plan/ISP Effective Date</t>
  </si>
  <si>
    <t>Annual  Care Plan/ISP End Date</t>
  </si>
  <si>
    <t>Target Submission Date for Annual 1915(i) Reassessment</t>
  </si>
  <si>
    <t>End Date for 1915(i) Eligibility</t>
  </si>
  <si>
    <r>
      <t xml:space="preserve">September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</si>
  <si>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1915(i) Eligibility and Annual Plan End Date</t>
  </si>
  <si>
    <t>Date 1915(i) Eligibility Start Date</t>
  </si>
  <si>
    <t>Target Submission Date for 1915(i) Reassessment (Gap Plan)                            90 day before Effective Date of New Plan</t>
  </si>
  <si>
    <t xml:space="preserve">Annual ISP/Care Plan Start Date </t>
  </si>
  <si>
    <t xml:space="preserve"> 1915(i) Eligibility Start Date for Annual Care Plan/ISP</t>
  </si>
  <si>
    <t>End Date for Annual Care Plan/ISP</t>
  </si>
  <si>
    <t xml:space="preserve">September </t>
  </si>
  <si>
    <t>Row 37 column A- Can go straight to annual plan without gap plan</t>
  </si>
  <si>
    <t>dont need the dark blue as we already have done the annual plan</t>
  </si>
  <si>
    <t xml:space="preserve"> 1915(i) Eligibility Start Date for Gap Care Plan/ISP</t>
  </si>
  <si>
    <t xml:space="preserve">June birth month | </t>
  </si>
  <si>
    <r>
      <rPr>
        <b/>
        <sz val="20"/>
        <color rgb="FF000000"/>
        <rFont val="Aptos Narrow"/>
      </rPr>
      <t xml:space="preserve">Member's 1915(i) Eligibility Expires </t>
    </r>
    <r>
      <rPr>
        <b/>
        <u/>
        <sz val="20"/>
        <color rgb="FF000000"/>
        <rFont val="Aptos Narrow"/>
      </rPr>
      <t>before</t>
    </r>
    <r>
      <rPr>
        <b/>
        <sz val="20"/>
        <color rgb="FF000000"/>
        <rFont val="Aptos Narrow"/>
      </rPr>
      <t xml:space="preserve"> member's next birth month</t>
    </r>
  </si>
  <si>
    <t>Effective Date of Next Plan</t>
  </si>
  <si>
    <t>Next 1915(i) Eligibility Start Date</t>
  </si>
  <si>
    <t xml:space="preserve"> End Date for1915(i) Gap Eligibility</t>
  </si>
  <si>
    <t>Manual</t>
  </si>
  <si>
    <t>(E12) plus one day</t>
  </si>
  <si>
    <t>45 days before 1915i eligiblity expires (c12)</t>
  </si>
  <si>
    <t>14 days from the target submission date (G12)</t>
  </si>
  <si>
    <t>this is equal to target submission date for reassessment (G12)</t>
  </si>
  <si>
    <t>static number of days</t>
  </si>
  <si>
    <t>the day afer the 1915i eligiblity expires (C12)</t>
  </si>
  <si>
    <t>following year from birthmonth identified (A12)</t>
  </si>
  <si>
    <t>equal to N12 as plan and eligiblity will match</t>
  </si>
  <si>
    <t>Goal is to have the gap end the last day of the birth month, The new annual reset will take place the first day of the month following the birth month. This will then link to (E21)</t>
  </si>
  <si>
    <t>Care Plan/ISP</t>
  </si>
  <si>
    <r>
      <rPr>
        <b/>
        <sz val="11"/>
        <color rgb="FF000000"/>
        <rFont val="Calibri"/>
      </rPr>
      <t xml:space="preserve">Target Completion Date for </t>
    </r>
    <r>
      <rPr>
        <b/>
        <u/>
        <sz val="11"/>
        <color rgb="FF000000"/>
        <rFont val="Calibri"/>
      </rPr>
      <t>Birth Month Alignment</t>
    </r>
    <r>
      <rPr>
        <b/>
        <sz val="11"/>
        <color rgb="FF000000"/>
        <rFont val="Calibri"/>
      </rPr>
      <t xml:space="preserve"> 1915(i) Reassessment</t>
    </r>
  </si>
  <si>
    <t>equal to (O12)</t>
  </si>
  <si>
    <t>birth month realignment reset will be the first of the month following birth (O12+one day)</t>
  </si>
  <si>
    <t>one year from effective date (D21)</t>
  </si>
  <si>
    <t>60 days prior to 1915i eligiblity expires (C20)</t>
  </si>
  <si>
    <t>45 days before 1915i eligiblity expires (c20)</t>
  </si>
  <si>
    <t>14 days from the target submission date (G20)</t>
  </si>
  <si>
    <t>is the first day of the month after the last day of the birth month (D20 plus one day)</t>
  </si>
  <si>
    <t>equal to (M20)</t>
  </si>
  <si>
    <t>one year from the Annual care plan/ISP end date (E20)</t>
  </si>
  <si>
    <t>equal to (O20)</t>
  </si>
  <si>
    <t>Member's 1915(i) Eligibility Expires after member's next birth month. Align for next birth month</t>
  </si>
  <si>
    <t>day after care plan/ISP expires (E30)</t>
  </si>
  <si>
    <t>45 days prior to eligibility expires (C32)</t>
  </si>
  <si>
    <t>14 days from submission (G30)</t>
  </si>
  <si>
    <t>equal to submission day (G30)</t>
  </si>
  <si>
    <t xml:space="preserve">equals (F30) </t>
  </si>
  <si>
    <t>equals (M31)</t>
  </si>
  <si>
    <t>last day of birth month</t>
  </si>
  <si>
    <t>Date 1915(i) Gap Eligibility Expires</t>
  </si>
  <si>
    <t>Gap Care Plan/ISP Effective Date</t>
  </si>
  <si>
    <t>Gap Care Plan/ISP End Date</t>
  </si>
  <si>
    <t>Target Submission Date for Birth Month 1915(i) Reassessment</t>
  </si>
  <si>
    <t xml:space="preserve"> 1915(i) Birth Month Eligibility Start Date</t>
  </si>
  <si>
    <t>equals P32</t>
  </si>
  <si>
    <t>equals M32</t>
  </si>
  <si>
    <t>equals O31</t>
  </si>
  <si>
    <t>45 days before submission date</t>
  </si>
  <si>
    <t>14 days from submission date</t>
  </si>
  <si>
    <t>equals F40</t>
  </si>
  <si>
    <t>first day following birth month</t>
  </si>
  <si>
    <t>equals first day of brith month cycle</t>
  </si>
  <si>
    <t>one year from start of eligibility period</t>
  </si>
  <si>
    <r>
      <rPr>
        <b/>
        <sz val="12"/>
        <color rgb="FF000000"/>
        <rFont val="Calibri"/>
      </rPr>
      <t xml:space="preserve">Scenario Assumptions and Field Calculation Logic
</t>
    </r>
    <r>
      <rPr>
        <sz val="11"/>
        <color rgb="FF000000"/>
        <rFont val="Calibri"/>
      </rPr>
      <t xml:space="preserve">1. Enter information in the "Yellow" filled cells </t>
    </r>
    <r>
      <rPr>
        <b/>
        <sz val="11"/>
        <color rgb="FF000000"/>
        <rFont val="Calibri"/>
        <family val="2"/>
      </rPr>
      <t>only</t>
    </r>
    <r>
      <rPr>
        <sz val="11"/>
        <color rgb="FF000000"/>
        <rFont val="Calibri"/>
      </rPr>
      <t xml:space="preserve">.
</t>
    </r>
  </si>
  <si>
    <t>Birth Month (Spelled out- April, May, etc)</t>
  </si>
  <si>
    <t>Member DOB  (MM/DD/YYYY)</t>
  </si>
  <si>
    <t>Date 1915(i) Eligibility Expires  (MM/DD/YYYY)</t>
  </si>
  <si>
    <t>Initial 1915(i) Care Plan/ISP Effective Date  (MM/DD/YYYY)</t>
  </si>
  <si>
    <t>Initial 1915(i) Care Plan/ISP End Date  (MM/DD/YYYY)</t>
  </si>
  <si>
    <t>(E11) plus one day</t>
  </si>
  <si>
    <t>45 days before 1915i eligiblity expires (c11)</t>
  </si>
  <si>
    <t>14 days from the target submission date (G11)</t>
  </si>
  <si>
    <t>this is equal to target submission date for reassessment (G11)</t>
  </si>
  <si>
    <t>the day afer the 1915i eligiblity expires (C11)</t>
  </si>
  <si>
    <t>following year from birthmonth identified (A11)</t>
  </si>
  <si>
    <t>equal to N11 as plan and eligiblity will match</t>
  </si>
  <si>
    <t>Goal is to have the gap end the last day of the birth month, The new annual reset will take place the first day of the month following the birth month. This will then link to (E17)</t>
  </si>
  <si>
    <t>equal to (O11)</t>
  </si>
  <si>
    <t>birth month realignment reset will be the first of the month following birth (O11+one day)</t>
  </si>
  <si>
    <t>one year from effective date (D17)</t>
  </si>
  <si>
    <t>60 days prior to 1915i eligiblity expires (C17)</t>
  </si>
  <si>
    <t>45 days before 1915i eligiblity expires (c17)</t>
  </si>
  <si>
    <t>14 days from the target submission date (G17)</t>
  </si>
  <si>
    <t>is the first day of the month after the last day of the birth month (D17 plus one day)</t>
  </si>
  <si>
    <t>equal to (M17)</t>
  </si>
  <si>
    <t>one year from the Annual care plan/ISP end date (E17)</t>
  </si>
  <si>
    <t>equal to (O17)</t>
  </si>
  <si>
    <r>
      <rPr>
        <b/>
        <sz val="20"/>
        <color rgb="FF000000"/>
        <rFont val="Aptos Narrow"/>
      </rPr>
      <t xml:space="preserve">Member's 1915(i) Eligibility Expires </t>
    </r>
    <r>
      <rPr>
        <b/>
        <u/>
        <sz val="20"/>
        <color rgb="FF000000"/>
        <rFont val="Aptos Narrow"/>
      </rPr>
      <t>after</t>
    </r>
    <r>
      <rPr>
        <b/>
        <sz val="20"/>
        <color rgb="FF000000"/>
        <rFont val="Aptos Narrow"/>
      </rPr>
      <t xml:space="preserve"> member's next birth month.</t>
    </r>
  </si>
  <si>
    <t>Birth Month (Spelled out- , April, May, etc)</t>
  </si>
  <si>
    <t>Date 1915(i) Eligibility Expires (MM/DD/YYYY)</t>
  </si>
  <si>
    <t>day after care plan/ISP expires (E-same row)</t>
  </si>
  <si>
    <t>45 days prior to eligibility expires (C-same row)</t>
  </si>
  <si>
    <t>14 days from submission (G-same row)</t>
  </si>
  <si>
    <t>equal to submission day (G-same row)</t>
  </si>
  <si>
    <t xml:space="preserve">equals (F-same row) </t>
  </si>
  <si>
    <t>equals (M-same row)</t>
  </si>
  <si>
    <t>equals A25,26,27</t>
  </si>
  <si>
    <t>Equals B25,26,27</t>
  </si>
  <si>
    <t>equals P25,26,27-same color)</t>
  </si>
  <si>
    <t>equals M-25,26,27-same color)</t>
  </si>
  <si>
    <t>equals O-25,26,27-same color)</t>
  </si>
  <si>
    <t>equals F-33,34,35-same color)</t>
  </si>
  <si>
    <t>one year from start of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</si>
</sst>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5" x14ac:knownFonts="1">
    <font>
      <sz val="11"/>
      <color theme="1"/>
      <name val="Aptos Narrow"/>
      <family val="2"/>
      <scheme val="minor"/>
    </font>
    <font>
      <sz val="11"/>
      <color theme="1"/>
      <name val="Calibri"/>
      <family val="2"/>
    </font>
    <font>
      <b/>
      <sz val="11"/>
      <color theme="1"/>
      <name val="Calibri"/>
      <family val="2"/>
    </font>
    <font>
      <b/>
      <sz val="14"/>
      <color rgb="FF0E2841"/>
      <name val="Calibri"/>
      <family val="2"/>
    </font>
    <font>
      <b/>
      <sz val="14"/>
      <color rgb="FF4EA72E"/>
      <name val="Calibri"/>
      <family val="2"/>
    </font>
    <font>
      <b/>
      <sz val="14"/>
      <color rgb="FF0F9ED5"/>
      <name val="Calibri"/>
      <family val="2"/>
    </font>
    <font>
      <sz val="11"/>
      <color rgb="FF000000"/>
      <name val="Calibri"/>
      <family val="2"/>
    </font>
    <font>
      <b/>
      <sz val="12"/>
      <color rgb="FF000000"/>
      <name val="Calibri"/>
      <family val="2"/>
    </font>
    <font>
      <sz val="11"/>
      <color rgb="FFBE5014"/>
      <name val="Calibri"/>
      <family val="2"/>
    </font>
    <font>
      <u/>
      <sz val="11"/>
      <color theme="10"/>
      <name val="Aptos Narrow"/>
      <family val="2"/>
      <scheme val="minor"/>
    </font>
    <font>
      <b/>
      <u/>
      <sz val="11"/>
      <color theme="1"/>
      <name val="Calibri"/>
      <family val="2"/>
    </font>
    <font>
      <sz val="11"/>
      <name val="Calibri"/>
      <family val="2"/>
    </font>
    <font>
      <b/>
      <sz val="11"/>
      <color theme="1"/>
      <name val="Aptos Narrow"/>
      <family val="2"/>
      <scheme val="minor"/>
    </font>
    <font>
      <sz val="11"/>
      <color theme="1"/>
      <name val="Calibri"/>
    </font>
    <font>
      <b/>
      <sz val="11"/>
      <color theme="1"/>
      <name val="Calibri"/>
    </font>
    <font>
      <sz val="11"/>
      <name val="Calibri"/>
    </font>
    <font>
      <b/>
      <sz val="14"/>
      <color theme="1"/>
      <name val="Calibri"/>
    </font>
    <font>
      <b/>
      <sz val="14"/>
      <color theme="3"/>
      <name val="Calibri"/>
    </font>
    <font>
      <b/>
      <sz val="11"/>
      <color rgb="FFFF0000"/>
      <name val="Calibri"/>
    </font>
    <font>
      <sz val="11"/>
      <color rgb="FF000000"/>
      <name val="Calibri"/>
    </font>
    <font>
      <b/>
      <sz val="11"/>
      <color theme="1"/>
      <name val="Aptos Narrow"/>
    </font>
    <font>
      <sz val="11"/>
      <color rgb="FFFF0000"/>
      <name val="Calibri"/>
      <family val="2"/>
    </font>
    <font>
      <b/>
      <sz val="12"/>
      <color theme="1"/>
      <name val="Aptos Narrow"/>
      <family val="2"/>
      <scheme val="minor"/>
    </font>
    <font>
      <b/>
      <sz val="16"/>
      <color theme="1"/>
      <name val="Calibri"/>
      <family val="2"/>
    </font>
    <font>
      <sz val="11"/>
      <color theme="9"/>
      <name val="Aptos Narrow"/>
      <family val="2"/>
      <scheme val="minor"/>
    </font>
    <font>
      <b/>
      <sz val="12"/>
      <color theme="8"/>
      <name val="Calibri"/>
      <family val="2"/>
    </font>
    <font>
      <b/>
      <sz val="17.5"/>
      <color theme="1"/>
      <name val="Calibri"/>
      <family val="2"/>
    </font>
    <font>
      <b/>
      <sz val="20"/>
      <color theme="1"/>
      <name val="Aptos Narrow"/>
      <family val="2"/>
      <scheme val="minor"/>
    </font>
    <font>
      <b/>
      <sz val="16"/>
      <color theme="1"/>
      <name val="Calibri"/>
    </font>
    <font>
      <b/>
      <sz val="17.5"/>
      <color theme="1"/>
      <name val="Calibri"/>
    </font>
    <font>
      <b/>
      <sz val="12"/>
      <color theme="8"/>
      <name val="Calibri"/>
    </font>
    <font>
      <sz val="11"/>
      <color rgb="FFFF0000"/>
      <name val="Calibri"/>
    </font>
    <font>
      <b/>
      <sz val="18"/>
      <color theme="1"/>
      <name val="Calibri"/>
    </font>
    <font>
      <b/>
      <sz val="12"/>
      <color rgb="FF000000"/>
      <name val="Calibri"/>
    </font>
    <font>
      <sz val="11"/>
      <color rgb="FFBE5014"/>
      <name val="Calibri"/>
    </font>
    <font>
      <b/>
      <u/>
      <sz val="20"/>
      <color theme="1"/>
      <name val="Aptos Narrow"/>
      <family val="2"/>
      <scheme val="minor"/>
    </font>
    <font>
      <b/>
      <sz val="12"/>
      <color theme="3" tint="0.249977111117893"/>
      <name val="Calibri"/>
      <family val="2"/>
    </font>
    <font>
      <b/>
      <sz val="11"/>
      <color rgb="FFFF0000"/>
      <name val="Calibri"/>
      <family val="2"/>
    </font>
    <font>
      <b/>
      <sz val="12"/>
      <color rgb="FFFF0000"/>
      <name val="Calibri"/>
      <family val="2"/>
    </font>
    <font>
      <b/>
      <sz val="20"/>
      <color rgb="FF000000"/>
      <name val="Aptos Narrow"/>
    </font>
    <font>
      <b/>
      <u/>
      <sz val="20"/>
      <color rgb="FF000000"/>
      <name val="Aptos Narrow"/>
    </font>
    <font>
      <b/>
      <sz val="11"/>
      <color rgb="FF000000"/>
      <name val="Calibri"/>
    </font>
    <font>
      <b/>
      <u/>
      <sz val="11"/>
      <color rgb="FF000000"/>
      <name val="Calibri"/>
    </font>
    <font>
      <sz val="11"/>
      <color rgb="FF242424"/>
      <name val="Aptos Narrow"/>
      <family val="2"/>
      <scheme val="minor"/>
    </font>
    <font>
      <b/>
      <sz val="11"/>
      <color rgb="FF000000"/>
      <name val="Calibri"/>
      <family val="2"/>
    </font>
  </fonts>
  <fills count="21">
    <fill>
      <patternFill patternType="none"/>
    </fill>
    <fill>
      <patternFill patternType="gray125"/>
    </fill>
    <fill>
      <patternFill patternType="solid">
        <fgColor theme="2" tint="-9.9978637043366805E-2"/>
        <bgColor indexed="64"/>
      </patternFill>
    </fill>
    <fill>
      <patternFill patternType="solid">
        <fgColor rgb="FFDCEAF8"/>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3" tint="0.89999084444715716"/>
        <bgColor indexed="64"/>
      </patternFill>
    </fill>
    <fill>
      <patternFill patternType="darkTrellis">
        <bgColor theme="3" tint="0.749992370372631"/>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2F2F2"/>
        <bgColor rgb="FF000000"/>
      </patternFill>
    </fill>
    <fill>
      <patternFill patternType="solid">
        <fgColor rgb="FFEDB9E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733">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left"/>
    </xf>
    <xf numFmtId="0" fontId="0" fillId="4" borderId="0" xfId="0" applyFill="1"/>
    <xf numFmtId="0" fontId="9" fillId="0" borderId="0" xfId="1"/>
    <xf numFmtId="164" fontId="13" fillId="4" borderId="1" xfId="0" applyNumberFormat="1" applyFont="1" applyFill="1" applyBorder="1" applyAlignment="1">
      <alignment horizontal="center"/>
    </xf>
    <xf numFmtId="164" fontId="13" fillId="4" borderId="2" xfId="0" applyNumberFormat="1" applyFont="1" applyFill="1" applyBorder="1" applyAlignment="1">
      <alignment horizontal="center"/>
    </xf>
    <xf numFmtId="0" fontId="14" fillId="4" borderId="1"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1" xfId="0" applyFont="1" applyFill="1" applyBorder="1" applyAlignment="1">
      <alignment horizontal="center" vertical="top"/>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3" borderId="0" xfId="0" applyFont="1" applyFill="1" applyAlignment="1">
      <alignment horizontal="center"/>
    </xf>
    <xf numFmtId="0" fontId="13" fillId="3" borderId="1" xfId="0" applyFont="1" applyFill="1" applyBorder="1"/>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top"/>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wrapText="1"/>
    </xf>
    <xf numFmtId="164" fontId="13" fillId="3" borderId="6" xfId="0" applyNumberFormat="1" applyFont="1" applyFill="1" applyBorder="1" applyAlignment="1">
      <alignment horizontal="center"/>
    </xf>
    <xf numFmtId="164" fontId="13" fillId="3" borderId="2" xfId="0" applyNumberFormat="1" applyFont="1" applyFill="1" applyBorder="1" applyAlignment="1">
      <alignment horizontal="center"/>
    </xf>
    <xf numFmtId="1" fontId="13" fillId="3" borderId="2" xfId="0" applyNumberFormat="1" applyFont="1" applyFill="1" applyBorder="1" applyAlignment="1">
      <alignment horizontal="center"/>
    </xf>
    <xf numFmtId="164" fontId="13" fillId="3" borderId="1" xfId="0" applyNumberFormat="1" applyFont="1" applyFill="1" applyBorder="1" applyAlignment="1">
      <alignment horizontal="center"/>
    </xf>
    <xf numFmtId="164" fontId="13" fillId="3" borderId="0" xfId="0" applyNumberFormat="1" applyFont="1" applyFill="1" applyAlignment="1">
      <alignment horizontal="center"/>
    </xf>
    <xf numFmtId="164" fontId="13" fillId="3" borderId="0" xfId="0" applyNumberFormat="1" applyFont="1" applyFill="1" applyAlignment="1">
      <alignment horizontal="center" vertical="top" wrapText="1"/>
    </xf>
    <xf numFmtId="1" fontId="13" fillId="3" borderId="0" xfId="0" applyNumberFormat="1" applyFont="1" applyFill="1" applyAlignment="1">
      <alignment horizontal="center"/>
    </xf>
    <xf numFmtId="0" fontId="13" fillId="3" borderId="0" xfId="0" applyFont="1" applyFill="1" applyAlignment="1">
      <alignment horizontal="center" vertical="top"/>
    </xf>
    <xf numFmtId="0" fontId="18"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7" fillId="0" borderId="0" xfId="0" applyFont="1" applyAlignment="1">
      <alignment horizontal="center"/>
    </xf>
    <xf numFmtId="0" fontId="13" fillId="4" borderId="1" xfId="0" applyFont="1" applyFill="1" applyBorder="1"/>
    <xf numFmtId="0" fontId="13" fillId="4" borderId="1" xfId="0" applyFont="1" applyFill="1" applyBorder="1" applyAlignment="1">
      <alignment horizontal="center"/>
    </xf>
    <xf numFmtId="0" fontId="14" fillId="4" borderId="6" xfId="0" applyFont="1" applyFill="1" applyBorder="1" applyAlignment="1">
      <alignment horizontal="center" vertical="center"/>
    </xf>
    <xf numFmtId="0" fontId="20" fillId="4" borderId="0" xfId="0" applyFont="1" applyFill="1" applyAlignment="1">
      <alignment horizontal="center" vertical="center" wrapText="1"/>
    </xf>
    <xf numFmtId="164" fontId="13" fillId="4" borderId="6" xfId="0" applyNumberFormat="1" applyFont="1" applyFill="1" applyBorder="1" applyAlignment="1">
      <alignment horizontal="center"/>
    </xf>
    <xf numFmtId="0" fontId="14" fillId="4" borderId="0" xfId="0" applyFont="1" applyFill="1" applyAlignment="1">
      <alignment vertical="center"/>
    </xf>
    <xf numFmtId="0" fontId="13" fillId="4" borderId="0" xfId="0" applyFont="1" applyFill="1" applyAlignment="1">
      <alignment horizontal="center"/>
    </xf>
    <xf numFmtId="164" fontId="13" fillId="4" borderId="0" xfId="0" applyNumberFormat="1" applyFont="1" applyFill="1" applyAlignment="1">
      <alignment horizontal="center"/>
    </xf>
    <xf numFmtId="1" fontId="13" fillId="4" borderId="0" xfId="0" applyNumberFormat="1" applyFont="1" applyFill="1" applyAlignment="1">
      <alignment horizontal="center"/>
    </xf>
    <xf numFmtId="0" fontId="13" fillId="4" borderId="0" xfId="0" applyFont="1" applyFill="1"/>
    <xf numFmtId="164" fontId="1" fillId="9" borderId="1" xfId="0" applyNumberFormat="1" applyFont="1" applyFill="1" applyBorder="1" applyAlignment="1">
      <alignment horizontal="center"/>
    </xf>
    <xf numFmtId="0" fontId="2" fillId="9" borderId="1" xfId="0" applyFont="1" applyFill="1" applyBorder="1" applyAlignment="1">
      <alignment horizontal="center" vertical="center"/>
    </xf>
    <xf numFmtId="0" fontId="0" fillId="0" borderId="0" xfId="0" applyAlignment="1">
      <alignment horizontal="center"/>
    </xf>
    <xf numFmtId="164" fontId="0" fillId="0" borderId="0" xfId="0" applyNumberFormat="1"/>
    <xf numFmtId="0" fontId="0" fillId="11" borderId="0" xfId="0" applyFill="1"/>
    <xf numFmtId="0" fontId="22" fillId="11" borderId="0" xfId="0" applyFont="1" applyFill="1" applyAlignment="1">
      <alignment horizontal="center" vertical="center" wrapText="1"/>
    </xf>
    <xf numFmtId="0" fontId="0" fillId="12" borderId="1" xfId="0" applyFill="1" applyBorder="1" applyAlignment="1">
      <alignment horizontal="center"/>
    </xf>
    <xf numFmtId="164" fontId="0" fillId="12" borderId="1" xfId="0" applyNumberFormat="1" applyFill="1" applyBorder="1" applyAlignment="1">
      <alignment horizontal="center"/>
    </xf>
    <xf numFmtId="14" fontId="0" fillId="12" borderId="1" xfId="0" applyNumberFormat="1" applyFill="1" applyBorder="1" applyAlignment="1">
      <alignment horizontal="center"/>
    </xf>
    <xf numFmtId="0" fontId="12" fillId="5" borderId="2" xfId="0" applyFont="1" applyFill="1" applyBorder="1" applyAlignment="1">
      <alignment vertical="center" wrapText="1"/>
    </xf>
    <xf numFmtId="164" fontId="0" fillId="12" borderId="20" xfId="0" applyNumberFormat="1" applyFill="1" applyBorder="1" applyAlignment="1">
      <alignment horizontal="center"/>
    </xf>
    <xf numFmtId="164" fontId="1" fillId="9" borderId="25" xfId="0" applyNumberFormat="1" applyFont="1" applyFill="1" applyBorder="1" applyAlignment="1">
      <alignment horizontal="center"/>
    </xf>
    <xf numFmtId="0" fontId="24" fillId="11" borderId="0" xfId="0" applyFont="1" applyFill="1"/>
    <xf numFmtId="164" fontId="0" fillId="0" borderId="0" xfId="0" applyNumberFormat="1" applyAlignment="1">
      <alignment horizontal="center"/>
    </xf>
    <xf numFmtId="0" fontId="0" fillId="0" borderId="0" xfId="0" applyAlignment="1">
      <alignment wrapText="1"/>
    </xf>
    <xf numFmtId="0" fontId="24" fillId="11" borderId="0" xfId="0" applyFont="1" applyFill="1" applyAlignment="1">
      <alignment horizontal="center"/>
    </xf>
    <xf numFmtId="164" fontId="1" fillId="9" borderId="0" xfId="0" applyNumberFormat="1" applyFont="1" applyFill="1" applyAlignment="1">
      <alignment horizontal="center"/>
    </xf>
    <xf numFmtId="0" fontId="1" fillId="13" borderId="0" xfId="0" applyFont="1" applyFill="1"/>
    <xf numFmtId="0" fontId="1" fillId="13" borderId="0" xfId="0" applyFont="1" applyFill="1" applyAlignment="1">
      <alignment horizontal="center"/>
    </xf>
    <xf numFmtId="0" fontId="1" fillId="13" borderId="1" xfId="0" applyFont="1" applyFill="1" applyBorder="1" applyAlignment="1">
      <alignment horizontal="center"/>
    </xf>
    <xf numFmtId="0" fontId="1" fillId="13" borderId="7" xfId="0" applyFont="1" applyFill="1" applyBorder="1"/>
    <xf numFmtId="0" fontId="1" fillId="13" borderId="7" xfId="0" applyFont="1" applyFill="1" applyBorder="1" applyAlignment="1">
      <alignment horizontal="center" vertical="top"/>
    </xf>
    <xf numFmtId="0" fontId="1"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2"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12" fillId="13" borderId="2" xfId="0" applyFont="1" applyFill="1" applyBorder="1" applyAlignment="1">
      <alignment vertical="center" wrapText="1"/>
    </xf>
    <xf numFmtId="0" fontId="2" fillId="13" borderId="1" xfId="0" applyFont="1" applyFill="1" applyBorder="1" applyAlignment="1">
      <alignment horizontal="center"/>
    </xf>
    <xf numFmtId="164" fontId="1" fillId="13" borderId="1" xfId="0" applyNumberFormat="1" applyFont="1" applyFill="1" applyBorder="1" applyAlignment="1">
      <alignment horizontal="center"/>
    </xf>
    <xf numFmtId="164" fontId="1" fillId="13" borderId="2" xfId="0" applyNumberFormat="1" applyFont="1" applyFill="1" applyBorder="1" applyAlignment="1">
      <alignment horizontal="center"/>
    </xf>
    <xf numFmtId="1" fontId="1" fillId="13" borderId="2" xfId="0" applyNumberFormat="1" applyFont="1" applyFill="1" applyBorder="1" applyAlignment="1">
      <alignment horizontal="center"/>
    </xf>
    <xf numFmtId="164" fontId="1" fillId="13" borderId="1" xfId="0" applyNumberFormat="1" applyFont="1" applyFill="1" applyBorder="1" applyAlignment="1">
      <alignment horizontal="center" wrapText="1"/>
    </xf>
    <xf numFmtId="164" fontId="21" fillId="13" borderId="1" xfId="0" applyNumberFormat="1" applyFont="1" applyFill="1" applyBorder="1" applyAlignment="1">
      <alignment horizontal="center" wrapText="1"/>
    </xf>
    <xf numFmtId="164" fontId="1" fillId="14" borderId="2" xfId="0" applyNumberFormat="1" applyFont="1" applyFill="1" applyBorder="1" applyAlignment="1">
      <alignment horizontal="center"/>
    </xf>
    <xf numFmtId="1" fontId="1" fillId="14" borderId="2" xfId="0" applyNumberFormat="1" applyFont="1" applyFill="1" applyBorder="1" applyAlignment="1">
      <alignment horizontal="center"/>
    </xf>
    <xf numFmtId="164" fontId="1" fillId="14" borderId="1" xfId="0" applyNumberFormat="1" applyFont="1" applyFill="1" applyBorder="1" applyAlignment="1">
      <alignment horizontal="center"/>
    </xf>
    <xf numFmtId="0" fontId="1" fillId="14" borderId="1" xfId="0" applyFont="1" applyFill="1" applyBorder="1" applyAlignment="1">
      <alignment horizontal="center"/>
    </xf>
    <xf numFmtId="0" fontId="1" fillId="14" borderId="7" xfId="0" applyFont="1" applyFill="1" applyBorder="1" applyAlignment="1">
      <alignment vertical="top"/>
    </xf>
    <xf numFmtId="0" fontId="1" fillId="14" borderId="1" xfId="0" applyFont="1" applyFill="1" applyBorder="1" applyAlignment="1">
      <alignment horizontal="center" vertical="top" wrapText="1"/>
    </xf>
    <xf numFmtId="0" fontId="2" fillId="14"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5" fillId="14" borderId="23" xfId="0" applyFont="1" applyFill="1" applyBorder="1" applyAlignment="1">
      <alignment horizontal="center" vertical="center" wrapText="1"/>
    </xf>
    <xf numFmtId="0" fontId="12" fillId="14" borderId="2" xfId="0" applyFont="1" applyFill="1" applyBorder="1" applyAlignment="1">
      <alignment vertical="center" wrapText="1"/>
    </xf>
    <xf numFmtId="0" fontId="2" fillId="14" borderId="2" xfId="0" applyFont="1" applyFill="1" applyBorder="1" applyAlignment="1">
      <alignment horizontal="center"/>
    </xf>
    <xf numFmtId="164" fontId="1" fillId="14" borderId="1" xfId="0" applyNumberFormat="1" applyFont="1" applyFill="1" applyBorder="1" applyAlignment="1">
      <alignment horizontal="center" wrapText="1"/>
    </xf>
    <xf numFmtId="164" fontId="1" fillId="14" borderId="22" xfId="0" applyNumberFormat="1" applyFont="1" applyFill="1" applyBorder="1" applyAlignment="1">
      <alignment horizontal="center"/>
    </xf>
    <xf numFmtId="164" fontId="21" fillId="14" borderId="1" xfId="0" applyNumberFormat="1" applyFont="1" applyFill="1" applyBorder="1" applyAlignment="1">
      <alignment horizontal="center" wrapText="1"/>
    </xf>
    <xf numFmtId="164" fontId="1" fillId="14" borderId="0" xfId="0" applyNumberFormat="1" applyFont="1" applyFill="1" applyAlignment="1">
      <alignment horizontal="center"/>
    </xf>
    <xf numFmtId="0" fontId="2" fillId="11" borderId="0" xfId="0" applyFont="1" applyFill="1" applyAlignment="1">
      <alignment horizontal="center"/>
    </xf>
    <xf numFmtId="164" fontId="1" fillId="11" borderId="0" xfId="0" applyNumberFormat="1" applyFont="1" applyFill="1" applyAlignment="1">
      <alignment horizontal="center"/>
    </xf>
    <xf numFmtId="164" fontId="1" fillId="11" borderId="0" xfId="0" applyNumberFormat="1" applyFont="1" applyFill="1" applyAlignment="1">
      <alignment horizontal="center" wrapText="1"/>
    </xf>
    <xf numFmtId="164" fontId="21" fillId="11" borderId="0" xfId="0" applyNumberFormat="1" applyFont="1" applyFill="1" applyAlignment="1">
      <alignment horizontal="center" wrapText="1"/>
    </xf>
    <xf numFmtId="1" fontId="1" fillId="11" borderId="0" xfId="0" applyNumberFormat="1" applyFont="1" applyFill="1" applyAlignment="1">
      <alignment horizontal="center"/>
    </xf>
    <xf numFmtId="164" fontId="0" fillId="11" borderId="0" xfId="0" applyNumberFormat="1" applyFill="1" applyAlignment="1">
      <alignment horizontal="center"/>
    </xf>
    <xf numFmtId="0" fontId="0" fillId="11" borderId="0" xfId="0" applyFill="1" applyAlignment="1">
      <alignment horizontal="center"/>
    </xf>
    <xf numFmtId="164" fontId="0" fillId="11" borderId="0" xfId="0" applyNumberFormat="1" applyFill="1"/>
    <xf numFmtId="0" fontId="23" fillId="11" borderId="0" xfId="0" applyFont="1" applyFill="1" applyAlignment="1">
      <alignment horizontal="left" wrapText="1"/>
    </xf>
    <xf numFmtId="0" fontId="1" fillId="14" borderId="9" xfId="0" applyFont="1" applyFill="1" applyBorder="1" applyAlignment="1">
      <alignment horizontal="center" vertical="top"/>
    </xf>
    <xf numFmtId="0" fontId="1" fillId="13" borderId="9" xfId="0" applyFont="1" applyFill="1" applyBorder="1" applyAlignment="1">
      <alignment horizontal="center" vertical="top"/>
    </xf>
    <xf numFmtId="0" fontId="0" fillId="12" borderId="1" xfId="0" applyFill="1" applyBorder="1" applyAlignment="1">
      <alignment horizontal="center" vertical="top"/>
    </xf>
    <xf numFmtId="0" fontId="28" fillId="11" borderId="0" xfId="0" applyFont="1" applyFill="1" applyAlignment="1">
      <alignment horizontal="left" wrapText="1"/>
    </xf>
    <xf numFmtId="0" fontId="13" fillId="13" borderId="0" xfId="0" applyFont="1" applyFill="1"/>
    <xf numFmtId="0" fontId="13" fillId="13" borderId="0" xfId="0" applyFont="1" applyFill="1" applyAlignment="1">
      <alignment horizontal="center"/>
    </xf>
    <xf numFmtId="0" fontId="13" fillId="13" borderId="1" xfId="0" applyFont="1" applyFill="1" applyBorder="1" applyAlignment="1">
      <alignment horizontal="center"/>
    </xf>
    <xf numFmtId="0" fontId="13" fillId="13" borderId="7" xfId="0" applyFont="1" applyFill="1" applyBorder="1"/>
    <xf numFmtId="0" fontId="13" fillId="13" borderId="9" xfId="0" applyFont="1" applyFill="1" applyBorder="1" applyAlignment="1">
      <alignment horizontal="center" vertical="top"/>
    </xf>
    <xf numFmtId="0" fontId="13" fillId="13" borderId="2" xfId="0" applyFont="1" applyFill="1" applyBorder="1" applyAlignment="1">
      <alignment horizontal="center"/>
    </xf>
    <xf numFmtId="0" fontId="13" fillId="13" borderId="7" xfId="0" applyFont="1" applyFill="1" applyBorder="1" applyAlignment="1">
      <alignment horizontal="center" vertical="top"/>
    </xf>
    <xf numFmtId="0" fontId="13" fillId="13" borderId="1" xfId="0" applyFont="1" applyFill="1" applyBorder="1" applyAlignment="1">
      <alignment horizontal="center" vertical="top" wrapText="1"/>
    </xf>
    <xf numFmtId="0" fontId="13" fillId="13" borderId="1" xfId="0" applyFont="1" applyFill="1" applyBorder="1" applyAlignment="1">
      <alignment horizontal="center" vertical="top"/>
    </xf>
    <xf numFmtId="0" fontId="13" fillId="13" borderId="0" xfId="0" applyFont="1" applyFill="1" applyAlignment="1">
      <alignment horizontal="center" vertical="top"/>
    </xf>
    <xf numFmtId="0" fontId="14" fillId="13"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1" xfId="0" applyFont="1" applyFill="1" applyBorder="1" applyAlignment="1">
      <alignment horizontal="center"/>
    </xf>
    <xf numFmtId="164" fontId="13" fillId="13" borderId="1" xfId="0" applyNumberFormat="1" applyFont="1" applyFill="1" applyBorder="1" applyAlignment="1">
      <alignment horizontal="center"/>
    </xf>
    <xf numFmtId="164" fontId="13" fillId="13" borderId="1" xfId="0" applyNumberFormat="1" applyFont="1" applyFill="1" applyBorder="1" applyAlignment="1">
      <alignment horizontal="center" vertical="top" wrapText="1"/>
    </xf>
    <xf numFmtId="164" fontId="13" fillId="13" borderId="2" xfId="0" applyNumberFormat="1" applyFont="1" applyFill="1" applyBorder="1" applyAlignment="1">
      <alignment horizontal="center"/>
    </xf>
    <xf numFmtId="164" fontId="13" fillId="13" borderId="22" xfId="0" applyNumberFormat="1" applyFont="1" applyFill="1" applyBorder="1" applyAlignment="1">
      <alignment horizontal="center"/>
    </xf>
    <xf numFmtId="164" fontId="13" fillId="13" borderId="6" xfId="0" applyNumberFormat="1" applyFont="1" applyFill="1" applyBorder="1" applyAlignment="1">
      <alignment horizontal="center"/>
    </xf>
    <xf numFmtId="1" fontId="13" fillId="13" borderId="2" xfId="0" applyNumberFormat="1" applyFont="1" applyFill="1" applyBorder="1" applyAlignment="1">
      <alignment horizontal="center"/>
    </xf>
    <xf numFmtId="164" fontId="13" fillId="13" borderId="0" xfId="0" applyNumberFormat="1" applyFont="1" applyFill="1" applyAlignment="1">
      <alignment horizontal="center"/>
    </xf>
    <xf numFmtId="164" fontId="13" fillId="13" borderId="1" xfId="0" applyNumberFormat="1" applyFont="1" applyFill="1" applyBorder="1" applyAlignment="1">
      <alignment horizontal="center" wrapText="1"/>
    </xf>
    <xf numFmtId="164" fontId="31" fillId="13" borderId="1" xfId="0" applyNumberFormat="1" applyFont="1" applyFill="1" applyBorder="1" applyAlignment="1">
      <alignment horizontal="center" wrapText="1"/>
    </xf>
    <xf numFmtId="0" fontId="14" fillId="9" borderId="1" xfId="0" applyFont="1" applyFill="1" applyBorder="1" applyAlignment="1">
      <alignment horizontal="center" vertical="center"/>
    </xf>
    <xf numFmtId="164" fontId="13" fillId="9" borderId="1" xfId="0" applyNumberFormat="1" applyFont="1" applyFill="1" applyBorder="1" applyAlignment="1">
      <alignment horizontal="center"/>
    </xf>
    <xf numFmtId="164" fontId="13" fillId="9" borderId="1" xfId="0" applyNumberFormat="1" applyFont="1" applyFill="1" applyBorder="1" applyAlignment="1">
      <alignment horizontal="center" vertical="top" wrapText="1"/>
    </xf>
    <xf numFmtId="164" fontId="13" fillId="9" borderId="2" xfId="0" applyNumberFormat="1" applyFont="1" applyFill="1" applyBorder="1" applyAlignment="1">
      <alignment horizontal="center"/>
    </xf>
    <xf numFmtId="164" fontId="13" fillId="9" borderId="25" xfId="0" applyNumberFormat="1" applyFont="1" applyFill="1" applyBorder="1" applyAlignment="1">
      <alignment horizontal="center"/>
    </xf>
    <xf numFmtId="164" fontId="31" fillId="9" borderId="1" xfId="0" applyNumberFormat="1" applyFont="1" applyFill="1" applyBorder="1" applyAlignment="1">
      <alignment horizontal="center" vertical="top" wrapText="1"/>
    </xf>
    <xf numFmtId="1" fontId="13" fillId="9" borderId="2" xfId="0" applyNumberFormat="1" applyFont="1" applyFill="1" applyBorder="1" applyAlignment="1">
      <alignment horizontal="center"/>
    </xf>
    <xf numFmtId="164" fontId="13" fillId="9" borderId="0" xfId="0" applyNumberFormat="1" applyFont="1" applyFill="1" applyAlignment="1">
      <alignment horizontal="center"/>
    </xf>
    <xf numFmtId="164" fontId="13" fillId="14" borderId="2" xfId="0" applyNumberFormat="1" applyFont="1" applyFill="1" applyBorder="1" applyAlignment="1">
      <alignment horizontal="center"/>
    </xf>
    <xf numFmtId="164" fontId="13" fillId="14" borderId="25" xfId="0" applyNumberFormat="1" applyFont="1" applyFill="1" applyBorder="1" applyAlignment="1">
      <alignment horizontal="center"/>
    </xf>
    <xf numFmtId="164" fontId="13" fillId="14" borderId="1" xfId="0" applyNumberFormat="1" applyFont="1" applyFill="1" applyBorder="1" applyAlignment="1">
      <alignment horizontal="center" vertical="top" wrapText="1"/>
    </xf>
    <xf numFmtId="164" fontId="31" fillId="14" borderId="1" xfId="0" applyNumberFormat="1" applyFont="1" applyFill="1" applyBorder="1" applyAlignment="1">
      <alignment horizontal="center" vertical="top" wrapText="1"/>
    </xf>
    <xf numFmtId="1" fontId="13" fillId="14" borderId="2" xfId="0" applyNumberFormat="1" applyFont="1" applyFill="1" applyBorder="1" applyAlignment="1">
      <alignment horizontal="center"/>
    </xf>
    <xf numFmtId="164" fontId="13" fillId="14" borderId="1" xfId="0" applyNumberFormat="1" applyFont="1" applyFill="1" applyBorder="1" applyAlignment="1">
      <alignment horizontal="center"/>
    </xf>
    <xf numFmtId="164" fontId="13" fillId="14" borderId="0" xfId="0" applyNumberFormat="1" applyFont="1" applyFill="1" applyAlignment="1">
      <alignment horizontal="center"/>
    </xf>
    <xf numFmtId="0" fontId="13" fillId="14" borderId="1" xfId="0" applyFont="1" applyFill="1" applyBorder="1" applyAlignment="1">
      <alignment horizontal="center"/>
    </xf>
    <xf numFmtId="0" fontId="13" fillId="14" borderId="7" xfId="0" applyFont="1" applyFill="1" applyBorder="1" applyAlignment="1">
      <alignment vertical="top"/>
    </xf>
    <xf numFmtId="0" fontId="13" fillId="14" borderId="9" xfId="0" applyFont="1" applyFill="1" applyBorder="1" applyAlignment="1">
      <alignment horizontal="center" vertical="top"/>
    </xf>
    <xf numFmtId="0" fontId="13" fillId="14" borderId="2" xfId="0" applyFont="1" applyFill="1" applyBorder="1" applyAlignment="1">
      <alignment horizontal="center" vertical="top"/>
    </xf>
    <xf numFmtId="0" fontId="13" fillId="14" borderId="7" xfId="0" applyFont="1" applyFill="1" applyBorder="1" applyAlignment="1">
      <alignment horizontal="center" vertical="top"/>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13" fillId="14" borderId="0" xfId="0" applyFont="1" applyFill="1" applyAlignment="1">
      <alignment horizontal="center" vertical="top"/>
    </xf>
    <xf numFmtId="0" fontId="14"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14" fillId="14" borderId="0" xfId="0" applyFont="1" applyFill="1" applyAlignment="1">
      <alignment horizontal="center" vertical="center" wrapText="1"/>
    </xf>
    <xf numFmtId="0" fontId="14" fillId="14" borderId="2" xfId="0" applyFont="1" applyFill="1" applyBorder="1" applyAlignment="1">
      <alignment horizontal="center"/>
    </xf>
    <xf numFmtId="164" fontId="13" fillId="14" borderId="1" xfId="0" applyNumberFormat="1" applyFont="1" applyFill="1" applyBorder="1" applyAlignment="1">
      <alignment horizontal="center" wrapText="1"/>
    </xf>
    <xf numFmtId="164" fontId="13" fillId="14" borderId="22" xfId="0" applyNumberFormat="1" applyFont="1" applyFill="1" applyBorder="1" applyAlignment="1">
      <alignment horizontal="center"/>
    </xf>
    <xf numFmtId="164" fontId="31" fillId="14" borderId="1" xfId="0" applyNumberFormat="1" applyFont="1" applyFill="1" applyBorder="1" applyAlignment="1">
      <alignment horizontal="center" wrapText="1"/>
    </xf>
    <xf numFmtId="0" fontId="14" fillId="11" borderId="0" xfId="0" applyFont="1" applyFill="1" applyAlignment="1">
      <alignment horizontal="center"/>
    </xf>
    <xf numFmtId="164" fontId="13" fillId="11" borderId="0" xfId="0" applyNumberFormat="1" applyFont="1" applyFill="1" applyAlignment="1">
      <alignment horizontal="center"/>
    </xf>
    <xf numFmtId="164" fontId="13" fillId="11" borderId="0" xfId="0" applyNumberFormat="1" applyFont="1" applyFill="1" applyAlignment="1">
      <alignment horizontal="center" wrapText="1"/>
    </xf>
    <xf numFmtId="164" fontId="31" fillId="11" borderId="0" xfId="0" applyNumberFormat="1" applyFont="1" applyFill="1" applyAlignment="1">
      <alignment horizontal="center" wrapText="1"/>
    </xf>
    <xf numFmtId="1" fontId="13" fillId="11" borderId="0" xfId="0" applyNumberFormat="1" applyFont="1" applyFill="1" applyAlignment="1">
      <alignment horizontal="center"/>
    </xf>
    <xf numFmtId="0" fontId="13" fillId="11" borderId="0" xfId="0" applyFont="1" applyFill="1" applyAlignment="1">
      <alignment horizontal="center"/>
    </xf>
    <xf numFmtId="0" fontId="32" fillId="9" borderId="0" xfId="0" applyFont="1" applyFill="1" applyAlignment="1">
      <alignment horizontal="center" vertical="center"/>
    </xf>
    <xf numFmtId="0" fontId="13" fillId="10" borderId="20" xfId="0" applyFont="1" applyFill="1" applyBorder="1" applyAlignment="1">
      <alignment horizontal="center"/>
    </xf>
    <xf numFmtId="0" fontId="13" fillId="10" borderId="20" xfId="0" applyFont="1" applyFill="1" applyBorder="1"/>
    <xf numFmtId="0" fontId="13" fillId="10" borderId="20" xfId="0" applyFont="1" applyFill="1" applyBorder="1" applyAlignment="1">
      <alignment horizontal="center" vertical="top"/>
    </xf>
    <xf numFmtId="0" fontId="13" fillId="10" borderId="27" xfId="0" applyFont="1" applyFill="1" applyBorder="1" applyAlignment="1">
      <alignment horizontal="center" vertical="top"/>
    </xf>
    <xf numFmtId="0" fontId="13" fillId="10" borderId="20" xfId="0" applyFont="1" applyFill="1" applyBorder="1" applyAlignment="1">
      <alignment horizontal="center" vertical="top" wrapText="1"/>
    </xf>
    <xf numFmtId="0" fontId="13" fillId="9" borderId="13" xfId="0" applyFont="1" applyFill="1" applyBorder="1" applyAlignment="1">
      <alignment horizontal="center" vertical="top"/>
    </xf>
    <xf numFmtId="0" fontId="13" fillId="12" borderId="2" xfId="0" applyFont="1" applyFill="1" applyBorder="1" applyAlignment="1">
      <alignment horizontal="center"/>
    </xf>
    <xf numFmtId="0" fontId="13" fillId="12" borderId="1" xfId="0" applyFont="1" applyFill="1" applyBorder="1" applyAlignment="1">
      <alignment horizontal="center"/>
    </xf>
    <xf numFmtId="0" fontId="13" fillId="12" borderId="7" xfId="0" applyFont="1" applyFill="1" applyBorder="1" applyAlignment="1">
      <alignment horizontal="center" vertical="top"/>
    </xf>
    <xf numFmtId="0" fontId="13" fillId="12"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4" fillId="10" borderId="1" xfId="0" applyFont="1" applyFill="1" applyBorder="1" applyAlignment="1">
      <alignment horizontal="center" vertical="center"/>
    </xf>
    <xf numFmtId="0" fontId="14" fillId="10"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4" fillId="12" borderId="22" xfId="0" applyFont="1" applyFill="1" applyBorder="1" applyAlignment="1">
      <alignment horizontal="center" vertical="center"/>
    </xf>
    <xf numFmtId="0" fontId="14" fillId="12" borderId="21" xfId="0" applyFont="1" applyFill="1" applyBorder="1" applyAlignment="1">
      <alignment horizontal="center" vertical="center"/>
    </xf>
    <xf numFmtId="0" fontId="14" fillId="12" borderId="18"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0" borderId="1" xfId="0" applyFont="1" applyFill="1" applyBorder="1" applyAlignment="1">
      <alignment horizontal="center"/>
    </xf>
    <xf numFmtId="164" fontId="13" fillId="10" borderId="6" xfId="0" applyNumberFormat="1" applyFont="1" applyFill="1" applyBorder="1" applyAlignment="1">
      <alignment horizontal="center"/>
    </xf>
    <xf numFmtId="164" fontId="13" fillId="10" borderId="1" xfId="0" applyNumberFormat="1" applyFont="1" applyFill="1" applyBorder="1" applyAlignment="1">
      <alignment horizontal="center" wrapText="1"/>
    </xf>
    <xf numFmtId="164" fontId="13" fillId="10" borderId="1" xfId="0" applyNumberFormat="1" applyFont="1" applyFill="1" applyBorder="1" applyAlignment="1">
      <alignment horizontal="center"/>
    </xf>
    <xf numFmtId="164" fontId="13" fillId="10" borderId="2" xfId="0" applyNumberFormat="1" applyFont="1" applyFill="1" applyBorder="1" applyAlignment="1">
      <alignment horizontal="center"/>
    </xf>
    <xf numFmtId="164" fontId="31" fillId="10" borderId="1" xfId="0" applyNumberFormat="1" applyFont="1" applyFill="1" applyBorder="1" applyAlignment="1">
      <alignment horizontal="center" wrapText="1"/>
    </xf>
    <xf numFmtId="1" fontId="13" fillId="10" borderId="2" xfId="0" applyNumberFormat="1" applyFont="1" applyFill="1" applyBorder="1" applyAlignment="1">
      <alignment horizontal="center"/>
    </xf>
    <xf numFmtId="164" fontId="13" fillId="9" borderId="13" xfId="0" applyNumberFormat="1" applyFont="1" applyFill="1" applyBorder="1" applyAlignment="1">
      <alignment horizontal="center"/>
    </xf>
    <xf numFmtId="164" fontId="13" fillId="12" borderId="1" xfId="0" applyNumberFormat="1" applyFont="1" applyFill="1" applyBorder="1" applyAlignment="1">
      <alignment horizontal="center"/>
    </xf>
    <xf numFmtId="164" fontId="13" fillId="12" borderId="1" xfId="0" applyNumberFormat="1" applyFont="1" applyFill="1" applyBorder="1" applyAlignment="1">
      <alignment horizontal="center" wrapText="1"/>
    </xf>
    <xf numFmtId="0" fontId="14" fillId="3" borderId="1" xfId="0" applyFont="1" applyFill="1" applyBorder="1" applyAlignment="1">
      <alignment horizontal="center" vertical="center"/>
    </xf>
    <xf numFmtId="164" fontId="13" fillId="3" borderId="11" xfId="0" applyNumberFormat="1" applyFont="1" applyFill="1" applyBorder="1" applyAlignment="1">
      <alignment horizontal="center" vertical="top" wrapText="1"/>
    </xf>
    <xf numFmtId="164" fontId="13" fillId="5" borderId="2" xfId="0" applyNumberFormat="1" applyFont="1" applyFill="1" applyBorder="1" applyAlignment="1">
      <alignment horizontal="center"/>
    </xf>
    <xf numFmtId="164" fontId="13" fillId="3" borderId="1" xfId="0" applyNumberFormat="1" applyFont="1" applyFill="1" applyBorder="1" applyAlignment="1">
      <alignment horizontal="center" vertical="top" wrapText="1"/>
    </xf>
    <xf numFmtId="164" fontId="31" fillId="3" borderId="1" xfId="0" applyNumberFormat="1" applyFont="1" applyFill="1" applyBorder="1" applyAlignment="1">
      <alignment horizontal="center" vertical="top" wrapText="1"/>
    </xf>
    <xf numFmtId="164" fontId="13" fillId="5" borderId="1" xfId="0" applyNumberFormat="1" applyFont="1" applyFill="1" applyBorder="1" applyAlignment="1">
      <alignment horizontal="center"/>
    </xf>
    <xf numFmtId="164" fontId="13" fillId="8" borderId="2" xfId="0" applyNumberFormat="1" applyFont="1" applyFill="1" applyBorder="1" applyAlignment="1">
      <alignment horizontal="center"/>
    </xf>
    <xf numFmtId="164" fontId="13" fillId="6" borderId="1" xfId="0" applyNumberFormat="1" applyFont="1" applyFill="1" applyBorder="1" applyAlignment="1">
      <alignment horizontal="center"/>
    </xf>
    <xf numFmtId="164" fontId="13" fillId="3" borderId="12" xfId="0" applyNumberFormat="1" applyFont="1" applyFill="1" applyBorder="1" applyAlignment="1">
      <alignment horizontal="center" vertical="top" wrapText="1"/>
    </xf>
    <xf numFmtId="0" fontId="14" fillId="3" borderId="0" xfId="0" applyFont="1" applyFill="1" applyAlignment="1">
      <alignment horizontal="center" vertical="center"/>
    </xf>
    <xf numFmtId="0" fontId="13" fillId="3" borderId="7" xfId="0" applyFont="1" applyFill="1" applyBorder="1"/>
    <xf numFmtId="0" fontId="14" fillId="3" borderId="1" xfId="0" applyFont="1" applyFill="1" applyBorder="1" applyAlignment="1">
      <alignment horizontal="center"/>
    </xf>
    <xf numFmtId="0" fontId="14" fillId="3" borderId="10"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3" fillId="3" borderId="2" xfId="0" applyNumberFormat="1" applyFont="1" applyFill="1" applyBorder="1" applyAlignment="1">
      <alignment horizontal="center" vertical="top" wrapText="1"/>
    </xf>
    <xf numFmtId="0" fontId="13" fillId="4" borderId="9" xfId="0" applyFont="1" applyFill="1" applyBorder="1"/>
    <xf numFmtId="0" fontId="13" fillId="4" borderId="2" xfId="0" applyFont="1" applyFill="1" applyBorder="1"/>
    <xf numFmtId="0" fontId="13" fillId="4" borderId="2" xfId="0" applyFont="1" applyFill="1" applyBorder="1" applyAlignment="1">
      <alignment horizontal="center"/>
    </xf>
    <xf numFmtId="0" fontId="13" fillId="4" borderId="0" xfId="0" applyFont="1" applyFill="1" applyAlignment="1">
      <alignment horizontal="center" vertical="top"/>
    </xf>
    <xf numFmtId="0" fontId="14" fillId="4" borderId="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 xfId="0" applyFont="1" applyFill="1" applyBorder="1" applyAlignment="1">
      <alignment horizontal="center"/>
    </xf>
    <xf numFmtId="164" fontId="13" fillId="4" borderId="15" xfId="0" applyNumberFormat="1" applyFont="1" applyFill="1" applyBorder="1" applyAlignment="1">
      <alignment horizontal="center"/>
    </xf>
    <xf numFmtId="164" fontId="13" fillId="4" borderId="1" xfId="0" applyNumberFormat="1" applyFont="1" applyFill="1" applyBorder="1" applyAlignment="1">
      <alignment horizontal="center" wrapText="1"/>
    </xf>
    <xf numFmtId="1" fontId="13" fillId="4" borderId="2" xfId="0" applyNumberFormat="1" applyFont="1" applyFill="1" applyBorder="1" applyAlignment="1">
      <alignment horizontal="center"/>
    </xf>
    <xf numFmtId="164" fontId="13" fillId="4" borderId="16" xfId="0" applyNumberFormat="1" applyFont="1" applyFill="1" applyBorder="1" applyAlignment="1">
      <alignment horizontal="center" vertical="top" wrapText="1"/>
    </xf>
    <xf numFmtId="164" fontId="13" fillId="4" borderId="1" xfId="0" applyNumberFormat="1" applyFont="1" applyFill="1" applyBorder="1" applyAlignment="1">
      <alignment horizontal="center" vertical="top" wrapText="1"/>
    </xf>
    <xf numFmtId="164" fontId="13" fillId="4" borderId="2" xfId="0" applyNumberFormat="1" applyFont="1" applyFill="1" applyBorder="1" applyAlignment="1">
      <alignment horizontal="center" vertical="top" wrapText="1"/>
    </xf>
    <xf numFmtId="0" fontId="14" fillId="4" borderId="0" xfId="0" applyFont="1" applyFill="1" applyAlignment="1">
      <alignment horizontal="center" vertical="center"/>
    </xf>
    <xf numFmtId="0" fontId="14" fillId="4" borderId="1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6" fillId="13" borderId="0" xfId="0" applyFont="1" applyFill="1" applyAlignment="1">
      <alignment horizontal="left" vertical="center" wrapText="1"/>
    </xf>
    <xf numFmtId="0" fontId="2" fillId="13" borderId="6" xfId="0" applyFont="1" applyFill="1" applyBorder="1" applyAlignment="1">
      <alignment horizontal="center" vertical="center" wrapText="1"/>
    </xf>
    <xf numFmtId="164" fontId="1" fillId="13" borderId="6" xfId="0" applyNumberFormat="1" applyFont="1" applyFill="1" applyBorder="1" applyAlignment="1">
      <alignment horizontal="center" wrapText="1"/>
    </xf>
    <xf numFmtId="164" fontId="1" fillId="9" borderId="6" xfId="0" applyNumberFormat="1" applyFont="1" applyFill="1" applyBorder="1" applyAlignment="1">
      <alignment horizontal="center" vertical="top" wrapText="1"/>
    </xf>
    <xf numFmtId="0" fontId="2" fillId="14" borderId="6" xfId="0" applyFont="1" applyFill="1" applyBorder="1" applyAlignment="1">
      <alignment horizontal="center" vertical="center" wrapText="1"/>
    </xf>
    <xf numFmtId="164" fontId="1" fillId="14" borderId="6" xfId="0" applyNumberFormat="1" applyFont="1" applyFill="1" applyBorder="1" applyAlignment="1">
      <alignment horizontal="center" wrapText="1"/>
    </xf>
    <xf numFmtId="164" fontId="1" fillId="9" borderId="7" xfId="0" applyNumberFormat="1" applyFont="1" applyFill="1" applyBorder="1" applyAlignment="1">
      <alignment horizontal="center" vertical="top" wrapText="1"/>
    </xf>
    <xf numFmtId="164" fontId="21" fillId="9" borderId="7" xfId="0" applyNumberFormat="1" applyFont="1" applyFill="1" applyBorder="1" applyAlignment="1">
      <alignment horizontal="center" vertical="top" wrapText="1"/>
    </xf>
    <xf numFmtId="1" fontId="1" fillId="9" borderId="25" xfId="0" applyNumberFormat="1" applyFont="1" applyFill="1" applyBorder="1" applyAlignment="1">
      <alignment horizontal="center"/>
    </xf>
    <xf numFmtId="164" fontId="1" fillId="9" borderId="7" xfId="0" applyNumberFormat="1" applyFont="1" applyFill="1" applyBorder="1" applyAlignment="1">
      <alignment horizontal="center"/>
    </xf>
    <xf numFmtId="0" fontId="1" fillId="14" borderId="22" xfId="0" applyFont="1" applyFill="1" applyBorder="1" applyAlignment="1">
      <alignment horizontal="center" vertical="top"/>
    </xf>
    <xf numFmtId="0" fontId="1" fillId="14" borderId="27" xfId="0" applyFont="1" applyFill="1" applyBorder="1" applyAlignment="1">
      <alignment horizontal="center" vertical="top"/>
    </xf>
    <xf numFmtId="0" fontId="1" fillId="14" borderId="20" xfId="0" applyFont="1" applyFill="1" applyBorder="1" applyAlignment="1">
      <alignment horizontal="center" vertical="top" wrapText="1"/>
    </xf>
    <xf numFmtId="0" fontId="1" fillId="14" borderId="20" xfId="0" applyFont="1" applyFill="1" applyBorder="1" applyAlignment="1">
      <alignment horizontal="center" vertical="top"/>
    </xf>
    <xf numFmtId="164" fontId="11" fillId="13" borderId="1" xfId="0" applyNumberFormat="1" applyFont="1" applyFill="1" applyBorder="1" applyAlignment="1">
      <alignment horizontal="center"/>
    </xf>
    <xf numFmtId="164" fontId="11" fillId="13" borderId="1" xfId="0" applyNumberFormat="1" applyFont="1" applyFill="1" applyBorder="1" applyAlignment="1">
      <alignment horizontal="center" wrapText="1"/>
    </xf>
    <xf numFmtId="164" fontId="21" fillId="13" borderId="2" xfId="0" applyNumberFormat="1" applyFont="1" applyFill="1" applyBorder="1" applyAlignment="1">
      <alignment horizontal="center"/>
    </xf>
    <xf numFmtId="0" fontId="27" fillId="0" borderId="0" xfId="0" applyFont="1"/>
    <xf numFmtId="164" fontId="1" fillId="14" borderId="1" xfId="0" applyNumberFormat="1" applyFont="1" applyFill="1" applyBorder="1" applyAlignment="1">
      <alignment horizontal="center" vertical="top"/>
    </xf>
    <xf numFmtId="164" fontId="2" fillId="14" borderId="1" xfId="0" applyNumberFormat="1" applyFont="1" applyFill="1" applyBorder="1" applyAlignment="1">
      <alignment horizontal="center" vertical="center"/>
    </xf>
    <xf numFmtId="0" fontId="26" fillId="15" borderId="0" xfId="0" applyFont="1" applyFill="1" applyAlignment="1">
      <alignment horizontal="left" vertical="center" wrapText="1"/>
    </xf>
    <xf numFmtId="0" fontId="1" fillId="15" borderId="0" xfId="0" applyFont="1" applyFill="1"/>
    <xf numFmtId="0" fontId="1" fillId="15" borderId="0" xfId="0" applyFont="1" applyFill="1" applyAlignment="1">
      <alignment horizontal="center"/>
    </xf>
    <xf numFmtId="0" fontId="1" fillId="15" borderId="1" xfId="0" applyFont="1" applyFill="1" applyBorder="1" applyAlignment="1">
      <alignment horizontal="center"/>
    </xf>
    <xf numFmtId="0" fontId="1" fillId="15" borderId="7" xfId="0" applyFont="1" applyFill="1" applyBorder="1"/>
    <xf numFmtId="0" fontId="1" fillId="15" borderId="9" xfId="0" applyFont="1" applyFill="1" applyBorder="1" applyAlignment="1">
      <alignment horizontal="center" vertical="top"/>
    </xf>
    <xf numFmtId="0" fontId="1" fillId="15" borderId="7" xfId="0" applyFont="1" applyFill="1" applyBorder="1" applyAlignment="1">
      <alignment horizontal="center" vertical="top"/>
    </xf>
    <xf numFmtId="0" fontId="1"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1" xfId="0" applyFont="1" applyFill="1" applyBorder="1" applyAlignment="1">
      <alignment horizontal="center" vertical="center"/>
    </xf>
    <xf numFmtId="0" fontId="2" fillId="15" borderId="6"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5" fillId="15" borderId="23" xfId="0" applyFont="1" applyFill="1" applyBorder="1" applyAlignment="1">
      <alignment horizontal="center" vertical="center" wrapText="1"/>
    </xf>
    <xf numFmtId="0" fontId="12" fillId="15" borderId="2" xfId="0" applyFont="1" applyFill="1" applyBorder="1" applyAlignment="1">
      <alignment vertical="center" wrapText="1"/>
    </xf>
    <xf numFmtId="0" fontId="2" fillId="15" borderId="1" xfId="0" applyFont="1" applyFill="1" applyBorder="1" applyAlignment="1">
      <alignment horizontal="center"/>
    </xf>
    <xf numFmtId="164" fontId="1" fillId="15" borderId="1" xfId="0" applyNumberFormat="1" applyFont="1" applyFill="1" applyBorder="1" applyAlignment="1">
      <alignment horizontal="center"/>
    </xf>
    <xf numFmtId="164" fontId="1" fillId="15" borderId="6" xfId="0" applyNumberFormat="1" applyFont="1" applyFill="1" applyBorder="1" applyAlignment="1">
      <alignment horizontal="center" wrapText="1"/>
    </xf>
    <xf numFmtId="164" fontId="11" fillId="15" borderId="1" xfId="0" applyNumberFormat="1" applyFont="1" applyFill="1" applyBorder="1" applyAlignment="1">
      <alignment horizontal="center" wrapText="1"/>
    </xf>
    <xf numFmtId="164" fontId="1" fillId="15" borderId="2" xfId="0" applyNumberFormat="1" applyFont="1" applyFill="1" applyBorder="1" applyAlignment="1">
      <alignment horizontal="center"/>
    </xf>
    <xf numFmtId="164" fontId="11" fillId="15" borderId="2" xfId="0" applyNumberFormat="1" applyFont="1" applyFill="1" applyBorder="1" applyAlignment="1">
      <alignment horizontal="center"/>
    </xf>
    <xf numFmtId="164" fontId="21" fillId="15" borderId="1" xfId="0" applyNumberFormat="1" applyFont="1" applyFill="1" applyBorder="1" applyAlignment="1">
      <alignment horizontal="center" wrapText="1"/>
    </xf>
    <xf numFmtId="1" fontId="1" fillId="15" borderId="2" xfId="0" applyNumberFormat="1" applyFont="1" applyFill="1" applyBorder="1" applyAlignment="1">
      <alignment horizontal="center"/>
    </xf>
    <xf numFmtId="164" fontId="11" fillId="15" borderId="1" xfId="0" applyNumberFormat="1" applyFont="1" applyFill="1" applyBorder="1" applyAlignment="1">
      <alignment horizontal="center"/>
    </xf>
    <xf numFmtId="164" fontId="1" fillId="16" borderId="0" xfId="0" applyNumberFormat="1" applyFont="1" applyFill="1" applyAlignment="1">
      <alignment horizontal="center"/>
    </xf>
    <xf numFmtId="0" fontId="1" fillId="16" borderId="1" xfId="0" applyFont="1" applyFill="1" applyBorder="1" applyAlignment="1">
      <alignment horizontal="center"/>
    </xf>
    <xf numFmtId="0" fontId="1" fillId="16" borderId="7" xfId="0" applyFont="1" applyFill="1" applyBorder="1" applyAlignment="1">
      <alignment vertical="top"/>
    </xf>
    <xf numFmtId="0" fontId="1" fillId="16" borderId="9" xfId="0" applyFont="1" applyFill="1" applyBorder="1" applyAlignment="1">
      <alignment horizontal="center" vertical="top"/>
    </xf>
    <xf numFmtId="0" fontId="1" fillId="16" borderId="27" xfId="0" applyFont="1" applyFill="1" applyBorder="1" applyAlignment="1">
      <alignment horizontal="center" vertical="top"/>
    </xf>
    <xf numFmtId="0" fontId="1" fillId="16" borderId="20" xfId="0" applyFont="1" applyFill="1" applyBorder="1" applyAlignment="1">
      <alignment horizontal="center" vertical="top" wrapText="1"/>
    </xf>
    <xf numFmtId="0" fontId="1" fillId="16" borderId="20" xfId="0" applyFont="1" applyFill="1" applyBorder="1" applyAlignment="1">
      <alignment horizontal="center" vertical="top"/>
    </xf>
    <xf numFmtId="0" fontId="1" fillId="16" borderId="1" xfId="0" applyFont="1" applyFill="1" applyBorder="1" applyAlignment="1">
      <alignment horizontal="center" vertical="top" wrapText="1"/>
    </xf>
    <xf numFmtId="164" fontId="1" fillId="16" borderId="1" xfId="0" applyNumberFormat="1" applyFont="1" applyFill="1" applyBorder="1" applyAlignment="1">
      <alignment horizontal="center" vertical="top"/>
    </xf>
    <xf numFmtId="0" fontId="2" fillId="16" borderId="1" xfId="0" applyFont="1" applyFill="1" applyBorder="1" applyAlignment="1">
      <alignment horizontal="center" vertical="center"/>
    </xf>
    <xf numFmtId="0" fontId="2" fillId="16" borderId="6"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12" fillId="16" borderId="2" xfId="0" applyFont="1" applyFill="1" applyBorder="1" applyAlignment="1">
      <alignment vertical="center" wrapText="1"/>
    </xf>
    <xf numFmtId="164" fontId="2" fillId="16" borderId="1" xfId="0" applyNumberFormat="1" applyFont="1" applyFill="1" applyBorder="1" applyAlignment="1">
      <alignment horizontal="center" vertical="center"/>
    </xf>
    <xf numFmtId="0" fontId="2" fillId="16" borderId="2" xfId="0" applyFont="1" applyFill="1" applyBorder="1" applyAlignment="1">
      <alignment horizontal="center"/>
    </xf>
    <xf numFmtId="164" fontId="1" fillId="16" borderId="1" xfId="0" applyNumberFormat="1" applyFont="1" applyFill="1" applyBorder="1" applyAlignment="1">
      <alignment horizontal="center"/>
    </xf>
    <xf numFmtId="164" fontId="1" fillId="16" borderId="6" xfId="0" applyNumberFormat="1" applyFont="1" applyFill="1" applyBorder="1" applyAlignment="1">
      <alignment horizontal="center" wrapText="1"/>
    </xf>
    <xf numFmtId="164" fontId="1" fillId="16" borderId="1" xfId="0" applyNumberFormat="1" applyFont="1" applyFill="1" applyBorder="1" applyAlignment="1">
      <alignment horizontal="center" wrapText="1"/>
    </xf>
    <xf numFmtId="164" fontId="1" fillId="16" borderId="2" xfId="0" applyNumberFormat="1" applyFont="1" applyFill="1" applyBorder="1" applyAlignment="1">
      <alignment horizontal="center"/>
    </xf>
    <xf numFmtId="164" fontId="1" fillId="16" borderId="22" xfId="0" applyNumberFormat="1" applyFont="1" applyFill="1" applyBorder="1" applyAlignment="1">
      <alignment horizontal="center"/>
    </xf>
    <xf numFmtId="164" fontId="21" fillId="16" borderId="1" xfId="0" applyNumberFormat="1" applyFont="1" applyFill="1" applyBorder="1" applyAlignment="1">
      <alignment horizontal="center" wrapText="1"/>
    </xf>
    <xf numFmtId="1" fontId="1" fillId="16" borderId="2" xfId="0" applyNumberFormat="1" applyFont="1" applyFill="1" applyBorder="1" applyAlignment="1">
      <alignment horizontal="center"/>
    </xf>
    <xf numFmtId="0" fontId="26" fillId="7" borderId="0" xfId="0" applyFont="1" applyFill="1" applyAlignment="1">
      <alignment horizontal="left" vertical="center" wrapText="1"/>
    </xf>
    <xf numFmtId="0" fontId="1" fillId="7" borderId="1" xfId="0" applyFont="1" applyFill="1" applyBorder="1" applyAlignment="1">
      <alignment horizontal="center"/>
    </xf>
    <xf numFmtId="0" fontId="1" fillId="7" borderId="7" xfId="0" applyFont="1" applyFill="1" applyBorder="1"/>
    <xf numFmtId="0" fontId="1" fillId="7" borderId="9" xfId="0" applyFont="1" applyFill="1" applyBorder="1" applyAlignment="1">
      <alignment horizontal="center" vertical="top"/>
    </xf>
    <xf numFmtId="0" fontId="2" fillId="7" borderId="1"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xf>
    <xf numFmtId="164" fontId="1" fillId="7" borderId="1" xfId="0" applyNumberFormat="1" applyFont="1" applyFill="1" applyBorder="1" applyAlignment="1">
      <alignment horizontal="center"/>
    </xf>
    <xf numFmtId="164" fontId="1" fillId="7" borderId="6" xfId="0" applyNumberFormat="1" applyFont="1" applyFill="1" applyBorder="1" applyAlignment="1">
      <alignment horizontal="center" wrapText="1"/>
    </xf>
    <xf numFmtId="164" fontId="11" fillId="7" borderId="1" xfId="0" applyNumberFormat="1" applyFont="1" applyFill="1" applyBorder="1" applyAlignment="1">
      <alignment horizontal="center" wrapText="1"/>
    </xf>
    <xf numFmtId="0" fontId="1" fillId="7" borderId="0" xfId="0" applyFont="1" applyFill="1"/>
    <xf numFmtId="0" fontId="1" fillId="7" borderId="0" xfId="0" applyFont="1" applyFill="1" applyAlignment="1">
      <alignment horizontal="center"/>
    </xf>
    <xf numFmtId="0" fontId="1" fillId="7" borderId="1" xfId="0" applyFont="1" applyFill="1" applyBorder="1" applyAlignment="1">
      <alignment horizontal="center" vertical="top" wrapText="1"/>
    </xf>
    <xf numFmtId="0" fontId="1" fillId="7" borderId="1" xfId="0" applyFont="1" applyFill="1" applyBorder="1" applyAlignment="1">
      <alignment horizontal="center" vertical="top"/>
    </xf>
    <xf numFmtId="164" fontId="1" fillId="7" borderId="2" xfId="0" applyNumberFormat="1" applyFont="1" applyFill="1" applyBorder="1" applyAlignment="1">
      <alignment horizontal="center"/>
    </xf>
    <xf numFmtId="164" fontId="11" fillId="7" borderId="2" xfId="0" applyNumberFormat="1" applyFont="1" applyFill="1" applyBorder="1" applyAlignment="1">
      <alignment horizontal="center"/>
    </xf>
    <xf numFmtId="164" fontId="21" fillId="7" borderId="1" xfId="0" applyNumberFormat="1" applyFont="1" applyFill="1" applyBorder="1" applyAlignment="1">
      <alignment horizontal="center" wrapText="1"/>
    </xf>
    <xf numFmtId="0" fontId="12" fillId="7" borderId="2" xfId="0" applyFont="1" applyFill="1" applyBorder="1" applyAlignment="1">
      <alignment vertical="center" wrapText="1"/>
    </xf>
    <xf numFmtId="164" fontId="1" fillId="5" borderId="0" xfId="0" applyNumberFormat="1" applyFont="1" applyFill="1" applyAlignment="1">
      <alignment horizontal="center"/>
    </xf>
    <xf numFmtId="0" fontId="1" fillId="5" borderId="1" xfId="0" applyFont="1" applyFill="1" applyBorder="1" applyAlignment="1">
      <alignment horizontal="center"/>
    </xf>
    <xf numFmtId="0" fontId="1" fillId="5" borderId="7" xfId="0" applyFont="1" applyFill="1" applyBorder="1" applyAlignment="1">
      <alignment vertical="top"/>
    </xf>
    <xf numFmtId="0" fontId="1" fillId="5" borderId="9" xfId="0" applyFont="1" applyFill="1" applyBorder="1" applyAlignment="1">
      <alignment horizontal="center" vertical="top"/>
    </xf>
    <xf numFmtId="0" fontId="1" fillId="5" borderId="27" xfId="0" applyFont="1" applyFill="1" applyBorder="1" applyAlignment="1">
      <alignment horizontal="center" vertical="top"/>
    </xf>
    <xf numFmtId="0" fontId="1" fillId="5" borderId="20" xfId="0" applyFont="1" applyFill="1" applyBorder="1" applyAlignment="1">
      <alignment horizontal="center" vertical="top" wrapText="1"/>
    </xf>
    <xf numFmtId="0" fontId="1" fillId="5" borderId="20" xfId="0" applyFont="1" applyFill="1" applyBorder="1" applyAlignment="1">
      <alignment horizontal="center" vertical="top"/>
    </xf>
    <xf numFmtId="0" fontId="1" fillId="5" borderId="1" xfId="0" applyFont="1" applyFill="1" applyBorder="1" applyAlignment="1">
      <alignment horizontal="center" vertical="top" wrapText="1"/>
    </xf>
    <xf numFmtId="164" fontId="1" fillId="5" borderId="1" xfId="0" applyNumberFormat="1" applyFont="1" applyFill="1" applyBorder="1" applyAlignment="1">
      <alignment horizontal="center" vertical="top"/>
    </xf>
    <xf numFmtId="0" fontId="2" fillId="5" borderId="1"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0" fontId="2" fillId="5" borderId="2" xfId="0" applyFont="1" applyFill="1" applyBorder="1" applyAlignment="1">
      <alignment horizontal="center"/>
    </xf>
    <xf numFmtId="164" fontId="1" fillId="5" borderId="1" xfId="0" applyNumberFormat="1" applyFont="1" applyFill="1" applyBorder="1" applyAlignment="1">
      <alignment horizontal="center"/>
    </xf>
    <xf numFmtId="164" fontId="1" fillId="5" borderId="6" xfId="0" applyNumberFormat="1" applyFont="1" applyFill="1" applyBorder="1" applyAlignment="1">
      <alignment horizontal="center" wrapText="1"/>
    </xf>
    <xf numFmtId="164" fontId="1" fillId="5" borderId="1" xfId="0" applyNumberFormat="1" applyFont="1" applyFill="1" applyBorder="1" applyAlignment="1">
      <alignment horizontal="center" wrapText="1"/>
    </xf>
    <xf numFmtId="164" fontId="1" fillId="5" borderId="2" xfId="0" applyNumberFormat="1" applyFont="1" applyFill="1" applyBorder="1" applyAlignment="1">
      <alignment horizontal="center"/>
    </xf>
    <xf numFmtId="164" fontId="1" fillId="5" borderId="22" xfId="0" applyNumberFormat="1" applyFont="1" applyFill="1" applyBorder="1" applyAlignment="1">
      <alignment horizontal="center"/>
    </xf>
    <xf numFmtId="164" fontId="21" fillId="5" borderId="1" xfId="0" applyNumberFormat="1" applyFont="1" applyFill="1" applyBorder="1" applyAlignment="1">
      <alignment horizontal="center" wrapText="1"/>
    </xf>
    <xf numFmtId="1" fontId="1" fillId="5" borderId="2" xfId="0" applyNumberFormat="1" applyFont="1" applyFill="1" applyBorder="1" applyAlignment="1">
      <alignment horizontal="center"/>
    </xf>
    <xf numFmtId="0" fontId="36" fillId="5" borderId="23" xfId="0" applyFont="1" applyFill="1" applyBorder="1" applyAlignment="1">
      <alignment horizontal="center" vertical="center" wrapText="1"/>
    </xf>
    <xf numFmtId="164" fontId="21" fillId="7" borderId="2" xfId="0" applyNumberFormat="1" applyFont="1" applyFill="1" applyBorder="1" applyAlignment="1">
      <alignment horizontal="center"/>
    </xf>
    <xf numFmtId="164" fontId="37" fillId="15" borderId="1" xfId="0" applyNumberFormat="1" applyFont="1" applyFill="1" applyBorder="1" applyAlignment="1">
      <alignment horizontal="center" wrapText="1"/>
    </xf>
    <xf numFmtId="164" fontId="37" fillId="15" borderId="2" xfId="0" applyNumberFormat="1" applyFont="1" applyFill="1" applyBorder="1" applyAlignment="1">
      <alignment horizontal="center"/>
    </xf>
    <xf numFmtId="0" fontId="13" fillId="16" borderId="20" xfId="0" applyFont="1" applyFill="1" applyBorder="1" applyAlignment="1">
      <alignment horizontal="center" vertical="top" wrapText="1"/>
    </xf>
    <xf numFmtId="0" fontId="13" fillId="16" borderId="20" xfId="0" applyFont="1" applyFill="1" applyBorder="1" applyAlignment="1">
      <alignment horizontal="center" vertical="top"/>
    </xf>
    <xf numFmtId="0" fontId="13" fillId="16" borderId="1" xfId="0" applyFont="1" applyFill="1" applyBorder="1" applyAlignment="1">
      <alignment horizontal="center" vertical="top" wrapText="1"/>
    </xf>
    <xf numFmtId="0" fontId="14" fillId="16" borderId="1" xfId="0" applyFont="1" applyFill="1" applyBorder="1" applyAlignment="1">
      <alignment horizontal="center" vertical="center" wrapText="1"/>
    </xf>
    <xf numFmtId="164" fontId="13" fillId="16" borderId="2" xfId="0" applyNumberFormat="1" applyFont="1" applyFill="1" applyBorder="1" applyAlignment="1">
      <alignment horizontal="center"/>
    </xf>
    <xf numFmtId="164" fontId="31" fillId="16" borderId="1" xfId="0" applyNumberFormat="1" applyFont="1" applyFill="1" applyBorder="1" applyAlignment="1">
      <alignment horizontal="center" wrapText="1"/>
    </xf>
    <xf numFmtId="1" fontId="13" fillId="16" borderId="2" xfId="0" applyNumberFormat="1" applyFont="1" applyFill="1" applyBorder="1" applyAlignment="1">
      <alignment horizontal="center"/>
    </xf>
    <xf numFmtId="164" fontId="13" fillId="16" borderId="1" xfId="0" applyNumberFormat="1" applyFont="1" applyFill="1" applyBorder="1" applyAlignment="1">
      <alignment horizontal="center"/>
    </xf>
    <xf numFmtId="164" fontId="13" fillId="16" borderId="1" xfId="0" applyNumberFormat="1" applyFont="1" applyFill="1" applyBorder="1" applyAlignment="1">
      <alignment horizontal="center" wrapText="1"/>
    </xf>
    <xf numFmtId="0" fontId="2" fillId="15" borderId="13" xfId="0" applyFont="1" applyFill="1" applyBorder="1" applyAlignment="1">
      <alignment horizontal="center" vertical="center" wrapText="1"/>
    </xf>
    <xf numFmtId="0" fontId="1" fillId="13" borderId="9" xfId="0" applyFont="1" applyFill="1" applyBorder="1"/>
    <xf numFmtId="0" fontId="2" fillId="13" borderId="6" xfId="0" applyFont="1" applyFill="1" applyBorder="1" applyAlignment="1">
      <alignment horizontal="center" vertical="center"/>
    </xf>
    <xf numFmtId="164" fontId="1" fillId="13" borderId="6" xfId="0" applyNumberFormat="1" applyFont="1" applyFill="1" applyBorder="1" applyAlignment="1">
      <alignment horizontal="center"/>
    </xf>
    <xf numFmtId="164" fontId="1" fillId="9" borderId="6" xfId="0" applyNumberFormat="1" applyFont="1" applyFill="1" applyBorder="1" applyAlignment="1">
      <alignment horizontal="center"/>
    </xf>
    <xf numFmtId="0" fontId="1" fillId="14" borderId="9" xfId="0" applyFont="1" applyFill="1" applyBorder="1" applyAlignment="1">
      <alignment vertical="top"/>
    </xf>
    <xf numFmtId="0" fontId="2" fillId="14" borderId="6" xfId="0" applyFont="1" applyFill="1" applyBorder="1" applyAlignment="1">
      <alignment horizontal="center" vertical="center"/>
    </xf>
    <xf numFmtId="164" fontId="1" fillId="14" borderId="6" xfId="0" applyNumberFormat="1" applyFont="1" applyFill="1" applyBorder="1" applyAlignment="1">
      <alignment horizontal="center"/>
    </xf>
    <xf numFmtId="0" fontId="1" fillId="15" borderId="9" xfId="0" applyFont="1" applyFill="1" applyBorder="1"/>
    <xf numFmtId="0" fontId="2" fillId="15" borderId="6" xfId="0" applyFont="1" applyFill="1" applyBorder="1" applyAlignment="1">
      <alignment horizontal="center" vertical="center"/>
    </xf>
    <xf numFmtId="164" fontId="1" fillId="15" borderId="6" xfId="0" applyNumberFormat="1" applyFont="1" applyFill="1" applyBorder="1" applyAlignment="1">
      <alignment horizontal="center"/>
    </xf>
    <xf numFmtId="0" fontId="1" fillId="16" borderId="9" xfId="0" applyFont="1" applyFill="1" applyBorder="1" applyAlignment="1">
      <alignment vertical="top"/>
    </xf>
    <xf numFmtId="0" fontId="2" fillId="16" borderId="6" xfId="0" applyFont="1" applyFill="1" applyBorder="1" applyAlignment="1">
      <alignment horizontal="center" vertical="center"/>
    </xf>
    <xf numFmtId="164" fontId="1" fillId="16" borderId="6" xfId="0" applyNumberFormat="1" applyFont="1" applyFill="1" applyBorder="1" applyAlignment="1">
      <alignment horizontal="center"/>
    </xf>
    <xf numFmtId="0" fontId="1" fillId="7" borderId="9" xfId="0" applyFont="1" applyFill="1" applyBorder="1"/>
    <xf numFmtId="164" fontId="1" fillId="7" borderId="6" xfId="0" applyNumberFormat="1" applyFont="1" applyFill="1" applyBorder="1" applyAlignment="1">
      <alignment horizontal="center"/>
    </xf>
    <xf numFmtId="164" fontId="1" fillId="5" borderId="6" xfId="0" applyNumberFormat="1" applyFont="1" applyFill="1" applyBorder="1" applyAlignment="1">
      <alignment horizontal="center"/>
    </xf>
    <xf numFmtId="164" fontId="21" fillId="7" borderId="6" xfId="0" applyNumberFormat="1" applyFont="1" applyFill="1" applyBorder="1" applyAlignment="1">
      <alignment horizontal="center" wrapText="1"/>
    </xf>
    <xf numFmtId="0" fontId="1" fillId="7" borderId="25" xfId="0" applyFont="1" applyFill="1" applyBorder="1" applyAlignment="1">
      <alignment horizontal="center" vertical="top"/>
    </xf>
    <xf numFmtId="164" fontId="1" fillId="9" borderId="29" xfId="0" applyNumberFormat="1" applyFont="1" applyFill="1" applyBorder="1" applyAlignment="1">
      <alignment horizontal="center"/>
    </xf>
    <xf numFmtId="0" fontId="1" fillId="7" borderId="30" xfId="0" applyFont="1" applyFill="1" applyBorder="1" applyAlignment="1">
      <alignment horizontal="center"/>
    </xf>
    <xf numFmtId="0" fontId="2" fillId="17" borderId="31" xfId="0" applyFont="1" applyFill="1" applyBorder="1" applyAlignment="1">
      <alignment horizontal="center" vertical="center" wrapText="1"/>
    </xf>
    <xf numFmtId="164" fontId="21" fillId="7" borderId="32" xfId="0" applyNumberFormat="1" applyFont="1" applyFill="1" applyBorder="1" applyAlignment="1">
      <alignment horizontal="center"/>
    </xf>
    <xf numFmtId="0" fontId="2" fillId="5" borderId="2" xfId="0" applyFont="1" applyFill="1" applyBorder="1" applyAlignment="1">
      <alignment horizontal="center" vertical="center" wrapText="1"/>
    </xf>
    <xf numFmtId="164" fontId="1" fillId="5" borderId="2" xfId="0" applyNumberFormat="1" applyFont="1" applyFill="1" applyBorder="1" applyAlignment="1">
      <alignment horizontal="center" wrapText="1"/>
    </xf>
    <xf numFmtId="0" fontId="2" fillId="5" borderId="30" xfId="0" applyFont="1" applyFill="1" applyBorder="1" applyAlignment="1">
      <alignment horizontal="center" vertical="center" wrapText="1"/>
    </xf>
    <xf numFmtId="164" fontId="21" fillId="5" borderId="32" xfId="0" applyNumberFormat="1" applyFont="1" applyFill="1" applyBorder="1" applyAlignment="1">
      <alignment horizontal="center" wrapText="1"/>
    </xf>
    <xf numFmtId="1" fontId="1" fillId="7" borderId="13" xfId="0" applyNumberFormat="1" applyFont="1" applyFill="1" applyBorder="1" applyAlignment="1">
      <alignment horizontal="center"/>
    </xf>
    <xf numFmtId="0" fontId="1" fillId="7" borderId="2" xfId="0" applyFont="1" applyFill="1" applyBorder="1" applyAlignment="1">
      <alignment horizontal="center" vertical="top" wrapText="1"/>
    </xf>
    <xf numFmtId="0" fontId="2" fillId="7" borderId="2" xfId="0" applyFont="1" applyFill="1" applyBorder="1" applyAlignment="1">
      <alignment horizontal="center" vertical="center" wrapText="1"/>
    </xf>
    <xf numFmtId="164" fontId="1" fillId="9" borderId="27" xfId="0" applyNumberFormat="1" applyFont="1" applyFill="1" applyBorder="1" applyAlignment="1">
      <alignment horizontal="center"/>
    </xf>
    <xf numFmtId="0" fontId="1" fillId="7" borderId="30" xfId="0" applyFont="1" applyFill="1" applyBorder="1" applyAlignment="1">
      <alignment horizontal="center" vertical="top"/>
    </xf>
    <xf numFmtId="0" fontId="2" fillId="7" borderId="31" xfId="0" applyFont="1" applyFill="1" applyBorder="1" applyAlignment="1">
      <alignment horizontal="center" vertical="center" wrapText="1"/>
    </xf>
    <xf numFmtId="0" fontId="38" fillId="7" borderId="28" xfId="0" applyFont="1" applyFill="1" applyBorder="1" applyAlignment="1">
      <alignment horizontal="center" vertical="center" wrapText="1"/>
    </xf>
    <xf numFmtId="0" fontId="39" fillId="0" borderId="0" xfId="0" applyFont="1"/>
    <xf numFmtId="0" fontId="26" fillId="10" borderId="0" xfId="0" applyFont="1" applyFill="1" applyAlignment="1">
      <alignment horizontal="left" vertical="center" wrapText="1"/>
    </xf>
    <xf numFmtId="0" fontId="1" fillId="10" borderId="0" xfId="0" applyFont="1" applyFill="1"/>
    <xf numFmtId="0" fontId="1" fillId="10" borderId="0" xfId="0" applyFont="1" applyFill="1" applyAlignment="1">
      <alignment horizontal="center"/>
    </xf>
    <xf numFmtId="0" fontId="1" fillId="10" borderId="1" xfId="0" applyFont="1" applyFill="1" applyBorder="1" applyAlignment="1">
      <alignment horizontal="center"/>
    </xf>
    <xf numFmtId="0" fontId="1" fillId="10" borderId="7" xfId="0" applyFont="1" applyFill="1" applyBorder="1"/>
    <xf numFmtId="0" fontId="1" fillId="10" borderId="9" xfId="0" applyFont="1" applyFill="1" applyBorder="1" applyAlignment="1">
      <alignment horizontal="center" vertical="top"/>
    </xf>
    <xf numFmtId="0" fontId="1" fillId="10" borderId="7" xfId="0" applyFont="1" applyFill="1" applyBorder="1" applyAlignment="1">
      <alignment horizontal="center" vertical="top"/>
    </xf>
    <xf numFmtId="0" fontId="1" fillId="10" borderId="1" xfId="0" applyFont="1" applyFill="1" applyBorder="1" applyAlignment="1">
      <alignment horizontal="center" vertical="top" wrapText="1"/>
    </xf>
    <xf numFmtId="0" fontId="1" fillId="10" borderId="1" xfId="0" applyFont="1" applyFill="1" applyBorder="1" applyAlignment="1">
      <alignment horizontal="center" vertical="top"/>
    </xf>
    <xf numFmtId="0" fontId="2" fillId="10" borderId="1" xfId="0" applyFont="1" applyFill="1" applyBorder="1" applyAlignment="1">
      <alignment horizontal="center" vertical="center"/>
    </xf>
    <xf numFmtId="0" fontId="2" fillId="10" borderId="6"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12" fillId="10" borderId="2" xfId="0" applyFont="1" applyFill="1" applyBorder="1" applyAlignment="1">
      <alignment vertical="center" wrapText="1"/>
    </xf>
    <xf numFmtId="0" fontId="2" fillId="10" borderId="1" xfId="0" applyFont="1" applyFill="1" applyBorder="1" applyAlignment="1">
      <alignment horizontal="center"/>
    </xf>
    <xf numFmtId="164" fontId="1" fillId="10" borderId="1" xfId="0" applyNumberFormat="1" applyFont="1" applyFill="1" applyBorder="1" applyAlignment="1">
      <alignment horizontal="center"/>
    </xf>
    <xf numFmtId="164" fontId="1" fillId="10" borderId="6" xfId="0" applyNumberFormat="1" applyFont="1" applyFill="1" applyBorder="1" applyAlignment="1">
      <alignment horizontal="center" wrapText="1"/>
    </xf>
    <xf numFmtId="164" fontId="11" fillId="10" borderId="1" xfId="0" applyNumberFormat="1" applyFont="1" applyFill="1" applyBorder="1" applyAlignment="1">
      <alignment horizontal="center" wrapText="1"/>
    </xf>
    <xf numFmtId="164" fontId="11" fillId="10" borderId="2" xfId="0" applyNumberFormat="1" applyFont="1" applyFill="1" applyBorder="1" applyAlignment="1">
      <alignment horizontal="center"/>
    </xf>
    <xf numFmtId="164" fontId="1" fillId="10" borderId="2" xfId="0" applyNumberFormat="1" applyFont="1" applyFill="1" applyBorder="1" applyAlignment="1">
      <alignment horizontal="center"/>
    </xf>
    <xf numFmtId="164" fontId="21" fillId="10" borderId="1" xfId="0" applyNumberFormat="1" applyFont="1" applyFill="1" applyBorder="1" applyAlignment="1">
      <alignment horizontal="center" wrapText="1"/>
    </xf>
    <xf numFmtId="1" fontId="1" fillId="10" borderId="2" xfId="0" applyNumberFormat="1" applyFont="1" applyFill="1" applyBorder="1" applyAlignment="1">
      <alignment horizontal="center"/>
    </xf>
    <xf numFmtId="164" fontId="11" fillId="10" borderId="1" xfId="0" applyNumberFormat="1" applyFont="1" applyFill="1" applyBorder="1" applyAlignment="1">
      <alignment horizontal="center"/>
    </xf>
    <xf numFmtId="0" fontId="1" fillId="12" borderId="1" xfId="0" applyFont="1" applyFill="1" applyBorder="1" applyAlignment="1">
      <alignment horizontal="center"/>
    </xf>
    <xf numFmtId="0" fontId="1" fillId="12" borderId="7" xfId="0" applyFont="1" applyFill="1" applyBorder="1" applyAlignment="1">
      <alignment vertical="top"/>
    </xf>
    <xf numFmtId="0" fontId="1" fillId="12" borderId="9" xfId="0" applyFont="1" applyFill="1" applyBorder="1" applyAlignment="1">
      <alignment horizontal="center" vertical="top"/>
    </xf>
    <xf numFmtId="0" fontId="1" fillId="12" borderId="27" xfId="0" applyFont="1" applyFill="1" applyBorder="1" applyAlignment="1">
      <alignment horizontal="center" vertical="top"/>
    </xf>
    <xf numFmtId="0" fontId="13" fillId="12" borderId="20" xfId="0" applyFont="1" applyFill="1" applyBorder="1" applyAlignment="1">
      <alignment horizontal="center" vertical="top" wrapText="1"/>
    </xf>
    <xf numFmtId="0" fontId="13" fillId="12" borderId="20" xfId="0" applyFont="1" applyFill="1" applyBorder="1" applyAlignment="1">
      <alignment horizontal="center" vertical="top"/>
    </xf>
    <xf numFmtId="0" fontId="1" fillId="12" borderId="20" xfId="0" applyFont="1" applyFill="1" applyBorder="1" applyAlignment="1">
      <alignment horizontal="center" vertical="top" wrapText="1"/>
    </xf>
    <xf numFmtId="0" fontId="1" fillId="12" borderId="20" xfId="0" applyFont="1" applyFill="1" applyBorder="1" applyAlignment="1">
      <alignment horizontal="center" vertical="top"/>
    </xf>
    <xf numFmtId="0" fontId="2" fillId="12" borderId="1" xfId="0" applyFont="1" applyFill="1" applyBorder="1" applyAlignment="1">
      <alignment horizontal="center" vertical="center"/>
    </xf>
    <xf numFmtId="0" fontId="2" fillId="12" borderId="6"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 fillId="12" borderId="2" xfId="0" applyFont="1" applyFill="1" applyBorder="1" applyAlignment="1">
      <alignment horizontal="center"/>
    </xf>
    <xf numFmtId="164" fontId="1" fillId="12" borderId="1" xfId="0" applyNumberFormat="1" applyFont="1" applyFill="1" applyBorder="1" applyAlignment="1">
      <alignment horizontal="center"/>
    </xf>
    <xf numFmtId="164" fontId="1" fillId="12" borderId="6" xfId="0" applyNumberFormat="1" applyFont="1" applyFill="1" applyBorder="1" applyAlignment="1">
      <alignment horizontal="center" wrapText="1"/>
    </xf>
    <xf numFmtId="164" fontId="1" fillId="12" borderId="1" xfId="0" applyNumberFormat="1" applyFont="1" applyFill="1" applyBorder="1" applyAlignment="1">
      <alignment horizontal="center" wrapText="1"/>
    </xf>
    <xf numFmtId="164" fontId="1" fillId="12" borderId="2" xfId="0" applyNumberFormat="1" applyFont="1" applyFill="1" applyBorder="1" applyAlignment="1">
      <alignment horizontal="center"/>
    </xf>
    <xf numFmtId="164" fontId="13" fillId="12" borderId="2" xfId="0" applyNumberFormat="1" applyFont="1" applyFill="1" applyBorder="1" applyAlignment="1">
      <alignment horizontal="center"/>
    </xf>
    <xf numFmtId="164" fontId="31" fillId="12" borderId="1" xfId="0" applyNumberFormat="1" applyFont="1" applyFill="1" applyBorder="1" applyAlignment="1">
      <alignment horizontal="center" wrapText="1"/>
    </xf>
    <xf numFmtId="1" fontId="13" fillId="12" borderId="2" xfId="0" applyNumberFormat="1" applyFont="1" applyFill="1" applyBorder="1" applyAlignment="1">
      <alignment horizontal="center"/>
    </xf>
    <xf numFmtId="0" fontId="29" fillId="13" borderId="0" xfId="0" applyFont="1" applyFill="1" applyAlignment="1">
      <alignment horizontal="left" vertical="center" wrapText="1"/>
    </xf>
    <xf numFmtId="0" fontId="14" fillId="13" borderId="6" xfId="0" applyFont="1" applyFill="1" applyBorder="1" applyAlignment="1">
      <alignment horizontal="center" vertical="center" wrapText="1"/>
    </xf>
    <xf numFmtId="164" fontId="13" fillId="13" borderId="6" xfId="0" applyNumberFormat="1" applyFont="1" applyFill="1" applyBorder="1" applyAlignment="1">
      <alignment horizontal="center" wrapText="1"/>
    </xf>
    <xf numFmtId="164" fontId="15" fillId="13" borderId="1" xfId="0" applyNumberFormat="1" applyFont="1" applyFill="1" applyBorder="1" applyAlignment="1">
      <alignment horizontal="center"/>
    </xf>
    <xf numFmtId="164" fontId="15" fillId="13" borderId="1" xfId="0" applyNumberFormat="1" applyFont="1" applyFill="1" applyBorder="1" applyAlignment="1">
      <alignment horizontal="center" wrapText="1"/>
    </xf>
    <xf numFmtId="164" fontId="13" fillId="9" borderId="6" xfId="0" applyNumberFormat="1" applyFont="1" applyFill="1" applyBorder="1" applyAlignment="1">
      <alignment horizontal="center" vertical="top" wrapText="1"/>
    </xf>
    <xf numFmtId="164" fontId="13" fillId="9" borderId="7" xfId="0" applyNumberFormat="1" applyFont="1" applyFill="1" applyBorder="1" applyAlignment="1">
      <alignment horizontal="center" vertical="top" wrapText="1"/>
    </xf>
    <xf numFmtId="164" fontId="31" fillId="9" borderId="7" xfId="0" applyNumberFormat="1" applyFont="1" applyFill="1" applyBorder="1" applyAlignment="1">
      <alignment horizontal="center" vertical="top" wrapText="1"/>
    </xf>
    <xf numFmtId="1" fontId="13" fillId="9" borderId="25" xfId="0" applyNumberFormat="1" applyFont="1" applyFill="1" applyBorder="1" applyAlignment="1">
      <alignment horizontal="center"/>
    </xf>
    <xf numFmtId="164" fontId="13" fillId="9" borderId="7" xfId="0" applyNumberFormat="1" applyFont="1" applyFill="1" applyBorder="1" applyAlignment="1">
      <alignment horizontal="center"/>
    </xf>
    <xf numFmtId="0" fontId="13" fillId="14" borderId="22" xfId="0" applyFont="1" applyFill="1" applyBorder="1" applyAlignment="1">
      <alignment horizontal="center" vertical="top"/>
    </xf>
    <xf numFmtId="0" fontId="13" fillId="14" borderId="27" xfId="0" applyFont="1" applyFill="1" applyBorder="1" applyAlignment="1">
      <alignment horizontal="center" vertical="top"/>
    </xf>
    <xf numFmtId="0" fontId="13" fillId="14" borderId="20" xfId="0" applyFont="1" applyFill="1" applyBorder="1" applyAlignment="1">
      <alignment horizontal="center" vertical="top" wrapText="1"/>
    </xf>
    <xf numFmtId="0" fontId="13" fillId="14" borderId="20" xfId="0" applyFont="1" applyFill="1" applyBorder="1" applyAlignment="1">
      <alignment horizontal="center" vertical="top"/>
    </xf>
    <xf numFmtId="164" fontId="13" fillId="14" borderId="1" xfId="0" applyNumberFormat="1" applyFont="1" applyFill="1" applyBorder="1" applyAlignment="1">
      <alignment horizontal="center" vertical="top"/>
    </xf>
    <xf numFmtId="0" fontId="14" fillId="14" borderId="6" xfId="0"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164" fontId="13" fillId="14" borderId="6" xfId="0" applyNumberFormat="1" applyFont="1" applyFill="1" applyBorder="1" applyAlignment="1">
      <alignment horizontal="center" wrapText="1"/>
    </xf>
    <xf numFmtId="0" fontId="29" fillId="10" borderId="0" xfId="0" applyFont="1" applyFill="1" applyAlignment="1">
      <alignment horizontal="left" vertical="center" wrapText="1"/>
    </xf>
    <xf numFmtId="0" fontId="13" fillId="10" borderId="0" xfId="0" applyFont="1" applyFill="1"/>
    <xf numFmtId="0" fontId="13" fillId="10" borderId="0" xfId="0" applyFont="1" applyFill="1" applyAlignment="1">
      <alignment horizontal="center"/>
    </xf>
    <xf numFmtId="0" fontId="13" fillId="10" borderId="1" xfId="0" applyFont="1" applyFill="1" applyBorder="1" applyAlignment="1">
      <alignment horizontal="center"/>
    </xf>
    <xf numFmtId="0" fontId="13" fillId="10" borderId="7" xfId="0" applyFont="1" applyFill="1" applyBorder="1"/>
    <xf numFmtId="0" fontId="13" fillId="10" borderId="9" xfId="0" applyFont="1" applyFill="1" applyBorder="1" applyAlignment="1">
      <alignment horizontal="center" vertical="top"/>
    </xf>
    <xf numFmtId="0" fontId="13" fillId="10" borderId="7" xfId="0" applyFont="1" applyFill="1" applyBorder="1" applyAlignment="1">
      <alignment horizontal="center" vertical="top"/>
    </xf>
    <xf numFmtId="0" fontId="13" fillId="10" borderId="1" xfId="0" applyFont="1" applyFill="1" applyBorder="1" applyAlignment="1">
      <alignment horizontal="center" vertical="top" wrapText="1"/>
    </xf>
    <xf numFmtId="0" fontId="13" fillId="10" borderId="1" xfId="0" applyFont="1" applyFill="1" applyBorder="1" applyAlignment="1">
      <alignment horizontal="center" vertical="top"/>
    </xf>
    <xf numFmtId="0" fontId="14" fillId="10" borderId="6"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30" fillId="10" borderId="23" xfId="0" applyFont="1" applyFill="1" applyBorder="1" applyAlignment="1">
      <alignment horizontal="center" vertical="center" wrapText="1"/>
    </xf>
    <xf numFmtId="164" fontId="13" fillId="10" borderId="6" xfId="0" applyNumberFormat="1" applyFont="1" applyFill="1" applyBorder="1" applyAlignment="1">
      <alignment horizontal="center" wrapText="1"/>
    </xf>
    <xf numFmtId="164" fontId="15" fillId="10" borderId="1" xfId="0" applyNumberFormat="1" applyFont="1" applyFill="1" applyBorder="1" applyAlignment="1">
      <alignment horizontal="center" wrapText="1"/>
    </xf>
    <xf numFmtId="164" fontId="18" fillId="10" borderId="1" xfId="0" applyNumberFormat="1" applyFont="1" applyFill="1" applyBorder="1" applyAlignment="1">
      <alignment horizontal="center" wrapText="1"/>
    </xf>
    <xf numFmtId="164" fontId="18" fillId="10" borderId="2" xfId="0" applyNumberFormat="1" applyFont="1" applyFill="1" applyBorder="1" applyAlignment="1">
      <alignment horizontal="center"/>
    </xf>
    <xf numFmtId="164" fontId="15" fillId="10" borderId="2" xfId="0" applyNumberFormat="1" applyFont="1" applyFill="1" applyBorder="1" applyAlignment="1">
      <alignment horizontal="center"/>
    </xf>
    <xf numFmtId="164" fontId="15" fillId="10" borderId="1" xfId="0" applyNumberFormat="1" applyFont="1" applyFill="1" applyBorder="1" applyAlignment="1">
      <alignment horizontal="center"/>
    </xf>
    <xf numFmtId="164" fontId="13" fillId="12" borderId="0" xfId="0" applyNumberFormat="1" applyFont="1" applyFill="1" applyAlignment="1">
      <alignment horizontal="center"/>
    </xf>
    <xf numFmtId="0" fontId="13" fillId="12" borderId="7" xfId="0" applyFont="1" applyFill="1" applyBorder="1" applyAlignment="1">
      <alignment vertical="top"/>
    </xf>
    <xf numFmtId="0" fontId="13" fillId="12" borderId="9" xfId="0" applyFont="1" applyFill="1" applyBorder="1" applyAlignment="1">
      <alignment horizontal="center" vertical="top"/>
    </xf>
    <xf numFmtId="0" fontId="13" fillId="12" borderId="27" xfId="0" applyFont="1" applyFill="1" applyBorder="1" applyAlignment="1">
      <alignment horizontal="center" vertical="top"/>
    </xf>
    <xf numFmtId="164" fontId="13" fillId="12" borderId="1" xfId="0" applyNumberFormat="1" applyFont="1" applyFill="1" applyBorder="1" applyAlignment="1">
      <alignment horizontal="center" vertical="top"/>
    </xf>
    <xf numFmtId="0" fontId="14" fillId="12" borderId="1" xfId="0" applyFont="1" applyFill="1" applyBorder="1" applyAlignment="1">
      <alignment horizontal="center" vertical="center"/>
    </xf>
    <xf numFmtId="0" fontId="14" fillId="12" borderId="6" xfId="0" applyFont="1" applyFill="1" applyBorder="1" applyAlignment="1">
      <alignment horizontal="center" vertical="center" wrapText="1"/>
    </xf>
    <xf numFmtId="0" fontId="14" fillId="12" borderId="13" xfId="0" applyFont="1" applyFill="1" applyBorder="1" applyAlignment="1">
      <alignment horizontal="center" vertical="center" wrapText="1"/>
    </xf>
    <xf numFmtId="164" fontId="14" fillId="12" borderId="1" xfId="0" applyNumberFormat="1" applyFont="1" applyFill="1" applyBorder="1" applyAlignment="1">
      <alignment horizontal="center" vertical="center"/>
    </xf>
    <xf numFmtId="0" fontId="14" fillId="12" borderId="2" xfId="0" applyFont="1" applyFill="1" applyBorder="1" applyAlignment="1">
      <alignment horizontal="center"/>
    </xf>
    <xf numFmtId="164" fontId="13" fillId="12" borderId="6" xfId="0" applyNumberFormat="1" applyFont="1" applyFill="1" applyBorder="1" applyAlignment="1">
      <alignment horizontal="center" wrapText="1"/>
    </xf>
    <xf numFmtId="164" fontId="1" fillId="10" borderId="1" xfId="0" applyNumberFormat="1" applyFont="1" applyFill="1" applyBorder="1" applyAlignment="1">
      <alignment horizontal="center" wrapText="1"/>
    </xf>
    <xf numFmtId="164" fontId="1" fillId="13" borderId="7" xfId="0" applyNumberFormat="1" applyFont="1" applyFill="1" applyBorder="1" applyAlignment="1">
      <alignment horizontal="center" wrapText="1"/>
    </xf>
    <xf numFmtId="164" fontId="1" fillId="13" borderId="25" xfId="0" applyNumberFormat="1" applyFont="1" applyFill="1" applyBorder="1" applyAlignment="1">
      <alignment horizontal="center"/>
    </xf>
    <xf numFmtId="164" fontId="21" fillId="13" borderId="7" xfId="0" applyNumberFormat="1" applyFont="1" applyFill="1" applyBorder="1" applyAlignment="1">
      <alignment horizontal="center" wrapText="1"/>
    </xf>
    <xf numFmtId="164" fontId="1" fillId="13" borderId="7" xfId="0" applyNumberFormat="1" applyFont="1" applyFill="1" applyBorder="1" applyAlignment="1">
      <alignment horizontal="center"/>
    </xf>
    <xf numFmtId="164" fontId="11" fillId="13" borderId="7" xfId="0" applyNumberFormat="1" applyFont="1" applyFill="1" applyBorder="1" applyAlignment="1">
      <alignment horizontal="center" wrapText="1"/>
    </xf>
    <xf numFmtId="0" fontId="2" fillId="14" borderId="8" xfId="0" applyFont="1" applyFill="1" applyBorder="1" applyAlignment="1">
      <alignment horizontal="center"/>
    </xf>
    <xf numFmtId="164" fontId="1" fillId="14" borderId="8" xfId="0" applyNumberFormat="1" applyFont="1" applyFill="1" applyBorder="1" applyAlignment="1">
      <alignment horizontal="center"/>
    </xf>
    <xf numFmtId="164" fontId="21" fillId="14" borderId="8" xfId="0" applyNumberFormat="1" applyFont="1" applyFill="1" applyBorder="1" applyAlignment="1">
      <alignment horizontal="center" wrapText="1"/>
    </xf>
    <xf numFmtId="1" fontId="1" fillId="14" borderId="8" xfId="0" applyNumberFormat="1" applyFont="1" applyFill="1" applyBorder="1" applyAlignment="1">
      <alignment horizontal="center"/>
    </xf>
    <xf numFmtId="0" fontId="2" fillId="14" borderId="25" xfId="0" applyFont="1" applyFill="1" applyBorder="1" applyAlignment="1">
      <alignment horizontal="center"/>
    </xf>
    <xf numFmtId="164" fontId="1" fillId="14" borderId="7" xfId="0" applyNumberFormat="1" applyFont="1" applyFill="1" applyBorder="1" applyAlignment="1">
      <alignment horizontal="center"/>
    </xf>
    <xf numFmtId="164" fontId="1" fillId="14" borderId="9" xfId="0" applyNumberFormat="1" applyFont="1" applyFill="1" applyBorder="1" applyAlignment="1">
      <alignment horizontal="center" wrapText="1"/>
    </xf>
    <xf numFmtId="164" fontId="1" fillId="14" borderId="7" xfId="0" applyNumberFormat="1" applyFont="1" applyFill="1" applyBorder="1" applyAlignment="1">
      <alignment horizontal="center" wrapText="1"/>
    </xf>
    <xf numFmtId="164" fontId="1" fillId="14" borderId="25" xfId="0" applyNumberFormat="1" applyFont="1" applyFill="1" applyBorder="1" applyAlignment="1">
      <alignment horizontal="center"/>
    </xf>
    <xf numFmtId="164" fontId="21" fillId="14" borderId="7" xfId="0" applyNumberFormat="1" applyFont="1" applyFill="1" applyBorder="1" applyAlignment="1">
      <alignment horizontal="center" wrapText="1"/>
    </xf>
    <xf numFmtId="1" fontId="1" fillId="14" borderId="25" xfId="0" applyNumberFormat="1" applyFont="1" applyFill="1" applyBorder="1" applyAlignment="1">
      <alignment horizontal="center"/>
    </xf>
    <xf numFmtId="0" fontId="41" fillId="14" borderId="13" xfId="0" applyFont="1" applyFill="1" applyBorder="1" applyAlignment="1">
      <alignment horizontal="center" vertical="center" wrapText="1"/>
    </xf>
    <xf numFmtId="164" fontId="1" fillId="11" borderId="1" xfId="0" applyNumberFormat="1" applyFont="1" applyFill="1" applyBorder="1" applyAlignment="1">
      <alignment horizontal="center"/>
    </xf>
    <xf numFmtId="164" fontId="1" fillId="11" borderId="6" xfId="0" applyNumberFormat="1" applyFont="1" applyFill="1" applyBorder="1" applyAlignment="1">
      <alignment horizontal="center" wrapText="1"/>
    </xf>
    <xf numFmtId="164" fontId="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xf>
    <xf numFmtId="164" fontId="21" fillId="11" borderId="7" xfId="0" applyNumberFormat="1" applyFont="1" applyFill="1" applyBorder="1" applyAlignment="1">
      <alignment horizontal="center" wrapText="1"/>
    </xf>
    <xf numFmtId="1" fontId="1" fillId="11" borderId="25" xfId="0" applyNumberFormat="1" applyFont="1" applyFill="1" applyBorder="1" applyAlignment="1">
      <alignment horizontal="center"/>
    </xf>
    <xf numFmtId="164" fontId="1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wrapText="1"/>
    </xf>
    <xf numFmtId="0" fontId="0" fillId="0" borderId="8" xfId="0" applyBorder="1" applyAlignment="1">
      <alignment horizontal="center"/>
    </xf>
    <xf numFmtId="0" fontId="0" fillId="0" borderId="8" xfId="0" applyBorder="1" applyAlignment="1">
      <alignment wrapText="1"/>
    </xf>
    <xf numFmtId="0" fontId="0" fillId="0" borderId="8" xfId="0" applyBorder="1"/>
    <xf numFmtId="164" fontId="1" fillId="11" borderId="8" xfId="0" applyNumberFormat="1" applyFont="1" applyFill="1" applyBorder="1" applyAlignment="1">
      <alignment horizontal="center" wrapText="1"/>
    </xf>
    <xf numFmtId="164" fontId="1" fillId="11" borderId="8" xfId="0" applyNumberFormat="1" applyFont="1" applyFill="1" applyBorder="1" applyAlignment="1">
      <alignment horizontal="center"/>
    </xf>
    <xf numFmtId="164" fontId="21" fillId="11" borderId="8" xfId="0" applyNumberFormat="1" applyFont="1" applyFill="1" applyBorder="1" applyAlignment="1">
      <alignment horizontal="center" wrapText="1"/>
    </xf>
    <xf numFmtId="164" fontId="11" fillId="11" borderId="8" xfId="0" applyNumberFormat="1" applyFont="1" applyFill="1" applyBorder="1" applyAlignment="1">
      <alignment horizontal="center" wrapText="1"/>
    </xf>
    <xf numFmtId="0" fontId="2" fillId="14" borderId="33" xfId="0" applyFont="1" applyFill="1" applyBorder="1" applyAlignment="1">
      <alignment horizontal="center"/>
    </xf>
    <xf numFmtId="164" fontId="1" fillId="14" borderId="33" xfId="0" applyNumberFormat="1" applyFont="1" applyFill="1" applyBorder="1" applyAlignment="1">
      <alignment horizontal="center"/>
    </xf>
    <xf numFmtId="164" fontId="21" fillId="14" borderId="33" xfId="0" applyNumberFormat="1" applyFont="1" applyFill="1" applyBorder="1" applyAlignment="1">
      <alignment horizontal="center" wrapText="1"/>
    </xf>
    <xf numFmtId="1" fontId="1" fillId="14" borderId="33" xfId="0" applyNumberFormat="1" applyFont="1" applyFill="1" applyBorder="1" applyAlignment="1">
      <alignment horizontal="center"/>
    </xf>
    <xf numFmtId="164" fontId="1" fillId="14" borderId="34" xfId="0" applyNumberFormat="1" applyFont="1" applyFill="1" applyBorder="1" applyAlignment="1">
      <alignment horizontal="center"/>
    </xf>
    <xf numFmtId="164" fontId="1" fillId="14" borderId="14" xfId="0" applyNumberFormat="1" applyFont="1" applyFill="1" applyBorder="1" applyAlignment="1">
      <alignment horizontal="center"/>
    </xf>
    <xf numFmtId="164" fontId="1" fillId="14" borderId="35" xfId="0" applyNumberFormat="1" applyFont="1" applyFill="1" applyBorder="1" applyAlignment="1">
      <alignment horizontal="center"/>
    </xf>
    <xf numFmtId="0" fontId="25" fillId="14" borderId="26" xfId="0" applyFont="1" applyFill="1" applyBorder="1" applyAlignment="1">
      <alignment horizontal="center" vertical="center" wrapText="1"/>
    </xf>
    <xf numFmtId="0" fontId="1" fillId="11" borderId="1" xfId="0" applyFont="1" applyFill="1" applyBorder="1" applyAlignment="1">
      <alignment horizontal="center"/>
    </xf>
    <xf numFmtId="164" fontId="1" fillId="0" borderId="25" xfId="0" applyNumberFormat="1" applyFont="1" applyBorder="1" applyAlignment="1">
      <alignment horizontal="center" wrapText="1"/>
    </xf>
    <xf numFmtId="164" fontId="1" fillId="0" borderId="1" xfId="0" applyNumberFormat="1" applyFont="1" applyBorder="1" applyAlignment="1">
      <alignment horizontal="center"/>
    </xf>
    <xf numFmtId="164" fontId="1" fillId="0" borderId="6" xfId="0" applyNumberFormat="1" applyFont="1" applyBorder="1" applyAlignment="1">
      <alignment horizontal="center" wrapText="1"/>
    </xf>
    <xf numFmtId="164" fontId="11" fillId="0" borderId="7" xfId="0" applyNumberFormat="1" applyFont="1" applyBorder="1" applyAlignment="1">
      <alignment horizontal="center" wrapText="1"/>
    </xf>
    <xf numFmtId="164" fontId="1" fillId="0" borderId="7" xfId="0" applyNumberFormat="1" applyFont="1" applyBorder="1" applyAlignment="1">
      <alignment horizontal="center" wrapText="1"/>
    </xf>
    <xf numFmtId="164" fontId="1" fillId="0" borderId="25" xfId="0" applyNumberFormat="1" applyFont="1" applyBorder="1" applyAlignment="1">
      <alignment horizontal="center"/>
    </xf>
    <xf numFmtId="164" fontId="21" fillId="0" borderId="7" xfId="0" applyNumberFormat="1" applyFont="1" applyBorder="1" applyAlignment="1">
      <alignment horizontal="center" wrapText="1"/>
    </xf>
    <xf numFmtId="1" fontId="1" fillId="0" borderId="25" xfId="0" applyNumberFormat="1" applyFont="1" applyBorder="1" applyAlignment="1">
      <alignment horizontal="center"/>
    </xf>
    <xf numFmtId="164" fontId="1" fillId="0" borderId="7" xfId="0" applyNumberFormat="1" applyFont="1" applyBorder="1" applyAlignment="1">
      <alignment horizontal="center"/>
    </xf>
    <xf numFmtId="164" fontId="11" fillId="0" borderId="0" xfId="0" applyNumberFormat="1" applyFont="1" applyAlignment="1">
      <alignment horizontal="center" wrapText="1"/>
    </xf>
    <xf numFmtId="0" fontId="1" fillId="0" borderId="1" xfId="0" applyFont="1" applyBorder="1" applyAlignment="1">
      <alignment horizontal="center"/>
    </xf>
    <xf numFmtId="164" fontId="11" fillId="11" borderId="9" xfId="0" applyNumberFormat="1" applyFont="1" applyFill="1" applyBorder="1" applyAlignment="1">
      <alignment horizontal="center" wrapText="1"/>
    </xf>
    <xf numFmtId="164" fontId="11" fillId="0" borderId="25" xfId="0" applyNumberFormat="1" applyFont="1" applyBorder="1" applyAlignment="1">
      <alignment horizontal="center" wrapText="1"/>
    </xf>
    <xf numFmtId="164" fontId="11" fillId="0" borderId="7" xfId="0" applyNumberFormat="1" applyFont="1" applyBorder="1" applyAlignment="1">
      <alignment horizontal="center"/>
    </xf>
    <xf numFmtId="1" fontId="1" fillId="11" borderId="8" xfId="0" applyNumberFormat="1" applyFont="1" applyFill="1" applyBorder="1" applyAlignment="1">
      <alignment horizontal="center"/>
    </xf>
    <xf numFmtId="0" fontId="2" fillId="14" borderId="7" xfId="0" applyFont="1" applyFill="1" applyBorder="1" applyAlignment="1">
      <alignment horizontal="center"/>
    </xf>
    <xf numFmtId="0" fontId="2" fillId="15" borderId="25" xfId="0" applyFont="1" applyFill="1" applyBorder="1" applyAlignment="1">
      <alignment horizontal="center"/>
    </xf>
    <xf numFmtId="164" fontId="1" fillId="15" borderId="7" xfId="0" applyNumberFormat="1" applyFont="1" applyFill="1" applyBorder="1" applyAlignment="1">
      <alignment horizontal="center"/>
    </xf>
    <xf numFmtId="164" fontId="1" fillId="15" borderId="1" xfId="0" applyNumberFormat="1" applyFont="1" applyFill="1" applyBorder="1" applyAlignment="1">
      <alignment horizontal="center" wrapText="1"/>
    </xf>
    <xf numFmtId="164" fontId="1" fillId="15" borderId="25" xfId="0" applyNumberFormat="1" applyFont="1" applyFill="1" applyBorder="1" applyAlignment="1">
      <alignment horizontal="center"/>
    </xf>
    <xf numFmtId="164" fontId="21" fillId="15" borderId="7" xfId="0" applyNumberFormat="1" applyFont="1" applyFill="1" applyBorder="1" applyAlignment="1">
      <alignment horizontal="center" wrapText="1"/>
    </xf>
    <xf numFmtId="164" fontId="11" fillId="5" borderId="1" xfId="0" applyNumberFormat="1" applyFont="1" applyFill="1" applyBorder="1" applyAlignment="1">
      <alignment horizontal="center" wrapText="1"/>
    </xf>
    <xf numFmtId="164" fontId="11" fillId="5" borderId="2" xfId="0" applyNumberFormat="1" applyFont="1" applyFill="1" applyBorder="1" applyAlignment="1">
      <alignment horizontal="center"/>
    </xf>
    <xf numFmtId="164" fontId="11" fillId="5" borderId="1" xfId="0" applyNumberFormat="1" applyFont="1" applyFill="1" applyBorder="1" applyAlignment="1">
      <alignment horizontal="center"/>
    </xf>
    <xf numFmtId="164" fontId="1" fillId="12" borderId="6" xfId="0" applyNumberFormat="1" applyFont="1" applyFill="1" applyBorder="1" applyAlignment="1">
      <alignment horizontal="center"/>
    </xf>
    <xf numFmtId="0" fontId="1" fillId="0" borderId="0" xfId="0" applyFont="1" applyAlignment="1">
      <alignment horizontal="center" vertical="top" wrapText="1"/>
    </xf>
    <xf numFmtId="0" fontId="2" fillId="0" borderId="37" xfId="0" applyFont="1" applyBorder="1" applyAlignment="1">
      <alignment horizontal="center" vertical="center" wrapText="1"/>
    </xf>
    <xf numFmtId="164" fontId="1" fillId="0" borderId="37" xfId="0" applyNumberFormat="1" applyFont="1" applyBorder="1" applyAlignment="1">
      <alignment horizontal="center" wrapText="1"/>
    </xf>
    <xf numFmtId="0" fontId="0" fillId="0" borderId="37" xfId="0" applyBorder="1"/>
    <xf numFmtId="0" fontId="13" fillId="12" borderId="6" xfId="0" applyFont="1" applyFill="1" applyBorder="1" applyAlignment="1">
      <alignment horizontal="center" vertical="top" wrapText="1"/>
    </xf>
    <xf numFmtId="164" fontId="2" fillId="12" borderId="21" xfId="0" applyNumberFormat="1" applyFont="1" applyFill="1" applyBorder="1" applyAlignment="1">
      <alignment horizontal="center" vertical="center" wrapText="1"/>
    </xf>
    <xf numFmtId="164" fontId="1" fillId="12" borderId="8" xfId="0" applyNumberFormat="1" applyFont="1" applyFill="1" applyBorder="1" applyAlignment="1">
      <alignment horizontal="center" vertical="top" wrapText="1"/>
    </xf>
    <xf numFmtId="164" fontId="1" fillId="0" borderId="0" xfId="0" applyNumberFormat="1" applyFont="1" applyAlignment="1">
      <alignment horizontal="center"/>
    </xf>
    <xf numFmtId="14" fontId="0" fillId="0" borderId="8" xfId="0" applyNumberFormat="1" applyBorder="1" applyAlignment="1">
      <alignment wrapText="1"/>
    </xf>
    <xf numFmtId="0" fontId="0" fillId="0" borderId="36" xfId="0" applyBorder="1" applyAlignment="1">
      <alignment wrapText="1"/>
    </xf>
    <xf numFmtId="164" fontId="13" fillId="5" borderId="1" xfId="0" applyNumberFormat="1" applyFont="1" applyFill="1" applyBorder="1" applyAlignment="1">
      <alignment horizontal="center" wrapText="1"/>
    </xf>
    <xf numFmtId="164" fontId="13" fillId="15" borderId="2" xfId="0" applyNumberFormat="1" applyFont="1" applyFill="1" applyBorder="1" applyAlignment="1">
      <alignment horizontal="center"/>
    </xf>
    <xf numFmtId="164" fontId="13" fillId="15" borderId="1" xfId="0" applyNumberFormat="1" applyFont="1" applyFill="1" applyBorder="1" applyAlignment="1">
      <alignment horizontal="center"/>
    </xf>
    <xf numFmtId="164" fontId="13" fillId="15" borderId="1" xfId="0" applyNumberFormat="1" applyFont="1" applyFill="1" applyBorder="1" applyAlignment="1">
      <alignment horizontal="center" wrapText="1"/>
    </xf>
    <xf numFmtId="0" fontId="1" fillId="13" borderId="1" xfId="0" applyFont="1" applyFill="1" applyBorder="1" applyAlignment="1">
      <alignment horizontal="center" wrapText="1"/>
    </xf>
    <xf numFmtId="0" fontId="1" fillId="13" borderId="7" xfId="0" applyFont="1" applyFill="1" applyBorder="1" applyAlignment="1">
      <alignment wrapText="1"/>
    </xf>
    <xf numFmtId="0" fontId="1" fillId="13" borderId="9" xfId="0" applyFont="1" applyFill="1" applyBorder="1" applyAlignment="1">
      <alignment horizontal="center" vertical="top" wrapText="1"/>
    </xf>
    <xf numFmtId="0" fontId="1" fillId="13" borderId="7" xfId="0" applyFont="1" applyFill="1" applyBorder="1" applyAlignment="1">
      <alignment horizontal="center" vertical="top" wrapText="1"/>
    </xf>
    <xf numFmtId="164" fontId="1" fillId="18" borderId="6" xfId="0" applyNumberFormat="1" applyFont="1" applyFill="1" applyBorder="1" applyAlignment="1">
      <alignment horizontal="center" wrapText="1"/>
    </xf>
    <xf numFmtId="164" fontId="1" fillId="18" borderId="1" xfId="0" applyNumberFormat="1" applyFont="1" applyFill="1" applyBorder="1" applyAlignment="1">
      <alignment horizontal="center" wrapText="1"/>
    </xf>
    <xf numFmtId="0" fontId="1" fillId="11" borderId="1" xfId="0" applyFont="1" applyFill="1" applyBorder="1" applyAlignment="1">
      <alignment horizontal="center" wrapText="1"/>
    </xf>
    <xf numFmtId="164" fontId="1" fillId="11" borderId="1" xfId="0" applyNumberFormat="1" applyFont="1" applyFill="1" applyBorder="1" applyAlignment="1">
      <alignment horizontal="center" wrapText="1"/>
    </xf>
    <xf numFmtId="1" fontId="1" fillId="11" borderId="25" xfId="0" applyNumberFormat="1" applyFont="1" applyFill="1" applyBorder="1" applyAlignment="1">
      <alignment horizontal="center" wrapText="1"/>
    </xf>
    <xf numFmtId="1" fontId="1" fillId="11" borderId="8" xfId="0" applyNumberFormat="1" applyFont="1" applyFill="1" applyBorder="1" applyAlignment="1">
      <alignment horizontal="center" wrapText="1"/>
    </xf>
    <xf numFmtId="164" fontId="11" fillId="18" borderId="1" xfId="0" applyNumberFormat="1" applyFont="1" applyFill="1" applyBorder="1" applyAlignment="1">
      <alignment horizontal="center" wrapText="1"/>
    </xf>
    <xf numFmtId="1" fontId="1" fillId="0" borderId="25" xfId="0" applyNumberFormat="1" applyFont="1" applyBorder="1" applyAlignment="1">
      <alignment horizontal="center" wrapText="1"/>
    </xf>
    <xf numFmtId="0" fontId="6" fillId="5" borderId="1" xfId="0" applyFont="1" applyFill="1" applyBorder="1" applyAlignment="1">
      <alignment horizontal="center" wrapText="1"/>
    </xf>
    <xf numFmtId="0" fontId="6" fillId="15" borderId="7" xfId="0" applyFont="1" applyFill="1" applyBorder="1" applyAlignment="1">
      <alignment horizontal="center" wrapText="1"/>
    </xf>
    <xf numFmtId="0" fontId="1" fillId="7" borderId="2" xfId="0" applyFont="1" applyFill="1" applyBorder="1" applyAlignment="1">
      <alignment horizontal="center" vertical="top"/>
    </xf>
    <xf numFmtId="0" fontId="1" fillId="12" borderId="1" xfId="0" applyFont="1" applyFill="1" applyBorder="1" applyAlignment="1">
      <alignment horizontal="center" wrapText="1"/>
    </xf>
    <xf numFmtId="0" fontId="1" fillId="12" borderId="7" xfId="0" applyFont="1" applyFill="1" applyBorder="1" applyAlignment="1">
      <alignment vertical="top" wrapText="1"/>
    </xf>
    <xf numFmtId="0" fontId="1" fillId="12" borderId="9" xfId="0" applyFont="1" applyFill="1" applyBorder="1" applyAlignment="1">
      <alignment horizontal="center" vertical="top" wrapText="1"/>
    </xf>
    <xf numFmtId="0" fontId="1" fillId="12" borderId="27" xfId="0" applyFont="1" applyFill="1" applyBorder="1" applyAlignment="1">
      <alignment horizontal="center" vertical="top" wrapText="1"/>
    </xf>
    <xf numFmtId="0" fontId="0" fillId="0" borderId="8" xfId="0" applyBorder="1" applyAlignment="1">
      <alignment horizontal="center" wrapText="1"/>
    </xf>
    <xf numFmtId="0" fontId="0" fillId="0" borderId="37" xfId="0" applyBorder="1" applyAlignment="1">
      <alignment wrapText="1"/>
    </xf>
    <xf numFmtId="0" fontId="43" fillId="10" borderId="0" xfId="0" applyFont="1" applyFill="1"/>
    <xf numFmtId="164" fontId="1" fillId="7" borderId="1" xfId="0" applyNumberFormat="1" applyFont="1" applyFill="1" applyBorder="1" applyAlignment="1">
      <alignment horizontal="center" wrapText="1"/>
    </xf>
    <xf numFmtId="1" fontId="1" fillId="7" borderId="2" xfId="0" applyNumberFormat="1" applyFont="1" applyFill="1" applyBorder="1" applyAlignment="1">
      <alignment horizontal="center"/>
    </xf>
    <xf numFmtId="164" fontId="11" fillId="7" borderId="1" xfId="0" applyNumberFormat="1" applyFont="1" applyFill="1" applyBorder="1" applyAlignment="1">
      <alignment horizontal="center"/>
    </xf>
    <xf numFmtId="0" fontId="2" fillId="7" borderId="2" xfId="0" applyFont="1" applyFill="1" applyBorder="1" applyAlignment="1">
      <alignment horizontal="center"/>
    </xf>
    <xf numFmtId="164" fontId="13" fillId="7" borderId="2" xfId="0" applyNumberFormat="1" applyFont="1" applyFill="1" applyBorder="1" applyAlignment="1">
      <alignment horizontal="center"/>
    </xf>
    <xf numFmtId="164" fontId="13" fillId="7" borderId="1" xfId="0" applyNumberFormat="1" applyFont="1" applyFill="1" applyBorder="1" applyAlignment="1">
      <alignment horizontal="center"/>
    </xf>
    <xf numFmtId="164" fontId="13" fillId="7" borderId="1" xfId="0" applyNumberFormat="1" applyFont="1" applyFill="1" applyBorder="1" applyAlignment="1">
      <alignment horizontal="center" wrapText="1"/>
    </xf>
    <xf numFmtId="0" fontId="1" fillId="10" borderId="1" xfId="0" applyFont="1" applyFill="1" applyBorder="1" applyAlignment="1">
      <alignment horizontal="center" wrapText="1"/>
    </xf>
    <xf numFmtId="0" fontId="1" fillId="10" borderId="7" xfId="0" applyFont="1" applyFill="1" applyBorder="1" applyAlignment="1">
      <alignment wrapText="1"/>
    </xf>
    <xf numFmtId="0" fontId="1" fillId="10" borderId="9"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0" borderId="0" xfId="0" applyFont="1" applyAlignment="1">
      <alignment wrapText="1"/>
    </xf>
    <xf numFmtId="0" fontId="27" fillId="0" borderId="0" xfId="0" applyFont="1" applyAlignment="1">
      <alignment wrapText="1"/>
    </xf>
    <xf numFmtId="164" fontId="1" fillId="9" borderId="1" xfId="0" applyNumberFormat="1" applyFont="1" applyFill="1" applyBorder="1" applyAlignment="1">
      <alignment horizontal="center" wrapText="1"/>
    </xf>
    <xf numFmtId="164" fontId="1" fillId="18" borderId="7" xfId="0" applyNumberFormat="1" applyFont="1" applyFill="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0" fontId="2" fillId="18" borderId="1" xfId="0" applyFont="1" applyFill="1" applyBorder="1" applyAlignment="1">
      <alignment horizontal="center" wrapText="1"/>
    </xf>
    <xf numFmtId="0" fontId="2" fillId="9" borderId="1" xfId="0" applyFont="1" applyFill="1" applyBorder="1" applyAlignment="1">
      <alignment horizontal="center" vertical="center" wrapText="1"/>
    </xf>
    <xf numFmtId="0" fontId="2" fillId="18" borderId="25" xfId="0" applyFont="1" applyFill="1" applyBorder="1" applyAlignment="1">
      <alignment horizontal="center" wrapText="1"/>
    </xf>
    <xf numFmtId="0" fontId="2" fillId="18" borderId="2" xfId="0" applyFont="1" applyFill="1" applyBorder="1" applyAlignment="1">
      <alignment horizontal="center" wrapText="1"/>
    </xf>
    <xf numFmtId="0" fontId="1" fillId="0" borderId="1" xfId="0" applyFont="1" applyBorder="1" applyAlignment="1">
      <alignment horizontal="center" wrapText="1"/>
    </xf>
    <xf numFmtId="164" fontId="1" fillId="13" borderId="0" xfId="0" applyNumberFormat="1" applyFont="1" applyFill="1" applyAlignment="1">
      <alignment horizontal="center"/>
    </xf>
    <xf numFmtId="0" fontId="1" fillId="13" borderId="7" xfId="0" applyFont="1" applyFill="1" applyBorder="1" applyAlignment="1">
      <alignment vertical="top" wrapText="1"/>
    </xf>
    <xf numFmtId="0" fontId="1" fillId="13" borderId="22" xfId="0" applyFont="1" applyFill="1" applyBorder="1" applyAlignment="1">
      <alignment horizontal="center" vertical="top" wrapText="1"/>
    </xf>
    <xf numFmtId="0" fontId="1" fillId="13" borderId="27" xfId="0" applyFont="1" applyFill="1" applyBorder="1" applyAlignment="1">
      <alignment horizontal="center" vertical="top" wrapText="1"/>
    </xf>
    <xf numFmtId="0" fontId="1" fillId="13" borderId="20" xfId="0" applyFont="1" applyFill="1" applyBorder="1" applyAlignment="1">
      <alignment horizontal="center" vertical="top" wrapText="1"/>
    </xf>
    <xf numFmtId="164" fontId="1" fillId="13" borderId="1" xfId="0" applyNumberFormat="1" applyFont="1" applyFill="1" applyBorder="1" applyAlignment="1">
      <alignment horizontal="center" vertical="top" wrapText="1"/>
    </xf>
    <xf numFmtId="0" fontId="41" fillId="13" borderId="13" xfId="0" applyFont="1" applyFill="1" applyBorder="1" applyAlignment="1">
      <alignment horizontal="center" vertical="center" wrapText="1"/>
    </xf>
    <xf numFmtId="0" fontId="25" fillId="13" borderId="26" xfId="0"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164" fontId="1" fillId="13" borderId="9" xfId="0" applyNumberFormat="1" applyFont="1" applyFill="1" applyBorder="1" applyAlignment="1">
      <alignment horizontal="center" wrapText="1"/>
    </xf>
    <xf numFmtId="164" fontId="1" fillId="13" borderId="34" xfId="0" applyNumberFormat="1" applyFont="1" applyFill="1" applyBorder="1" applyAlignment="1">
      <alignment horizontal="center"/>
    </xf>
    <xf numFmtId="164" fontId="1" fillId="13" borderId="8" xfId="0" applyNumberFormat="1" applyFont="1" applyFill="1" applyBorder="1" applyAlignment="1">
      <alignment horizontal="center"/>
    </xf>
    <xf numFmtId="1" fontId="1" fillId="13" borderId="25" xfId="0" applyNumberFormat="1" applyFont="1" applyFill="1" applyBorder="1" applyAlignment="1">
      <alignment horizontal="center"/>
    </xf>
    <xf numFmtId="0" fontId="43" fillId="13" borderId="0" xfId="0" applyFont="1" applyFill="1"/>
    <xf numFmtId="0" fontId="2" fillId="15" borderId="25" xfId="0" applyFont="1" applyFill="1" applyBorder="1" applyAlignment="1">
      <alignment horizontal="center" wrapText="1"/>
    </xf>
    <xf numFmtId="164" fontId="1" fillId="15" borderId="7" xfId="0" applyNumberFormat="1" applyFont="1" applyFill="1" applyBorder="1" applyAlignment="1">
      <alignment horizontal="center" wrapText="1"/>
    </xf>
    <xf numFmtId="0" fontId="2" fillId="5" borderId="2" xfId="0" applyFont="1" applyFill="1" applyBorder="1" applyAlignment="1">
      <alignment horizontal="center" wrapText="1"/>
    </xf>
    <xf numFmtId="0" fontId="2" fillId="12" borderId="2" xfId="0" applyFont="1" applyFill="1" applyBorder="1" applyAlignment="1">
      <alignment horizontal="center" wrapText="1"/>
    </xf>
    <xf numFmtId="0" fontId="2" fillId="13" borderId="25" xfId="0" applyFont="1" applyFill="1" applyBorder="1" applyAlignment="1">
      <alignment horizontal="center" wrapText="1"/>
    </xf>
    <xf numFmtId="164" fontId="13" fillId="20" borderId="1" xfId="0" applyNumberFormat="1" applyFont="1" applyFill="1" applyBorder="1" applyAlignment="1">
      <alignment horizontal="center" wrapText="1"/>
    </xf>
    <xf numFmtId="0" fontId="1" fillId="10" borderId="2" xfId="0" applyFont="1" applyFill="1" applyBorder="1" applyAlignment="1">
      <alignment horizontal="center" vertical="top" wrapText="1"/>
    </xf>
    <xf numFmtId="0" fontId="1" fillId="13" borderId="2" xfId="0" applyFont="1" applyFill="1" applyBorder="1" applyAlignment="1">
      <alignment horizontal="center" vertical="top" wrapText="1"/>
    </xf>
    <xf numFmtId="0" fontId="1" fillId="13" borderId="2" xfId="0" applyFont="1" applyFill="1" applyBorder="1" applyAlignment="1">
      <alignment horizontal="center" vertical="top"/>
    </xf>
    <xf numFmtId="0" fontId="17" fillId="4"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1" fillId="15" borderId="2" xfId="0" applyFont="1" applyFill="1" applyBorder="1" applyAlignment="1">
      <alignment horizontal="center" vertical="top"/>
    </xf>
    <xf numFmtId="0" fontId="1" fillId="16" borderId="22" xfId="0" applyFont="1" applyFill="1" applyBorder="1" applyAlignment="1">
      <alignment horizontal="center" vertical="top"/>
    </xf>
    <xf numFmtId="0" fontId="1" fillId="7" borderId="6" xfId="0" applyFont="1" applyFill="1" applyBorder="1" applyAlignment="1">
      <alignment horizontal="center" vertical="top"/>
    </xf>
    <xf numFmtId="0" fontId="1" fillId="5" borderId="22" xfId="0" applyFont="1" applyFill="1" applyBorder="1" applyAlignment="1">
      <alignment horizontal="center" vertical="top"/>
    </xf>
    <xf numFmtId="0" fontId="13" fillId="10" borderId="2" xfId="0" applyFont="1" applyFill="1" applyBorder="1" applyAlignment="1">
      <alignment horizontal="center" vertical="top"/>
    </xf>
    <xf numFmtId="0" fontId="13" fillId="13" borderId="2" xfId="0" applyFont="1" applyFill="1" applyBorder="1" applyAlignment="1">
      <alignment horizontal="center" vertical="top"/>
    </xf>
    <xf numFmtId="0" fontId="1" fillId="10" borderId="2" xfId="0" applyFont="1" applyFill="1" applyBorder="1" applyAlignment="1">
      <alignment horizontal="center" vertical="top"/>
    </xf>
    <xf numFmtId="0" fontId="26" fillId="10" borderId="21" xfId="0" applyFont="1" applyFill="1" applyBorder="1" applyAlignment="1">
      <alignment horizontal="left" vertical="center" wrapText="1"/>
    </xf>
    <xf numFmtId="0" fontId="26" fillId="10" borderId="24" xfId="0" applyFont="1" applyFill="1" applyBorder="1" applyAlignment="1">
      <alignment horizontal="left" vertical="center" wrapText="1"/>
    </xf>
    <xf numFmtId="0" fontId="1" fillId="10" borderId="6" xfId="0" applyFont="1" applyFill="1" applyBorder="1" applyAlignment="1">
      <alignment horizontal="center" vertical="top" wrapText="1"/>
    </xf>
    <xf numFmtId="0" fontId="1" fillId="10" borderId="2" xfId="0" applyFont="1" applyFill="1" applyBorder="1" applyAlignment="1">
      <alignment horizontal="center" vertical="top" wrapText="1"/>
    </xf>
    <xf numFmtId="0" fontId="26" fillId="12" borderId="21" xfId="0" applyFont="1" applyFill="1" applyBorder="1" applyAlignment="1">
      <alignment horizontal="left" vertical="center"/>
    </xf>
    <xf numFmtId="0" fontId="26" fillId="12" borderId="24" xfId="0" applyFont="1" applyFill="1" applyBorder="1" applyAlignment="1">
      <alignment horizontal="left" vertical="center"/>
    </xf>
    <xf numFmtId="0" fontId="26" fillId="12" borderId="0" xfId="0" applyFont="1" applyFill="1" applyAlignment="1">
      <alignment horizontal="left" vertical="center"/>
    </xf>
    <xf numFmtId="0" fontId="1" fillId="12" borderId="21" xfId="0" applyFont="1" applyFill="1" applyBorder="1" applyAlignment="1">
      <alignment horizontal="center" vertical="top" wrapText="1"/>
    </xf>
    <xf numFmtId="0" fontId="1" fillId="12" borderId="22" xfId="0" applyFont="1" applyFill="1" applyBorder="1" applyAlignment="1">
      <alignment horizontal="center" vertical="top" wrapText="1"/>
    </xf>
    <xf numFmtId="0" fontId="19"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4" xfId="0" applyFont="1" applyFill="1" applyBorder="1" applyAlignment="1">
      <alignment horizontal="left" vertical="center"/>
    </xf>
    <xf numFmtId="0" fontId="13" fillId="4" borderId="5" xfId="0" applyFont="1" applyFill="1" applyBorder="1" applyAlignment="1">
      <alignment horizontal="left" vertical="center"/>
    </xf>
    <xf numFmtId="0" fontId="23" fillId="4" borderId="0" xfId="0" applyFont="1" applyFill="1" applyAlignment="1">
      <alignment horizontal="left" wrapText="1"/>
    </xf>
    <xf numFmtId="0" fontId="26" fillId="13" borderId="21" xfId="0" applyFont="1" applyFill="1" applyBorder="1" applyAlignment="1">
      <alignment horizontal="left" vertical="center" wrapText="1"/>
    </xf>
    <xf numFmtId="0" fontId="26" fillId="13" borderId="24" xfId="0" applyFont="1" applyFill="1" applyBorder="1" applyAlignment="1">
      <alignment horizontal="left" vertical="center" wrapText="1"/>
    </xf>
    <xf numFmtId="0" fontId="1" fillId="13" borderId="6" xfId="0" applyFont="1" applyFill="1" applyBorder="1" applyAlignment="1">
      <alignment horizontal="center" vertical="top" wrapText="1"/>
    </xf>
    <xf numFmtId="0" fontId="1" fillId="13" borderId="2" xfId="0" applyFont="1" applyFill="1" applyBorder="1" applyAlignment="1">
      <alignment horizontal="center" vertical="top" wrapText="1"/>
    </xf>
    <xf numFmtId="0" fontId="26" fillId="13" borderId="21" xfId="0" applyFont="1" applyFill="1" applyBorder="1" applyAlignment="1">
      <alignment horizontal="left" vertical="center"/>
    </xf>
    <xf numFmtId="0" fontId="26" fillId="13" borderId="24" xfId="0" applyFont="1" applyFill="1" applyBorder="1" applyAlignment="1">
      <alignment horizontal="left" vertical="center"/>
    </xf>
    <xf numFmtId="0" fontId="2" fillId="13" borderId="21"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 fillId="14" borderId="21" xfId="0" applyFont="1" applyFill="1" applyBorder="1" applyAlignment="1">
      <alignment horizontal="center" vertical="center"/>
    </xf>
    <xf numFmtId="0" fontId="2" fillId="14" borderId="22" xfId="0" applyFont="1" applyFill="1" applyBorder="1" applyAlignment="1">
      <alignment horizontal="center" vertical="center"/>
    </xf>
    <xf numFmtId="0" fontId="13" fillId="4" borderId="3" xfId="0" applyFont="1" applyFill="1" applyBorder="1" applyAlignment="1">
      <alignment horizontal="left" vertical="center" wrapText="1"/>
    </xf>
    <xf numFmtId="0" fontId="1" fillId="13" borderId="6" xfId="0" applyFont="1" applyFill="1" applyBorder="1" applyAlignment="1">
      <alignment horizontal="center" vertical="top"/>
    </xf>
    <xf numFmtId="0" fontId="1" fillId="13" borderId="2" xfId="0" applyFont="1" applyFill="1" applyBorder="1" applyAlignment="1">
      <alignment horizontal="center" vertical="top"/>
    </xf>
    <xf numFmtId="0" fontId="26" fillId="14" borderId="21" xfId="0" applyFont="1" applyFill="1" applyBorder="1" applyAlignment="1">
      <alignment horizontal="left" vertical="center"/>
    </xf>
    <xf numFmtId="0" fontId="26" fillId="14" borderId="24" xfId="0" applyFont="1" applyFill="1" applyBorder="1" applyAlignment="1">
      <alignment horizontal="left" vertical="center"/>
    </xf>
    <xf numFmtId="0" fontId="27" fillId="0" borderId="0" xfId="0" applyFont="1" applyAlignment="1">
      <alignment horizontal="left"/>
    </xf>
    <xf numFmtId="0" fontId="19" fillId="19" borderId="40" xfId="0" applyFont="1" applyFill="1" applyBorder="1" applyAlignment="1">
      <alignment horizontal="left" vertical="center" wrapText="1"/>
    </xf>
    <xf numFmtId="0" fontId="19" fillId="19" borderId="41" xfId="0" applyFont="1" applyFill="1" applyBorder="1" applyAlignment="1">
      <alignment horizontal="left" vertical="center" wrapText="1"/>
    </xf>
    <xf numFmtId="0" fontId="0" fillId="19" borderId="17" xfId="0" applyFill="1" applyBorder="1" applyAlignment="1">
      <alignment horizontal="left" vertical="center" wrapText="1"/>
    </xf>
    <xf numFmtId="0" fontId="0" fillId="19" borderId="38" xfId="0"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0" xfId="0" applyFont="1" applyFill="1" applyAlignment="1">
      <alignment horizontal="left" vertical="center" wrapText="1"/>
    </xf>
    <xf numFmtId="0" fontId="19" fillId="19" borderId="39" xfId="0" applyFont="1" applyFill="1" applyBorder="1" applyAlignment="1">
      <alignment horizontal="left" vertical="center" wrapText="1"/>
    </xf>
    <xf numFmtId="0" fontId="19" fillId="19" borderId="0" xfId="0" applyFont="1" applyFill="1" applyAlignment="1">
      <alignment horizontal="left" vertical="center" wrapText="1"/>
    </xf>
    <xf numFmtId="0" fontId="17" fillId="4" borderId="0" xfId="0" applyFont="1" applyFill="1" applyAlignment="1">
      <alignment horizontal="center"/>
    </xf>
    <xf numFmtId="0" fontId="28" fillId="4" borderId="0" xfId="0" applyFont="1" applyFill="1" applyAlignment="1">
      <alignment horizontal="left" wrapText="1"/>
    </xf>
    <xf numFmtId="0" fontId="29" fillId="13" borderId="21" xfId="0" applyFont="1" applyFill="1" applyBorder="1" applyAlignment="1">
      <alignment horizontal="left" vertical="center" wrapText="1"/>
    </xf>
    <xf numFmtId="0" fontId="29" fillId="13" borderId="24" xfId="0" applyFont="1" applyFill="1" applyBorder="1" applyAlignment="1">
      <alignment horizontal="left" vertical="center" wrapText="1"/>
    </xf>
    <xf numFmtId="0" fontId="29" fillId="14" borderId="6" xfId="0" applyFont="1" applyFill="1" applyBorder="1" applyAlignment="1">
      <alignment horizontal="left" vertical="center"/>
    </xf>
    <xf numFmtId="0" fontId="29" fillId="14" borderId="13" xfId="0" applyFont="1" applyFill="1" applyBorder="1" applyAlignment="1">
      <alignment horizontal="left" vertical="center"/>
    </xf>
    <xf numFmtId="0" fontId="27" fillId="11" borderId="0" xfId="0" applyFont="1" applyFill="1" applyAlignment="1">
      <alignment horizontal="left"/>
    </xf>
    <xf numFmtId="0" fontId="32" fillId="10" borderId="1" xfId="0" applyFont="1" applyFill="1" applyBorder="1" applyAlignment="1">
      <alignment horizontal="center" vertical="center"/>
    </xf>
    <xf numFmtId="0" fontId="32" fillId="12" borderId="19" xfId="0" applyFont="1" applyFill="1" applyBorder="1" applyAlignment="1">
      <alignment horizontal="center"/>
    </xf>
    <xf numFmtId="0" fontId="32" fillId="12"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2" fillId="16" borderId="21" xfId="0" applyFont="1" applyFill="1" applyBorder="1" applyAlignment="1">
      <alignment horizontal="center" vertical="center"/>
    </xf>
    <xf numFmtId="0" fontId="2" fillId="16" borderId="22" xfId="0" applyFont="1" applyFill="1" applyBorder="1" applyAlignment="1">
      <alignment horizontal="center" vertical="center"/>
    </xf>
    <xf numFmtId="0" fontId="26" fillId="15" borderId="21" xfId="0" applyFont="1" applyFill="1" applyBorder="1" applyAlignment="1">
      <alignment horizontal="left" vertical="center" wrapText="1"/>
    </xf>
    <xf numFmtId="0" fontId="26" fillId="15" borderId="24" xfId="0" applyFont="1" applyFill="1" applyBorder="1" applyAlignment="1">
      <alignment horizontal="left" vertical="center" wrapText="1"/>
    </xf>
    <xf numFmtId="0" fontId="1" fillId="15" borderId="6" xfId="0" applyFont="1" applyFill="1" applyBorder="1" applyAlignment="1">
      <alignment horizontal="center" vertical="top"/>
    </xf>
    <xf numFmtId="0" fontId="1" fillId="15" borderId="2" xfId="0" applyFont="1" applyFill="1" applyBorder="1" applyAlignment="1">
      <alignment horizontal="center" vertical="top"/>
    </xf>
    <xf numFmtId="0" fontId="26" fillId="16" borderId="21" xfId="0" applyFont="1" applyFill="1" applyBorder="1" applyAlignment="1">
      <alignment horizontal="left" vertical="center"/>
    </xf>
    <xf numFmtId="0" fontId="26" fillId="16" borderId="24" xfId="0" applyFont="1" applyFill="1" applyBorder="1" applyAlignment="1">
      <alignment horizontal="left" vertical="center"/>
    </xf>
    <xf numFmtId="0" fontId="1" fillId="16" borderId="21" xfId="0" applyFont="1" applyFill="1" applyBorder="1" applyAlignment="1">
      <alignment horizontal="center" vertical="top"/>
    </xf>
    <xf numFmtId="0" fontId="1" fillId="16" borderId="22" xfId="0" applyFont="1" applyFill="1" applyBorder="1" applyAlignment="1">
      <alignment horizontal="center" vertical="top"/>
    </xf>
    <xf numFmtId="0" fontId="26" fillId="7" borderId="21" xfId="0" applyFont="1" applyFill="1" applyBorder="1" applyAlignment="1">
      <alignment horizontal="left" vertical="center" wrapText="1"/>
    </xf>
    <xf numFmtId="0" fontId="26" fillId="7" borderId="24" xfId="0" applyFont="1" applyFill="1" applyBorder="1" applyAlignment="1">
      <alignment horizontal="left" vertical="center" wrapText="1"/>
    </xf>
    <xf numFmtId="0" fontId="1" fillId="7" borderId="6" xfId="0" applyFont="1" applyFill="1" applyBorder="1" applyAlignment="1">
      <alignment horizontal="center" vertical="top"/>
    </xf>
    <xf numFmtId="0" fontId="1" fillId="7" borderId="13" xfId="0" applyFont="1" applyFill="1" applyBorder="1" applyAlignment="1">
      <alignment horizontal="center" vertical="top"/>
    </xf>
    <xf numFmtId="0" fontId="26" fillId="5" borderId="21" xfId="0" applyFont="1" applyFill="1" applyBorder="1" applyAlignment="1">
      <alignment horizontal="left" vertical="center"/>
    </xf>
    <xf numFmtId="0" fontId="26" fillId="5" borderId="24" xfId="0" applyFont="1" applyFill="1" applyBorder="1" applyAlignment="1">
      <alignment horizontal="left" vertical="center"/>
    </xf>
    <xf numFmtId="0" fontId="1" fillId="5" borderId="19" xfId="0" applyFont="1" applyFill="1" applyBorder="1" applyAlignment="1">
      <alignment horizontal="center" vertical="top"/>
    </xf>
    <xf numFmtId="0" fontId="1" fillId="5" borderId="22" xfId="0" applyFont="1" applyFill="1" applyBorder="1" applyAlignment="1">
      <alignment horizontal="center" vertical="top"/>
    </xf>
    <xf numFmtId="0" fontId="29" fillId="10" borderId="21" xfId="0" applyFont="1" applyFill="1" applyBorder="1" applyAlignment="1">
      <alignment horizontal="left" vertical="center" wrapText="1"/>
    </xf>
    <xf numFmtId="0" fontId="29" fillId="10" borderId="24" xfId="0" applyFont="1" applyFill="1" applyBorder="1" applyAlignment="1">
      <alignment horizontal="left" vertical="center" wrapText="1"/>
    </xf>
    <xf numFmtId="0" fontId="13" fillId="10" borderId="6" xfId="0" applyFont="1" applyFill="1" applyBorder="1" applyAlignment="1">
      <alignment horizontal="center" vertical="top"/>
    </xf>
    <xf numFmtId="0" fontId="13" fillId="10" borderId="2" xfId="0" applyFont="1" applyFill="1" applyBorder="1" applyAlignment="1">
      <alignment horizontal="center" vertical="top"/>
    </xf>
    <xf numFmtId="0" fontId="29" fillId="12" borderId="21" xfId="0" applyFont="1" applyFill="1" applyBorder="1" applyAlignment="1">
      <alignment horizontal="left" vertical="center"/>
    </xf>
    <xf numFmtId="0" fontId="29" fillId="12" borderId="24" xfId="0" applyFont="1" applyFill="1" applyBorder="1" applyAlignment="1">
      <alignment horizontal="left" vertical="center"/>
    </xf>
    <xf numFmtId="0" fontId="13" fillId="12" borderId="21" xfId="0" applyFont="1" applyFill="1" applyBorder="1" applyAlignment="1">
      <alignment horizontal="center" vertical="top"/>
    </xf>
    <xf numFmtId="0" fontId="13" fillId="12" borderId="22" xfId="0" applyFont="1" applyFill="1" applyBorder="1" applyAlignment="1">
      <alignment horizontal="center" vertical="top"/>
    </xf>
    <xf numFmtId="0" fontId="13" fillId="13" borderId="6" xfId="0" applyFont="1" applyFill="1" applyBorder="1" applyAlignment="1">
      <alignment horizontal="center" vertical="top"/>
    </xf>
    <xf numFmtId="0" fontId="13" fillId="13" borderId="2" xfId="0" applyFont="1" applyFill="1" applyBorder="1" applyAlignment="1">
      <alignment horizontal="center" vertical="top"/>
    </xf>
    <xf numFmtId="0" fontId="29" fillId="14" borderId="21" xfId="0" applyFont="1" applyFill="1" applyBorder="1" applyAlignment="1">
      <alignment horizontal="left" vertical="center"/>
    </xf>
    <xf numFmtId="0" fontId="29" fillId="14" borderId="24" xfId="0" applyFont="1" applyFill="1" applyBorder="1" applyAlignment="1">
      <alignment horizontal="left" vertical="center"/>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0" fontId="1" fillId="10" borderId="6" xfId="0" applyFont="1" applyFill="1" applyBorder="1" applyAlignment="1">
      <alignment horizontal="center" vertical="top"/>
    </xf>
    <xf numFmtId="0" fontId="1" fillId="10" borderId="2" xfId="0" applyFont="1" applyFill="1" applyBorder="1" applyAlignment="1">
      <alignment horizontal="center" vertical="top"/>
    </xf>
    <xf numFmtId="0" fontId="1" fillId="12" borderId="21" xfId="0" applyFont="1" applyFill="1" applyBorder="1" applyAlignment="1">
      <alignment horizontal="center" vertical="top"/>
    </xf>
    <xf numFmtId="0" fontId="1" fillId="12" borderId="22" xfId="0" applyFont="1" applyFill="1" applyBorder="1" applyAlignment="1">
      <alignment horizontal="center" vertical="top"/>
    </xf>
    <xf numFmtId="0" fontId="43" fillId="10" borderId="0" xfId="0" applyFont="1" applyFill="1" applyAlignment="1">
      <alignment horizontal="left"/>
    </xf>
    <xf numFmtId="0" fontId="43" fillId="7" borderId="0" xfId="0" applyFont="1" applyFill="1" applyAlignment="1">
      <alignment horizontal="left"/>
    </xf>
    <xf numFmtId="0" fontId="43" fillId="15"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DB9E8"/>
      <color rgb="FFDCEAF8"/>
      <color rgb="FFD5D5D5"/>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58239FD7-C8D5-49AE-B292-69CB23ADFC39}">
    <Anchor>
      <Comment id="{E8B98F4D-36AA-4F73-971D-7182A3B3F89C}"/>
    </Anchor>
    <History>
      <Event time="2025-11-25T03:11:54.39" id="{07A17467-B8F2-41AF-9D60-958BD0579F5D}">
        <Attribution userId="S::lacosta.parker@dhhs.nc.gov::bcfc52db-3d01-44f3-952a-b2f18e691147" userName="Parker, LaCosta" userProvider="AD"/>
        <Anchor>
          <Comment id="{E8B98F4D-36AA-4F73-971D-7182A3B3F89C}"/>
        </Anchor>
        <Create/>
      </Event>
      <Event time="2025-11-25T03:11:54.39" id="{81F055B2-CAF2-4B33-A635-2282A1DD9F44}">
        <Attribution userId="S::lacosta.parker@dhhs.nc.gov::bcfc52db-3d01-44f3-952a-b2f18e691147" userName="Parker, LaCosta" userProvider="AD"/>
        <Anchor>
          <Comment id="{E8B98F4D-36AA-4F73-971D-7182A3B3F89C}"/>
        </Anchor>
        <Assign userId="S::Monica.Hamlin@dhhs.nc.gov::6fee5c82-476f-4e66-8560-bb9c91dc5f50" userName="Hamlin, Monica B" userProvider="AD"/>
      </Event>
      <Event time="2025-11-25T03:11:54.39" id="{0DA605CB-7ABF-4F33-8B49-43C02F05B70A}">
        <Attribution userId="S::lacosta.parker@dhhs.nc.gov::bcfc52db-3d01-44f3-952a-b2f18e691147" userName="Parker, LaCosta" userProvider="AD"/>
        <Anchor>
          <Comment id="{E8B98F4D-36AA-4F73-971D-7182A3B3F89C}"/>
        </Anchor>
        <SetTitle title="not understanding the reference to clock restart. @Hamlin, Monica B , please explain."/>
      </Event>
    </History>
  </Task>
</Tasks>
</file>

<file path=xl/persons/person.xml><?xml version="1.0" encoding="utf-8"?>
<personList xmlns="http://schemas.microsoft.com/office/spreadsheetml/2018/threadedcomments" xmlns:x="http://schemas.openxmlformats.org/spreadsheetml/2006/main">
  <person displayName="Hamlin, Monica B" id="{88AFE439-49B4-475C-95A2-2302CBAC50B3}" userId="Monica.Hamlin@dhhs.nc.gov" providerId="PeoplePicker"/>
  <person displayName="Parker, LaCosta" id="{76D808D2-2339-493A-B3D3-AE9C950354CE}" userId="S::lacosta.parker@dhhs.nc.gov::bcfc52db-3d01-44f3-952a-b2f18e691147" providerId="AD"/>
  <person displayName="Courtney Stiles" id="{22E04A84-8E8F-4787-BC45-8D30E21198D4}" userId="S::Courtney.Stiles@vayahealth.com::94aad31b-4f56-4bd7-bffc-f9a2baa4fe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9" dT="2025-11-25T03:15:26.18" personId="{76D808D2-2339-493A-B3D3-AE9C950354CE}" id="{AA0B86BA-2F33-4E06-8F34-59709DB59692}">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2.xml><?xml version="1.0" encoding="utf-8"?>
<ThreadedComments xmlns="http://schemas.microsoft.com/office/spreadsheetml/2018/threadedcomments" xmlns:x="http://schemas.openxmlformats.org/spreadsheetml/2006/main">
  <threadedComment ref="Q9" dT="2025-11-25T03:15:26.18" personId="{76D808D2-2339-493A-B3D3-AE9C950354CE}" id="{44BDD836-DB46-47A7-AD06-B1CC00D0A3DB}">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 ref="C13" dT="2025-12-01T15:52:15.09" personId="{22E04A84-8E8F-4787-BC45-8D30E21198D4}" id="{1829B291-F5A0-49AE-A545-FFBF586E204C}">
    <text>Suggestion: Switch to 6/14/25.  Then, add additional column for “Giddy-Up Reassessment / Double Assessment Due” to ensure Eligibility remains in place during the gap until the “first of the month after the birth month”</text>
  </threadedComment>
  <threadedComment ref="C14" dT="2025-12-01T15:53:01.72" personId="{22E04A84-8E8F-4787-BC45-8D30E21198D4}" id="{1056EAAD-9630-4111-B55F-12258BB49C71}">
    <text>Suggestion: Shift to 4/14/26.  Then, add additional column for “Giddy-Up Reassessment / Double Assessment Due” to ensure Eligibility remains in place during the gap until the “first of the month after the birth month.”</text>
  </threadedComment>
  <threadedComment ref="C15" dT="2025-12-01T15:54:14.42" personId="{22E04A84-8E8F-4787-BC45-8D30E21198D4}" id="{E5A12905-8F07-48B3-B02D-9F9C39E2F368}">
    <text>Suggestion: Shift to 5/22/26.  Then, add additional column for “Giddy-Up Reassessment / Double Assessment Due” to ensure Eligibility remains in place during the gap until the “first of the month after the birth month.”</text>
  </threadedComment>
  <threadedComment ref="C46" dT="2025-12-01T15:57:00.71" personId="{22E04A84-8E8F-4787-BC45-8D30E21198D4}" id="{F629FF7E-B91D-4CA6-AA3E-2C58ACF08198}">
    <text xml:space="preserve">Recommend adjusting the Column C dates to be “messier” and not so “clean and tidy” to better reflect Year 1 circumstances in the “real world” for TCMs working to make this Birth Month Rhythm shift.  See additional Comments below with some suggestion-examples.
</text>
  </threadedComment>
  <threadedComment ref="J46" dT="2025-11-25T03:11:54.08" personId="{76D808D2-2339-493A-B3D3-AE9C950354CE}" id="{E8B98F4D-36AA-4F73-971D-7182A3B3F89C}">
    <text>not understanding the reference to clock restart. @Hamlin, Monica B , please explain.</text>
    <mentions>
      <mention mentionpersonId="{88AFE439-49B4-475C-95A2-2302CBAC50B3}" mentionId="{E198D635-3BAE-43BD-B793-16F536FC32EC}" startIndex="50" length="17"/>
    </mentions>
  </threadedComment>
  <threadedComment ref="J46" dT="2025-12-01T15:56:14.10" personId="{22E04A84-8E8F-4787-BC45-8D30E21198D4}" id="{E7AB997F-EA63-4F17-97DA-E498C17D62D9}" parentId="{E8B98F4D-36AA-4F73-971D-7182A3B3F89C}">
    <text>Agree.  I don’t understand this either.</text>
  </threadedComment>
  <threadedComment ref="O46" dT="2025-12-01T15:55:49.22" personId="{22E04A84-8E8F-4787-BC45-8D30E21198D4}" id="{371A23EC-B1F4-4553-97A3-478BA757FA13}">
    <text>Shouldn’t these End Dates for Care Plan be 2026, not 2025?</text>
  </threadedComment>
  <threadedComment ref="C47" dT="2025-12-01T15:57:17.67" personId="{22E04A84-8E8F-4787-BC45-8D30E21198D4}" id="{FA4D84F5-A663-48EB-A6E5-3F6D1B525A61}">
    <text>Suggestion:  Shift to 10/14/25.  Then, add additional column for “Giddy-Up Reassessment / Double Assessment Due” to ensure Eligibility remains in place during the gap until the “first of the month after the birth month.”</text>
  </threadedComment>
  <threadedComment ref="C48" dT="2025-12-01T15:58:00.30" personId="{22E04A84-8E8F-4787-BC45-8D30E21198D4}" id="{CD6CB55F-E3EF-4EBB-B1BB-62650B969CAB}">
    <text>Suggestion:  Shift to 8/14/26.  Then, add additional column for “Giddy-Up Reassessment / Double Assessment Due” to ensure Eligibility remains in place during the gap until the “first of the month after the birth month.”</text>
  </threadedComment>
  <threadedComment ref="C49" dT="2025-12-01T15:59:13.51" personId="{22E04A84-8E8F-4787-BC45-8D30E21198D4}" id="{FF0F1C5D-21B7-4A5D-9BF9-E3A8F39B48E1}">
    <text>Suggestion: Shift to 1/22/26.  Then, add additional column for “Giddy-Up Reassessment / Double Assessment Due” to ensure Eligibility remains in place during the gap until the “first of the month after the birth month.”</text>
  </threadedComment>
</ThreadedComments>
</file>

<file path=xl/threadedComments/threadedComment3.xml><?xml version="1.0" encoding="utf-8"?>
<ThreadedComments xmlns="http://schemas.microsoft.com/office/spreadsheetml/2018/threadedcomments" xmlns:x="http://schemas.openxmlformats.org/spreadsheetml/2006/main">
  <threadedComment ref="S9" dT="2025-11-25T03:15:26.18" personId="{76D808D2-2339-493A-B3D3-AE9C950354CE}" id="{86D7F7FE-2EE5-4214-909D-F32CD3671405}">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4.xml><?xml version="1.0" encoding="utf-8"?>
<ThreadedComments xmlns="http://schemas.microsoft.com/office/spreadsheetml/2018/threadedcomments" xmlns:x="http://schemas.openxmlformats.org/spreadsheetml/2006/main">
  <threadedComment ref="R9" dT="2025-11-25T03:15:26.18" personId="{76D808D2-2339-493A-B3D3-AE9C950354CE}" id="{4EC52DE0-3518-40B8-8D27-643ED364E8EE}">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5.xml><?xml version="1.0" encoding="utf-8"?>
<ThreadedComments xmlns="http://schemas.microsoft.com/office/spreadsheetml/2018/threadedcomments" xmlns:x="http://schemas.openxmlformats.org/spreadsheetml/2006/main">
  <threadedComment ref="R8" dT="2025-11-25T03:15:26.18" personId="{76D808D2-2339-493A-B3D3-AE9C950354CE}" id="{7405F5AB-4E5E-4143-8275-91C455471D5C}">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medicaid.ncdhhs.gov/providers/program-specific-clinical-coverage-policies"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0ED8-A0E9-43E5-A9A4-0F26328F9149}">
  <sheetPr>
    <tabColor theme="9" tint="-0.499984740745262"/>
  </sheetPr>
  <dimension ref="A2:AD35"/>
  <sheetViews>
    <sheetView topLeftCell="A3" zoomScale="79" zoomScaleNormal="79" workbookViewId="0">
      <selection activeCell="C43" sqref="C43"/>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68" t="s">
        <v>0</v>
      </c>
      <c r="B3" s="654"/>
      <c r="C3" s="655"/>
      <c r="D3" s="655"/>
      <c r="E3" s="655"/>
      <c r="F3" s="655"/>
      <c r="G3" s="655"/>
      <c r="H3" s="655"/>
      <c r="I3" s="655"/>
      <c r="J3" s="655"/>
      <c r="K3" s="655"/>
      <c r="L3" s="655"/>
      <c r="M3" s="656"/>
    </row>
    <row r="6" spans="1:18" x14ac:dyDescent="0.3">
      <c r="A6" s="1"/>
      <c r="B6" s="2"/>
      <c r="C6" s="2"/>
      <c r="D6" s="2"/>
      <c r="E6" s="2"/>
      <c r="F6" s="2"/>
      <c r="G6" s="2"/>
      <c r="H6" s="2"/>
      <c r="I6" s="1"/>
      <c r="J6" s="1"/>
      <c r="K6" s="1"/>
      <c r="L6" s="1"/>
      <c r="M6" s="1"/>
      <c r="N6" s="1"/>
      <c r="O6" s="1"/>
      <c r="P6" s="1"/>
      <c r="Q6" s="1"/>
    </row>
    <row r="7" spans="1:18" ht="39.6" customHeight="1" x14ac:dyDescent="0.4">
      <c r="A7" s="657" t="s">
        <v>1</v>
      </c>
      <c r="B7" s="657"/>
      <c r="C7" s="657"/>
      <c r="D7" s="657"/>
      <c r="E7" s="657"/>
      <c r="F7" s="657"/>
      <c r="G7" s="657"/>
      <c r="H7" s="657"/>
      <c r="I7" s="657"/>
    </row>
    <row r="8" spans="1:18" ht="9" customHeight="1" x14ac:dyDescent="0.4">
      <c r="A8" s="103"/>
      <c r="B8" s="103"/>
      <c r="C8" s="103"/>
      <c r="D8" s="103"/>
      <c r="E8" s="103"/>
      <c r="F8" s="103"/>
      <c r="G8" s="103"/>
      <c r="H8" s="103"/>
      <c r="I8" s="103"/>
    </row>
    <row r="9" spans="1:18" ht="36.6" customHeight="1" x14ac:dyDescent="0.5">
      <c r="A9" s="255" t="s">
        <v>2</v>
      </c>
      <c r="B9" s="255"/>
      <c r="C9" s="255"/>
      <c r="D9" s="255"/>
      <c r="E9" s="255"/>
      <c r="F9" s="255"/>
      <c r="G9" s="255"/>
      <c r="J9" s="3"/>
      <c r="K9" s="3"/>
      <c r="L9" s="3"/>
      <c r="M9" s="3"/>
      <c r="N9" s="3"/>
      <c r="O9" s="3"/>
      <c r="P9" s="3"/>
      <c r="Q9" s="3"/>
    </row>
    <row r="10" spans="1:18" ht="46.95" customHeight="1" x14ac:dyDescent="0.3">
      <c r="A10" s="658" t="s">
        <v>3</v>
      </c>
      <c r="B10" s="659"/>
      <c r="C10" s="659"/>
      <c r="D10" s="238"/>
      <c r="E10" s="238"/>
      <c r="F10" s="61"/>
      <c r="G10" s="61"/>
      <c r="H10" s="61"/>
      <c r="I10" s="62"/>
      <c r="J10" s="62"/>
      <c r="K10" s="62"/>
      <c r="L10" s="62"/>
      <c r="M10" s="62"/>
      <c r="N10" s="62"/>
      <c r="O10" s="62"/>
    </row>
    <row r="11" spans="1:18" ht="44.4" customHeight="1" thickBot="1" x14ac:dyDescent="0.35">
      <c r="A11" s="63"/>
      <c r="B11" s="64"/>
      <c r="C11" s="105" t="s">
        <v>4</v>
      </c>
      <c r="D11" s="669" t="s">
        <v>5</v>
      </c>
      <c r="E11" s="670"/>
      <c r="F11" s="63"/>
      <c r="G11" s="65" t="s">
        <v>6</v>
      </c>
      <c r="H11" s="633"/>
      <c r="I11" s="66" t="s">
        <v>7</v>
      </c>
      <c r="J11" s="67" t="s">
        <v>8</v>
      </c>
      <c r="K11" s="66" t="s">
        <v>9</v>
      </c>
      <c r="L11" s="67" t="s">
        <v>10</v>
      </c>
      <c r="M11" s="67" t="s">
        <v>11</v>
      </c>
      <c r="N11" s="66" t="s">
        <v>12</v>
      </c>
      <c r="O11" s="66" t="s">
        <v>13</v>
      </c>
    </row>
    <row r="12" spans="1:18" ht="75.599999999999994" customHeight="1" thickBot="1" x14ac:dyDescent="0.35">
      <c r="A12" s="68" t="s">
        <v>14</v>
      </c>
      <c r="B12" s="68" t="s">
        <v>15</v>
      </c>
      <c r="C12" s="239" t="s">
        <v>16</v>
      </c>
      <c r="D12" s="69" t="s">
        <v>17</v>
      </c>
      <c r="E12" s="69" t="s">
        <v>18</v>
      </c>
      <c r="F12" s="70" t="s">
        <v>19</v>
      </c>
      <c r="G12" s="71" t="s">
        <v>20</v>
      </c>
      <c r="H12" s="72"/>
      <c r="I12" s="69" t="s">
        <v>21</v>
      </c>
      <c r="J12" s="69" t="s">
        <v>22</v>
      </c>
      <c r="K12" s="69" t="s">
        <v>23</v>
      </c>
      <c r="L12" s="69" t="s">
        <v>24</v>
      </c>
      <c r="M12" s="69" t="s">
        <v>25</v>
      </c>
      <c r="N12" s="69" t="s">
        <v>26</v>
      </c>
      <c r="O12" s="69" t="s">
        <v>27</v>
      </c>
    </row>
    <row r="13" spans="1:18" ht="29.4" customHeight="1" x14ac:dyDescent="0.3">
      <c r="A13" s="73" t="s">
        <v>28</v>
      </c>
      <c r="B13" s="74">
        <v>36253</v>
      </c>
      <c r="C13" s="240">
        <v>46066</v>
      </c>
      <c r="D13" s="77">
        <f>C13+16</f>
        <v>46082</v>
      </c>
      <c r="E13" s="77">
        <v>46142</v>
      </c>
      <c r="F13" s="75">
        <f>M13</f>
        <v>46143</v>
      </c>
      <c r="G13" s="75">
        <f>C13-45</f>
        <v>46021</v>
      </c>
      <c r="H13" s="75"/>
      <c r="I13" s="75">
        <f>G13+14</f>
        <v>46035</v>
      </c>
      <c r="J13" s="78" t="s">
        <v>29</v>
      </c>
      <c r="K13" s="75">
        <f>G13</f>
        <v>46021</v>
      </c>
      <c r="L13" s="76">
        <f>M13-I13</f>
        <v>108</v>
      </c>
      <c r="M13" s="74">
        <f>N13</f>
        <v>46143</v>
      </c>
      <c r="N13" s="252">
        <f>O13+1</f>
        <v>46143</v>
      </c>
      <c r="O13" s="253">
        <v>46142</v>
      </c>
    </row>
    <row r="14" spans="1:18" ht="6.6" customHeight="1" x14ac:dyDescent="0.3">
      <c r="A14" s="45"/>
      <c r="B14" s="44"/>
      <c r="C14" s="241"/>
      <c r="D14" s="244"/>
      <c r="E14" s="244"/>
      <c r="F14" s="55"/>
      <c r="G14" s="55"/>
      <c r="H14" s="55"/>
      <c r="I14" s="55"/>
      <c r="J14" s="245"/>
      <c r="K14" s="55"/>
      <c r="L14" s="246"/>
      <c r="M14" s="247"/>
      <c r="N14" s="247"/>
      <c r="O14" s="60"/>
    </row>
    <row r="15" spans="1:18" ht="41.4" customHeight="1" x14ac:dyDescent="0.3">
      <c r="A15" s="671" t="s">
        <v>30</v>
      </c>
      <c r="B15" s="672"/>
      <c r="C15" s="672"/>
      <c r="D15" s="672"/>
      <c r="E15" s="672"/>
      <c r="F15" s="672"/>
      <c r="G15" s="672"/>
      <c r="H15" s="672"/>
      <c r="I15" s="672"/>
      <c r="J15" s="672"/>
      <c r="K15" s="672"/>
      <c r="L15" s="672"/>
      <c r="M15" s="672"/>
      <c r="N15" s="672"/>
      <c r="O15" s="94"/>
    </row>
    <row r="16" spans="1:18" ht="42.6" customHeight="1" thickBot="1" x14ac:dyDescent="0.35">
      <c r="A16" s="82"/>
      <c r="B16" s="83"/>
      <c r="C16" s="104" t="s">
        <v>4</v>
      </c>
      <c r="D16" s="666" t="s">
        <v>31</v>
      </c>
      <c r="E16" s="667"/>
      <c r="F16" s="248"/>
      <c r="G16" s="249" t="s">
        <v>6</v>
      </c>
      <c r="H16" s="248"/>
      <c r="I16" s="250" t="s">
        <v>7</v>
      </c>
      <c r="J16" s="251" t="s">
        <v>8</v>
      </c>
      <c r="K16" s="250" t="s">
        <v>9</v>
      </c>
      <c r="L16" s="251" t="s">
        <v>10</v>
      </c>
      <c r="M16" s="251" t="s">
        <v>11</v>
      </c>
      <c r="N16" s="250" t="s">
        <v>12</v>
      </c>
      <c r="O16" s="84" t="s">
        <v>13</v>
      </c>
    </row>
    <row r="17" spans="1:30" ht="87.6" customHeight="1" thickBot="1" x14ac:dyDescent="0.35">
      <c r="A17" s="85" t="s">
        <v>14</v>
      </c>
      <c r="B17" s="85" t="s">
        <v>15</v>
      </c>
      <c r="C17" s="242" t="s">
        <v>16</v>
      </c>
      <c r="D17" s="86" t="s">
        <v>32</v>
      </c>
      <c r="E17" s="86" t="s">
        <v>33</v>
      </c>
      <c r="F17" s="87" t="s">
        <v>34</v>
      </c>
      <c r="G17" s="88" t="s">
        <v>35</v>
      </c>
      <c r="H17" s="89"/>
      <c r="I17" s="86" t="s">
        <v>21</v>
      </c>
      <c r="J17" s="86" t="s">
        <v>22</v>
      </c>
      <c r="K17" s="86" t="s">
        <v>23</v>
      </c>
      <c r="L17" s="86" t="s">
        <v>24</v>
      </c>
      <c r="M17" s="86" t="s">
        <v>25</v>
      </c>
      <c r="N17" s="86" t="s">
        <v>26</v>
      </c>
      <c r="O17" s="86" t="s">
        <v>36</v>
      </c>
      <c r="P17" s="58"/>
      <c r="Q17" s="58"/>
      <c r="R17" s="58"/>
      <c r="S17" s="58"/>
      <c r="T17" s="58"/>
      <c r="U17" s="58"/>
      <c r="V17" s="58"/>
      <c r="W17" s="58"/>
      <c r="X17" s="58"/>
      <c r="Y17" s="58"/>
      <c r="Z17" s="58"/>
      <c r="AA17" s="58"/>
      <c r="AB17" s="58"/>
      <c r="AC17" s="58"/>
      <c r="AD17" s="58"/>
    </row>
    <row r="18" spans="1:30" ht="27.6" customHeight="1" x14ac:dyDescent="0.3">
      <c r="A18" s="90" t="s">
        <v>28</v>
      </c>
      <c r="B18" s="81">
        <v>36253</v>
      </c>
      <c r="C18" s="243">
        <v>46142</v>
      </c>
      <c r="D18" s="91">
        <f>M13</f>
        <v>46143</v>
      </c>
      <c r="E18" s="91">
        <f>O13</f>
        <v>46142</v>
      </c>
      <c r="F18" s="79">
        <f ca="1">DATE(YEAR(TODAY()), MATCH(LOWER(A18), {"january","february","march","april","may","june","july","august","september","october","november","december"}, 0), 1) - 45</f>
        <v>46068</v>
      </c>
      <c r="G18" s="92">
        <f>C18-45</f>
        <v>46097</v>
      </c>
      <c r="H18" s="79"/>
      <c r="I18" s="79">
        <f>G18+14</f>
        <v>46111</v>
      </c>
      <c r="J18" s="93"/>
      <c r="K18" s="79">
        <f>G18</f>
        <v>46097</v>
      </c>
      <c r="L18" s="80">
        <v>45</v>
      </c>
      <c r="M18" s="81">
        <f>N18</f>
        <v>46508</v>
      </c>
      <c r="N18" s="81">
        <f>O18+1</f>
        <v>46508</v>
      </c>
      <c r="O18" s="91">
        <f>E18+365</f>
        <v>46507</v>
      </c>
      <c r="P18" s="57"/>
      <c r="Q18" s="57"/>
      <c r="R18" s="57"/>
      <c r="S18" s="57"/>
      <c r="T18" s="57"/>
      <c r="U18" s="46"/>
      <c r="V18" s="57"/>
      <c r="W18" s="57"/>
      <c r="Y18" s="47"/>
      <c r="AA18" s="47"/>
      <c r="AB18" s="47"/>
    </row>
    <row r="19" spans="1:30" ht="6" customHeight="1" x14ac:dyDescent="0.3">
      <c r="A19" s="95"/>
      <c r="B19" s="96"/>
      <c r="C19" s="97"/>
      <c r="D19" s="97"/>
      <c r="E19" s="97"/>
      <c r="F19" s="96"/>
      <c r="G19" s="96"/>
      <c r="H19" s="96"/>
      <c r="I19" s="96"/>
      <c r="J19" s="98"/>
      <c r="K19" s="96"/>
      <c r="L19" s="99"/>
      <c r="M19" s="96"/>
      <c r="N19" s="96"/>
      <c r="O19" s="94"/>
      <c r="P19" s="57"/>
      <c r="Q19" s="57"/>
      <c r="R19" s="57"/>
      <c r="S19" s="57"/>
      <c r="T19" s="57"/>
      <c r="U19" s="46"/>
      <c r="V19" s="57"/>
      <c r="W19" s="57"/>
      <c r="Y19" s="47"/>
      <c r="AA19" s="47"/>
      <c r="AB19" s="47"/>
    </row>
    <row r="20" spans="1:30" ht="43.2" x14ac:dyDescent="0.3">
      <c r="C20" s="58" t="s">
        <v>37</v>
      </c>
    </row>
    <row r="21" spans="1:30" ht="72" x14ac:dyDescent="0.3">
      <c r="C21" s="58" t="s">
        <v>38</v>
      </c>
    </row>
    <row r="22" spans="1:30" ht="28.8" x14ac:dyDescent="0.3">
      <c r="C22" s="58" t="s">
        <v>39</v>
      </c>
    </row>
    <row r="24" spans="1:30" ht="25.8" hidden="1" x14ac:dyDescent="0.5">
      <c r="A24" s="673" t="s">
        <v>40</v>
      </c>
      <c r="B24" s="673"/>
      <c r="C24" s="673"/>
      <c r="D24" s="673"/>
      <c r="E24" s="673"/>
      <c r="F24" s="673"/>
      <c r="G24" s="673"/>
      <c r="J24" s="3"/>
      <c r="K24" s="3"/>
      <c r="L24" s="3"/>
      <c r="M24" s="3"/>
      <c r="N24" s="3"/>
      <c r="O24" s="3"/>
    </row>
    <row r="25" spans="1:30" ht="22.8" hidden="1" x14ac:dyDescent="0.3">
      <c r="A25" s="658" t="s">
        <v>3</v>
      </c>
      <c r="B25" s="659"/>
      <c r="C25" s="659"/>
      <c r="D25" s="238"/>
      <c r="E25" s="238"/>
      <c r="F25" s="61"/>
      <c r="G25" s="61"/>
      <c r="H25" s="61"/>
      <c r="I25" s="62"/>
      <c r="J25" s="62"/>
      <c r="K25" s="62"/>
      <c r="L25" s="62"/>
      <c r="M25" s="62"/>
      <c r="N25" s="62"/>
      <c r="O25" s="62"/>
    </row>
    <row r="26" spans="1:30" ht="28.8" hidden="1" x14ac:dyDescent="0.3">
      <c r="A26" s="63"/>
      <c r="B26" s="64"/>
      <c r="C26" s="105" t="s">
        <v>4</v>
      </c>
      <c r="D26" s="669" t="s">
        <v>5</v>
      </c>
      <c r="E26" s="670"/>
      <c r="F26" s="63"/>
      <c r="G26" s="65" t="s">
        <v>6</v>
      </c>
      <c r="H26" s="633"/>
      <c r="I26" s="66" t="s">
        <v>7</v>
      </c>
      <c r="J26" s="67" t="s">
        <v>8</v>
      </c>
      <c r="K26" s="66" t="s">
        <v>9</v>
      </c>
      <c r="L26" s="67" t="s">
        <v>10</v>
      </c>
      <c r="M26" s="67" t="s">
        <v>11</v>
      </c>
      <c r="N26" s="66" t="s">
        <v>12</v>
      </c>
      <c r="O26" s="66" t="s">
        <v>13</v>
      </c>
    </row>
    <row r="27" spans="1:30" ht="63" hidden="1" thickBot="1" x14ac:dyDescent="0.35">
      <c r="A27" s="68" t="s">
        <v>14</v>
      </c>
      <c r="B27" s="68" t="s">
        <v>15</v>
      </c>
      <c r="C27" s="239" t="s">
        <v>16</v>
      </c>
      <c r="D27" s="69" t="s">
        <v>17</v>
      </c>
      <c r="E27" s="69" t="s">
        <v>18</v>
      </c>
      <c r="F27" s="70" t="s">
        <v>19</v>
      </c>
      <c r="G27" s="71" t="s">
        <v>20</v>
      </c>
      <c r="H27" s="72"/>
      <c r="I27" s="69" t="s">
        <v>21</v>
      </c>
      <c r="J27" s="69" t="s">
        <v>22</v>
      </c>
      <c r="K27" s="69" t="s">
        <v>23</v>
      </c>
      <c r="L27" s="69" t="s">
        <v>24</v>
      </c>
      <c r="M27" s="69" t="s">
        <v>25</v>
      </c>
      <c r="N27" s="69" t="s">
        <v>26</v>
      </c>
      <c r="O27" s="69" t="s">
        <v>27</v>
      </c>
    </row>
    <row r="28" spans="1:30" hidden="1" x14ac:dyDescent="0.3">
      <c r="A28" s="73" t="s">
        <v>28</v>
      </c>
      <c r="B28" s="74">
        <v>36253</v>
      </c>
      <c r="C28" s="240">
        <v>46216</v>
      </c>
      <c r="D28" s="78">
        <f>C28+16</f>
        <v>46232</v>
      </c>
      <c r="E28" s="78">
        <v>46142</v>
      </c>
      <c r="F28" s="75">
        <f>M28</f>
        <v>46143</v>
      </c>
      <c r="G28" s="254">
        <f>C28-45</f>
        <v>46171</v>
      </c>
      <c r="H28" s="75"/>
      <c r="I28" s="75">
        <f>G28+14</f>
        <v>46185</v>
      </c>
      <c r="J28" s="78" t="s">
        <v>29</v>
      </c>
      <c r="K28" s="75">
        <f>G28</f>
        <v>46171</v>
      </c>
      <c r="L28" s="76">
        <f>M28-I28</f>
        <v>-42</v>
      </c>
      <c r="M28" s="74">
        <f>N28</f>
        <v>46143</v>
      </c>
      <c r="N28" s="252">
        <f>O28+1</f>
        <v>46143</v>
      </c>
      <c r="O28" s="253">
        <v>46142</v>
      </c>
    </row>
    <row r="29" spans="1:30" hidden="1" x14ac:dyDescent="0.3">
      <c r="A29" s="45"/>
      <c r="B29" s="44"/>
      <c r="C29" s="241"/>
      <c r="D29" s="244"/>
      <c r="E29" s="244"/>
      <c r="F29" s="55"/>
      <c r="G29" s="55"/>
      <c r="H29" s="55"/>
      <c r="I29" s="55"/>
      <c r="J29" s="245"/>
      <c r="K29" s="55"/>
      <c r="L29" s="246"/>
      <c r="M29" s="247"/>
      <c r="N29" s="247"/>
      <c r="O29" s="60"/>
    </row>
    <row r="30" spans="1:30" ht="22.8" hidden="1" x14ac:dyDescent="0.3">
      <c r="A30" s="671" t="s">
        <v>30</v>
      </c>
      <c r="B30" s="672"/>
      <c r="C30" s="672"/>
      <c r="D30" s="672"/>
      <c r="E30" s="672"/>
      <c r="F30" s="672"/>
      <c r="G30" s="672"/>
      <c r="H30" s="672"/>
      <c r="I30" s="672"/>
      <c r="J30" s="672"/>
      <c r="K30" s="672"/>
      <c r="L30" s="672"/>
      <c r="M30" s="672"/>
      <c r="N30" s="672"/>
      <c r="O30" s="94"/>
    </row>
    <row r="31" spans="1:30" ht="28.8" hidden="1" x14ac:dyDescent="0.3">
      <c r="A31" s="82"/>
      <c r="B31" s="83"/>
      <c r="C31" s="104" t="s">
        <v>4</v>
      </c>
      <c r="D31" s="666" t="s">
        <v>31</v>
      </c>
      <c r="E31" s="667"/>
      <c r="F31" s="248"/>
      <c r="G31" s="249" t="s">
        <v>6</v>
      </c>
      <c r="H31" s="248"/>
      <c r="I31" s="250" t="s">
        <v>7</v>
      </c>
      <c r="J31" s="251" t="s">
        <v>8</v>
      </c>
      <c r="K31" s="250" t="s">
        <v>9</v>
      </c>
      <c r="L31" s="251" t="s">
        <v>10</v>
      </c>
      <c r="M31" s="251" t="s">
        <v>11</v>
      </c>
      <c r="N31" s="250" t="s">
        <v>12</v>
      </c>
      <c r="O31" s="84" t="s">
        <v>13</v>
      </c>
    </row>
    <row r="32" spans="1:30" ht="78.599999999999994" hidden="1" thickBot="1" x14ac:dyDescent="0.35">
      <c r="A32" s="85" t="s">
        <v>14</v>
      </c>
      <c r="B32" s="85" t="s">
        <v>15</v>
      </c>
      <c r="C32" s="242" t="s">
        <v>16</v>
      </c>
      <c r="D32" s="86" t="s">
        <v>32</v>
      </c>
      <c r="E32" s="86" t="s">
        <v>33</v>
      </c>
      <c r="F32" s="87" t="s">
        <v>34</v>
      </c>
      <c r="G32" s="88" t="s">
        <v>35</v>
      </c>
      <c r="H32" s="89"/>
      <c r="I32" s="86" t="s">
        <v>21</v>
      </c>
      <c r="J32" s="86" t="s">
        <v>22</v>
      </c>
      <c r="K32" s="86" t="s">
        <v>23</v>
      </c>
      <c r="L32" s="86" t="s">
        <v>24</v>
      </c>
      <c r="M32" s="86" t="s">
        <v>25</v>
      </c>
      <c r="N32" s="86" t="s">
        <v>26</v>
      </c>
      <c r="O32" s="86" t="s">
        <v>36</v>
      </c>
    </row>
    <row r="33" spans="1:15" hidden="1" x14ac:dyDescent="0.3">
      <c r="A33" s="90" t="s">
        <v>28</v>
      </c>
      <c r="B33" s="81">
        <v>36253</v>
      </c>
      <c r="C33" s="243">
        <v>46142</v>
      </c>
      <c r="D33" s="91">
        <f>M28</f>
        <v>46143</v>
      </c>
      <c r="E33" s="91">
        <f>O28</f>
        <v>46142</v>
      </c>
      <c r="F33" s="79">
        <f ca="1">DATE(YEAR(TODAY()), MATCH(LOWER(A33), {"january","february","march","april","may","june","july","august","september","october","november","december"}, 0), 1) - 45</f>
        <v>46068</v>
      </c>
      <c r="G33" s="92">
        <f>C33-45</f>
        <v>46097</v>
      </c>
      <c r="H33" s="79"/>
      <c r="I33" s="79">
        <f>G33+14</f>
        <v>46111</v>
      </c>
      <c r="J33" s="93"/>
      <c r="K33" s="79">
        <f>G33</f>
        <v>46097</v>
      </c>
      <c r="L33" s="80">
        <v>45</v>
      </c>
      <c r="M33" s="81">
        <f>N33</f>
        <v>46508</v>
      </c>
      <c r="N33" s="81">
        <f>O33+1</f>
        <v>46508</v>
      </c>
      <c r="O33" s="91">
        <f>E33+365</f>
        <v>46507</v>
      </c>
    </row>
    <row r="34" spans="1:15" hidden="1" x14ac:dyDescent="0.3"/>
    <row r="35" spans="1:15" hidden="1" x14ac:dyDescent="0.3"/>
  </sheetData>
  <mergeCells count="11">
    <mergeCell ref="A24:G24"/>
    <mergeCell ref="A25:C25"/>
    <mergeCell ref="D26:E26"/>
    <mergeCell ref="A30:N30"/>
    <mergeCell ref="D31:E31"/>
    <mergeCell ref="D16:E16"/>
    <mergeCell ref="A3:M3"/>
    <mergeCell ref="A7:I7"/>
    <mergeCell ref="A10:C10"/>
    <mergeCell ref="D11:E11"/>
    <mergeCell ref="A15:N1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A50E-F526-4152-9064-DF782DB7ADB6}">
  <dimension ref="A2:K18"/>
  <sheetViews>
    <sheetView workbookViewId="0">
      <selection activeCell="A20" sqref="A20"/>
    </sheetView>
  </sheetViews>
  <sheetFormatPr defaultRowHeight="14.4" x14ac:dyDescent="0.3"/>
  <cols>
    <col min="1" max="1" width="83" customWidth="1"/>
    <col min="2" max="2" width="88.5546875" customWidth="1"/>
  </cols>
  <sheetData>
    <row r="2" spans="1:11" x14ac:dyDescent="0.3">
      <c r="A2" s="5" t="s">
        <v>41</v>
      </c>
    </row>
    <row r="4" spans="1:11" x14ac:dyDescent="0.3">
      <c r="A4" s="624" t="s">
        <v>42</v>
      </c>
    </row>
    <row r="5" spans="1:11" x14ac:dyDescent="0.3">
      <c r="A5" s="587" t="s">
        <v>43</v>
      </c>
    </row>
    <row r="6" spans="1:11" ht="15" thickBot="1" x14ac:dyDescent="0.35"/>
    <row r="7" spans="1:11" x14ac:dyDescent="0.3">
      <c r="A7" s="676"/>
      <c r="B7" s="677"/>
      <c r="C7" s="677"/>
      <c r="D7" s="677"/>
      <c r="E7" s="677"/>
      <c r="F7" s="677"/>
      <c r="G7" s="677"/>
      <c r="H7" s="677"/>
      <c r="I7" s="677"/>
      <c r="J7" s="677"/>
      <c r="K7" s="677"/>
    </row>
    <row r="8" spans="1:11" ht="15.75" customHeight="1" x14ac:dyDescent="0.3">
      <c r="A8" s="678" t="s">
        <v>44</v>
      </c>
      <c r="B8" s="679"/>
      <c r="C8" s="679"/>
      <c r="D8" s="679"/>
      <c r="E8" s="679"/>
      <c r="F8" s="679"/>
      <c r="G8" s="679"/>
      <c r="H8" s="679"/>
      <c r="I8" s="679"/>
      <c r="J8" s="679"/>
      <c r="K8" s="679"/>
    </row>
    <row r="9" spans="1:11" ht="15" customHeight="1" x14ac:dyDescent="0.3">
      <c r="A9" s="680" t="s">
        <v>45</v>
      </c>
      <c r="B9" s="681"/>
      <c r="C9" s="681"/>
      <c r="D9" s="681"/>
      <c r="E9" s="681"/>
      <c r="F9" s="681"/>
      <c r="G9" s="681"/>
      <c r="H9" s="681"/>
      <c r="I9" s="681"/>
      <c r="J9" s="681"/>
      <c r="K9" s="681"/>
    </row>
    <row r="10" spans="1:11" ht="15" customHeight="1" x14ac:dyDescent="0.3">
      <c r="A10" s="680" t="s">
        <v>46</v>
      </c>
      <c r="B10" s="681"/>
      <c r="C10" s="681"/>
      <c r="D10" s="681"/>
      <c r="E10" s="681"/>
      <c r="F10" s="681"/>
      <c r="G10" s="681"/>
      <c r="H10" s="681"/>
      <c r="I10" s="681"/>
      <c r="J10" s="681"/>
      <c r="K10" s="681"/>
    </row>
    <row r="11" spans="1:11" ht="15" customHeight="1" x14ac:dyDescent="0.3">
      <c r="A11" s="680" t="s">
        <v>47</v>
      </c>
      <c r="B11" s="681"/>
      <c r="C11" s="681"/>
      <c r="D11" s="681"/>
      <c r="E11" s="681"/>
      <c r="F11" s="681"/>
      <c r="G11" s="681"/>
      <c r="H11" s="681"/>
      <c r="I11" s="681"/>
      <c r="J11" s="681"/>
      <c r="K11" s="681"/>
    </row>
    <row r="12" spans="1:11" ht="15" customHeight="1" x14ac:dyDescent="0.3">
      <c r="A12" s="680" t="s">
        <v>48</v>
      </c>
      <c r="B12" s="681"/>
      <c r="C12" s="681"/>
      <c r="D12" s="681"/>
      <c r="E12" s="681"/>
      <c r="F12" s="681"/>
      <c r="G12" s="681"/>
      <c r="H12" s="681"/>
      <c r="I12" s="681"/>
      <c r="J12" s="681"/>
      <c r="K12" s="681"/>
    </row>
    <row r="13" spans="1:11" ht="15" customHeight="1" x14ac:dyDescent="0.3">
      <c r="A13" s="680" t="s">
        <v>49</v>
      </c>
      <c r="B13" s="681"/>
      <c r="C13" s="681"/>
      <c r="D13" s="681"/>
      <c r="E13" s="681"/>
      <c r="F13" s="681"/>
      <c r="G13" s="681"/>
      <c r="H13" s="681"/>
      <c r="I13" s="681"/>
      <c r="J13" s="681"/>
      <c r="K13" s="681"/>
    </row>
    <row r="14" spans="1:11" ht="15" customHeight="1" x14ac:dyDescent="0.3">
      <c r="A14" s="680" t="s">
        <v>50</v>
      </c>
      <c r="B14" s="681"/>
      <c r="C14" s="681"/>
      <c r="D14" s="681"/>
      <c r="E14" s="681"/>
      <c r="F14" s="681"/>
      <c r="G14" s="681"/>
      <c r="H14" s="681"/>
      <c r="I14" s="681"/>
      <c r="J14" s="681"/>
      <c r="K14" s="681"/>
    </row>
    <row r="15" spans="1:11" ht="15" customHeight="1" x14ac:dyDescent="0.3">
      <c r="A15" s="680" t="s">
        <v>51</v>
      </c>
      <c r="B15" s="681"/>
      <c r="C15" s="681"/>
      <c r="D15" s="681"/>
      <c r="E15" s="681"/>
      <c r="F15" s="681"/>
      <c r="G15" s="681"/>
      <c r="H15" s="681"/>
      <c r="I15" s="681"/>
      <c r="J15" s="681"/>
      <c r="K15" s="681"/>
    </row>
    <row r="16" spans="1:11" ht="15" customHeight="1" x14ac:dyDescent="0.3">
      <c r="A16" s="680" t="s">
        <v>52</v>
      </c>
      <c r="B16" s="681"/>
      <c r="C16" s="681"/>
      <c r="D16" s="681"/>
      <c r="E16" s="681"/>
      <c r="F16" s="681"/>
      <c r="G16" s="681"/>
      <c r="H16" s="681"/>
      <c r="I16" s="681"/>
      <c r="J16" s="681"/>
      <c r="K16" s="681"/>
    </row>
    <row r="17" spans="1:11" ht="15" customHeight="1" x14ac:dyDescent="0.3">
      <c r="A17" s="680" t="s">
        <v>53</v>
      </c>
      <c r="B17" s="681"/>
      <c r="C17" s="681"/>
      <c r="D17" s="681"/>
      <c r="E17" s="681"/>
      <c r="F17" s="681"/>
      <c r="G17" s="681"/>
      <c r="H17" s="681"/>
      <c r="I17" s="681"/>
      <c r="J17" s="681"/>
      <c r="K17" s="681"/>
    </row>
    <row r="18" spans="1:11" ht="15" thickBot="1" x14ac:dyDescent="0.35">
      <c r="A18" s="674" t="s">
        <v>54</v>
      </c>
      <c r="B18" s="675"/>
      <c r="C18" s="675"/>
      <c r="D18" s="675"/>
      <c r="E18" s="675"/>
      <c r="F18" s="675"/>
      <c r="G18" s="675"/>
      <c r="H18" s="675"/>
      <c r="I18" s="675"/>
      <c r="J18" s="675"/>
      <c r="K18" s="675"/>
    </row>
  </sheetData>
  <mergeCells count="12">
    <mergeCell ref="A18:K18"/>
    <mergeCell ref="A7:K7"/>
    <mergeCell ref="A8:K8"/>
    <mergeCell ref="A9:K9"/>
    <mergeCell ref="A10:K10"/>
    <mergeCell ref="A11:K11"/>
    <mergeCell ref="A12:K12"/>
    <mergeCell ref="A13:K13"/>
    <mergeCell ref="A14:K14"/>
    <mergeCell ref="A15:K15"/>
    <mergeCell ref="A16:K16"/>
    <mergeCell ref="A17:K17"/>
  </mergeCells>
  <hyperlinks>
    <hyperlink ref="A2" r:id="rId1" display="https://medicaid.ncdhhs.gov/providers/program-specific-clinical-coverage-policies" xr:uid="{62F4950C-4251-4C5A-9D38-509566E3DC2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2A7A-C133-4F30-B037-B2C265D1EF97}">
  <sheetPr>
    <tabColor theme="9" tint="-0.499984740745262"/>
  </sheetPr>
  <dimension ref="A3:AC98"/>
  <sheetViews>
    <sheetView topLeftCell="A7" zoomScale="79" zoomScaleNormal="79" workbookViewId="0">
      <selection activeCell="D12" sqref="D12"/>
    </sheetView>
  </sheetViews>
  <sheetFormatPr defaultRowHeight="14.4" x14ac:dyDescent="0.3"/>
  <cols>
    <col min="1" max="1" width="13.88671875" style="46" bestFit="1" customWidth="1"/>
    <col min="2" max="2" width="16.6640625" customWidth="1"/>
    <col min="3" max="5" width="19.5546875" customWidth="1"/>
    <col min="6" max="6" width="26.33203125" hidden="1" customWidth="1"/>
    <col min="7" max="8" width="20" customWidth="1"/>
    <col min="9" max="9" width="20" hidden="1" customWidth="1"/>
    <col min="10" max="10" width="21.6640625" customWidth="1"/>
    <col min="11" max="12" width="22.109375" customWidth="1"/>
    <col min="13" max="13" width="19.5546875" customWidth="1"/>
    <col min="14" max="14" width="0.6640625" customWidth="1"/>
    <col min="15" max="16" width="17.109375" customWidth="1"/>
    <col min="17" max="17" width="17.88671875" customWidth="1"/>
    <col min="18" max="18" width="21.109375" customWidth="1"/>
    <col min="19" max="19" width="20" customWidth="1"/>
    <col min="20" max="20" width="16.88671875" customWidth="1"/>
    <col min="21" max="21" width="20.88671875" customWidth="1"/>
    <col min="22" max="22" width="18.6640625" customWidth="1"/>
    <col min="23" max="23" width="18.88671875" customWidth="1"/>
    <col min="24" max="24" width="23.44140625" customWidth="1"/>
    <col min="25" max="25" width="17.88671875" customWidth="1"/>
    <col min="26" max="26" width="12.88671875" customWidth="1"/>
    <col min="27" max="27" width="8.88671875" bestFit="1" customWidth="1"/>
  </cols>
  <sheetData>
    <row r="3" spans="1:17" ht="234.6" customHeight="1" x14ac:dyDescent="0.3">
      <c r="A3" s="668" t="s">
        <v>55</v>
      </c>
      <c r="B3" s="654"/>
      <c r="C3" s="655"/>
      <c r="D3" s="655"/>
      <c r="E3" s="655"/>
      <c r="F3" s="655"/>
      <c r="G3" s="655"/>
      <c r="H3" s="655"/>
      <c r="I3" s="655"/>
      <c r="J3" s="655"/>
      <c r="K3" s="655"/>
      <c r="L3" s="656"/>
    </row>
    <row r="6" spans="1:17" x14ac:dyDescent="0.3">
      <c r="A6" s="14"/>
      <c r="B6" s="13"/>
      <c r="C6" s="13"/>
      <c r="D6" s="13"/>
      <c r="E6" s="13"/>
      <c r="F6" s="13"/>
      <c r="G6" s="14"/>
      <c r="H6" s="14"/>
      <c r="I6" s="14"/>
      <c r="J6" s="14"/>
      <c r="K6" s="14"/>
      <c r="L6" s="14"/>
      <c r="M6" s="14"/>
      <c r="N6" s="14"/>
      <c r="O6" s="14"/>
      <c r="P6" s="14"/>
    </row>
    <row r="7" spans="1:17" ht="39.6" customHeight="1" x14ac:dyDescent="0.4">
      <c r="A7" s="683" t="s">
        <v>1</v>
      </c>
      <c r="B7" s="683"/>
      <c r="C7" s="683"/>
      <c r="D7" s="683"/>
      <c r="E7" s="683"/>
      <c r="F7" s="683"/>
      <c r="G7" s="683"/>
    </row>
    <row r="8" spans="1:17" ht="9" customHeight="1" x14ac:dyDescent="0.4">
      <c r="A8" s="107"/>
      <c r="B8" s="107"/>
      <c r="C8" s="107"/>
      <c r="D8" s="107"/>
      <c r="E8" s="107"/>
      <c r="F8" s="107"/>
      <c r="G8" s="107"/>
    </row>
    <row r="9" spans="1:17" ht="36.6" customHeight="1" x14ac:dyDescent="0.5">
      <c r="A9" s="673" t="s">
        <v>56</v>
      </c>
      <c r="B9" s="673"/>
      <c r="C9" s="673"/>
      <c r="D9" s="673"/>
      <c r="E9" s="673"/>
      <c r="I9" s="15"/>
      <c r="J9" s="15"/>
      <c r="K9" s="15"/>
      <c r="L9" s="15"/>
      <c r="M9" s="15"/>
      <c r="N9" s="15"/>
      <c r="O9" s="15"/>
      <c r="P9" s="15"/>
    </row>
    <row r="10" spans="1:17" ht="46.95" customHeight="1" x14ac:dyDescent="0.3">
      <c r="A10" s="684" t="s">
        <v>3</v>
      </c>
      <c r="B10" s="685"/>
      <c r="C10" s="685"/>
      <c r="D10" s="108"/>
      <c r="E10" s="108"/>
      <c r="F10" s="108"/>
      <c r="G10" s="109"/>
      <c r="H10" s="109"/>
      <c r="I10" s="109"/>
      <c r="J10" s="109"/>
      <c r="K10" s="109"/>
      <c r="L10" s="109"/>
      <c r="M10" s="109"/>
      <c r="N10" s="109"/>
    </row>
    <row r="11" spans="1:17" ht="44.4" customHeight="1" x14ac:dyDescent="0.3">
      <c r="A11" s="110"/>
      <c r="B11" s="111"/>
      <c r="C11" s="112" t="s">
        <v>4</v>
      </c>
      <c r="D11" s="113"/>
      <c r="E11" s="114" t="s">
        <v>6</v>
      </c>
      <c r="F11" s="642"/>
      <c r="G11" s="115" t="s">
        <v>7</v>
      </c>
      <c r="H11" s="115" t="s">
        <v>57</v>
      </c>
      <c r="I11" s="116" t="s">
        <v>8</v>
      </c>
      <c r="J11" s="115" t="s">
        <v>9</v>
      </c>
      <c r="K11" s="116" t="s">
        <v>10</v>
      </c>
      <c r="L11" s="116" t="s">
        <v>11</v>
      </c>
      <c r="M11" s="116" t="s">
        <v>58</v>
      </c>
      <c r="N11" s="117"/>
    </row>
    <row r="12" spans="1:17" ht="75.599999999999994" customHeight="1" x14ac:dyDescent="0.3">
      <c r="A12" s="118" t="s">
        <v>14</v>
      </c>
      <c r="B12" s="118" t="s">
        <v>15</v>
      </c>
      <c r="C12" s="119" t="s">
        <v>16</v>
      </c>
      <c r="D12" s="120" t="s">
        <v>34</v>
      </c>
      <c r="E12" s="121" t="s">
        <v>20</v>
      </c>
      <c r="F12" s="72"/>
      <c r="G12" s="119" t="s">
        <v>21</v>
      </c>
      <c r="H12" s="119" t="s">
        <v>27</v>
      </c>
      <c r="I12" s="119" t="s">
        <v>22</v>
      </c>
      <c r="J12" s="119" t="s">
        <v>23</v>
      </c>
      <c r="K12" s="119" t="s">
        <v>24</v>
      </c>
      <c r="L12" s="119" t="s">
        <v>25</v>
      </c>
      <c r="M12" s="119" t="s">
        <v>26</v>
      </c>
      <c r="N12" s="122"/>
    </row>
    <row r="13" spans="1:17" ht="14.4" hidden="1" customHeight="1" x14ac:dyDescent="0.3">
      <c r="A13" s="123" t="s">
        <v>59</v>
      </c>
      <c r="B13" s="124">
        <v>28512</v>
      </c>
      <c r="C13" s="125">
        <v>45822</v>
      </c>
      <c r="D13" s="126">
        <f>C13-30</f>
        <v>45792</v>
      </c>
      <c r="E13" s="127"/>
      <c r="F13" s="126"/>
      <c r="G13" s="126">
        <f>D13+14</f>
        <v>45806</v>
      </c>
      <c r="H13" s="125"/>
      <c r="I13" s="128">
        <f>M13+364</f>
        <v>46418</v>
      </c>
      <c r="J13" s="126">
        <f>D13</f>
        <v>45792</v>
      </c>
      <c r="K13" s="129">
        <f>L13-G13</f>
        <v>248</v>
      </c>
      <c r="L13" s="124">
        <v>46054</v>
      </c>
      <c r="M13" s="124">
        <f>L13</f>
        <v>46054</v>
      </c>
      <c r="N13" s="130"/>
    </row>
    <row r="14" spans="1:17" ht="14.4" hidden="1" customHeight="1" x14ac:dyDescent="0.3">
      <c r="A14" s="118" t="s">
        <v>60</v>
      </c>
      <c r="B14" s="124">
        <v>37661</v>
      </c>
      <c r="C14" s="125">
        <v>46036</v>
      </c>
      <c r="D14" s="126">
        <f>C14-30</f>
        <v>46006</v>
      </c>
      <c r="E14" s="126"/>
      <c r="F14" s="126"/>
      <c r="G14" s="126">
        <f>D14+14</f>
        <v>46020</v>
      </c>
      <c r="H14" s="125"/>
      <c r="I14" s="128">
        <f>M14+364</f>
        <v>46446</v>
      </c>
      <c r="J14" s="126">
        <f>D14</f>
        <v>46006</v>
      </c>
      <c r="K14" s="129">
        <f>L14-G14</f>
        <v>62</v>
      </c>
      <c r="L14" s="124">
        <v>46082</v>
      </c>
      <c r="M14" s="124">
        <f>L14</f>
        <v>46082</v>
      </c>
      <c r="N14" s="130"/>
    </row>
    <row r="15" spans="1:17" ht="14.4" hidden="1" customHeight="1" x14ac:dyDescent="0.3">
      <c r="A15" s="118" t="s">
        <v>61</v>
      </c>
      <c r="B15" s="124">
        <v>29660</v>
      </c>
      <c r="C15" s="125">
        <v>46075</v>
      </c>
      <c r="D15" s="126">
        <f>C15-30</f>
        <v>46045</v>
      </c>
      <c r="E15" s="126"/>
      <c r="F15" s="126"/>
      <c r="G15" s="126">
        <f>D15+14</f>
        <v>46059</v>
      </c>
      <c r="H15" s="125"/>
      <c r="I15" s="128">
        <f>M15+364</f>
        <v>46477</v>
      </c>
      <c r="J15" s="126">
        <f>D15</f>
        <v>46045</v>
      </c>
      <c r="K15" s="129">
        <f>L15-G15</f>
        <v>54</v>
      </c>
      <c r="L15" s="124">
        <v>46113</v>
      </c>
      <c r="M15" s="124">
        <f>L15</f>
        <v>46113</v>
      </c>
      <c r="N15" s="130"/>
    </row>
    <row r="16" spans="1:17" ht="29.4" customHeight="1" x14ac:dyDescent="0.3">
      <c r="A16" s="123" t="s">
        <v>28</v>
      </c>
      <c r="B16" s="124">
        <v>36253</v>
      </c>
      <c r="C16" s="131">
        <v>46115</v>
      </c>
      <c r="D16" s="126" t="s">
        <v>62</v>
      </c>
      <c r="E16" s="126">
        <f>C16-45</f>
        <v>46070</v>
      </c>
      <c r="F16" s="126"/>
      <c r="G16" s="126">
        <f>E16+14</f>
        <v>46084</v>
      </c>
      <c r="H16" s="131">
        <v>46142</v>
      </c>
      <c r="I16" s="132" t="s">
        <v>29</v>
      </c>
      <c r="J16" s="126">
        <f>E16</f>
        <v>46070</v>
      </c>
      <c r="K16" s="129">
        <f>L16-G16</f>
        <v>59</v>
      </c>
      <c r="L16" s="124">
        <f>M16</f>
        <v>46143</v>
      </c>
      <c r="M16" s="124">
        <f>H16+1</f>
        <v>46143</v>
      </c>
      <c r="N16" s="130"/>
    </row>
    <row r="17" spans="1:29" ht="6.6" customHeight="1" x14ac:dyDescent="0.3">
      <c r="A17" s="133"/>
      <c r="B17" s="134"/>
      <c r="C17" s="135"/>
      <c r="D17" s="136"/>
      <c r="E17" s="137"/>
      <c r="F17" s="136"/>
      <c r="G17" s="136"/>
      <c r="H17" s="135"/>
      <c r="I17" s="138"/>
      <c r="J17" s="136"/>
      <c r="K17" s="139"/>
      <c r="L17" s="134"/>
      <c r="M17" s="134"/>
      <c r="N17" s="140"/>
    </row>
    <row r="18" spans="1:29" ht="41.4" customHeight="1" x14ac:dyDescent="0.3">
      <c r="A18" s="686" t="s">
        <v>30</v>
      </c>
      <c r="B18" s="687"/>
      <c r="C18" s="687"/>
      <c r="D18" s="141"/>
      <c r="E18" s="142"/>
      <c r="F18" s="141"/>
      <c r="G18" s="141"/>
      <c r="H18" s="143"/>
      <c r="I18" s="144"/>
      <c r="J18" s="141"/>
      <c r="K18" s="145"/>
      <c r="L18" s="146"/>
      <c r="M18" s="146"/>
      <c r="N18" s="147"/>
    </row>
    <row r="19" spans="1:29" ht="42.6" customHeight="1" x14ac:dyDescent="0.3">
      <c r="A19" s="148"/>
      <c r="B19" s="149"/>
      <c r="C19" s="150" t="s">
        <v>4</v>
      </c>
      <c r="D19" s="151"/>
      <c r="E19" s="152" t="s">
        <v>6</v>
      </c>
      <c r="F19" s="151"/>
      <c r="G19" s="153" t="s">
        <v>7</v>
      </c>
      <c r="H19" s="153" t="s">
        <v>57</v>
      </c>
      <c r="I19" s="154" t="s">
        <v>8</v>
      </c>
      <c r="J19" s="153" t="s">
        <v>9</v>
      </c>
      <c r="K19" s="154" t="s">
        <v>10</v>
      </c>
      <c r="L19" s="154" t="s">
        <v>11</v>
      </c>
      <c r="M19" s="154" t="s">
        <v>58</v>
      </c>
      <c r="N19" s="155"/>
    </row>
    <row r="20" spans="1:29" ht="87.6" customHeight="1" x14ac:dyDescent="0.3">
      <c r="A20" s="156" t="s">
        <v>14</v>
      </c>
      <c r="B20" s="156" t="s">
        <v>15</v>
      </c>
      <c r="C20" s="157" t="s">
        <v>16</v>
      </c>
      <c r="D20" s="158" t="s">
        <v>34</v>
      </c>
      <c r="E20" s="159" t="s">
        <v>35</v>
      </c>
      <c r="F20" s="89"/>
      <c r="G20" s="157" t="s">
        <v>21</v>
      </c>
      <c r="H20" s="157" t="s">
        <v>36</v>
      </c>
      <c r="I20" s="157" t="s">
        <v>22</v>
      </c>
      <c r="J20" s="157" t="s">
        <v>23</v>
      </c>
      <c r="K20" s="157" t="s">
        <v>24</v>
      </c>
      <c r="L20" s="157" t="s">
        <v>25</v>
      </c>
      <c r="M20" s="157" t="s">
        <v>26</v>
      </c>
      <c r="N20" s="160"/>
      <c r="O20" s="58"/>
      <c r="P20" s="58"/>
      <c r="Q20" s="58"/>
      <c r="R20" s="58"/>
      <c r="S20" s="58"/>
      <c r="T20" s="58"/>
      <c r="U20" s="58"/>
      <c r="V20" s="58"/>
      <c r="W20" s="58"/>
      <c r="X20" s="58"/>
      <c r="Y20" s="58"/>
      <c r="Z20" s="58"/>
      <c r="AA20" s="58"/>
      <c r="AB20" s="58"/>
      <c r="AC20" s="58"/>
    </row>
    <row r="21" spans="1:29" ht="27.6" customHeight="1" x14ac:dyDescent="0.3">
      <c r="A21" s="161" t="s">
        <v>28</v>
      </c>
      <c r="B21" s="146">
        <v>36253</v>
      </c>
      <c r="C21" s="162">
        <f>M16</f>
        <v>46143</v>
      </c>
      <c r="D21" s="141"/>
      <c r="E21" s="163">
        <f>C21-45</f>
        <v>46098</v>
      </c>
      <c r="F21" s="141"/>
      <c r="G21" s="141">
        <f>E21+14</f>
        <v>46112</v>
      </c>
      <c r="H21" s="162">
        <v>46507</v>
      </c>
      <c r="I21" s="164"/>
      <c r="J21" s="141">
        <f>E21</f>
        <v>46098</v>
      </c>
      <c r="K21" s="145">
        <v>45</v>
      </c>
      <c r="L21" s="146">
        <f>M21</f>
        <v>46508</v>
      </c>
      <c r="M21" s="146">
        <f>H21+1</f>
        <v>46508</v>
      </c>
      <c r="N21" s="147"/>
      <c r="O21" s="57"/>
      <c r="P21" s="57"/>
      <c r="Q21" s="57"/>
      <c r="R21" s="57"/>
      <c r="S21" s="57"/>
      <c r="T21" s="46"/>
      <c r="U21" s="57"/>
      <c r="V21" s="57"/>
      <c r="X21" s="47"/>
      <c r="Z21" s="47"/>
      <c r="AA21" s="47"/>
    </row>
    <row r="22" spans="1:29" ht="6" customHeight="1" x14ac:dyDescent="0.3">
      <c r="A22" s="165"/>
      <c r="B22" s="166"/>
      <c r="C22" s="167"/>
      <c r="D22" s="166"/>
      <c r="E22" s="166"/>
      <c r="F22" s="166"/>
      <c r="G22" s="166"/>
      <c r="H22" s="167"/>
      <c r="I22" s="168"/>
      <c r="J22" s="166"/>
      <c r="K22" s="169"/>
      <c r="L22" s="166"/>
      <c r="M22" s="166"/>
      <c r="N22" s="147"/>
      <c r="O22" s="57"/>
      <c r="P22" s="57"/>
      <c r="Q22" s="57"/>
      <c r="R22" s="57"/>
      <c r="S22" s="57"/>
      <c r="T22" s="46"/>
      <c r="U22" s="57"/>
      <c r="V22" s="57"/>
      <c r="X22" s="47"/>
      <c r="Z22" s="47"/>
      <c r="AA22" s="47"/>
    </row>
    <row r="23" spans="1:29" s="48" customFormat="1" ht="26.4" customHeight="1" x14ac:dyDescent="0.3">
      <c r="A23" s="49"/>
      <c r="B23" s="166"/>
      <c r="C23" s="167"/>
      <c r="D23" s="166"/>
      <c r="E23" s="166"/>
      <c r="F23" s="166"/>
      <c r="G23" s="166"/>
      <c r="H23" s="167"/>
      <c r="I23" s="168"/>
      <c r="J23" s="166"/>
      <c r="K23" s="169"/>
      <c r="L23" s="166"/>
      <c r="M23" s="166"/>
      <c r="N23" s="166"/>
      <c r="O23" s="100"/>
      <c r="P23" s="100"/>
      <c r="Q23" s="100"/>
      <c r="R23" s="100"/>
      <c r="S23" s="100"/>
      <c r="T23" s="101"/>
      <c r="U23" s="100"/>
      <c r="V23" s="100"/>
      <c r="X23" s="102"/>
      <c r="Z23" s="102"/>
      <c r="AA23" s="102"/>
    </row>
    <row r="24" spans="1:29" s="56" customFormat="1" x14ac:dyDescent="0.3">
      <c r="A24" s="688" t="s">
        <v>63</v>
      </c>
      <c r="B24" s="688"/>
      <c r="C24" s="688"/>
      <c r="D24" s="688"/>
      <c r="E24" s="688"/>
      <c r="F24" s="688"/>
      <c r="G24" s="688"/>
      <c r="H24" s="688"/>
      <c r="I24" s="688"/>
      <c r="J24" s="688"/>
      <c r="K24" s="688"/>
      <c r="L24" s="688"/>
      <c r="M24" s="688"/>
      <c r="N24" s="59"/>
    </row>
    <row r="25" spans="1:29" s="56" customFormat="1" ht="14.4" customHeight="1" x14ac:dyDescent="0.3">
      <c r="A25" s="688"/>
      <c r="B25" s="688"/>
      <c r="C25" s="688"/>
      <c r="D25" s="688"/>
      <c r="E25" s="688"/>
      <c r="F25" s="688"/>
      <c r="G25" s="688"/>
      <c r="H25" s="688"/>
      <c r="I25" s="688"/>
      <c r="J25" s="688"/>
      <c r="K25" s="688"/>
      <c r="L25" s="688"/>
      <c r="M25" s="688"/>
      <c r="N25" s="59"/>
    </row>
    <row r="26" spans="1:29" s="56" customFormat="1" ht="10.95" hidden="1" customHeight="1" x14ac:dyDescent="0.3">
      <c r="A26" s="688"/>
      <c r="B26" s="688"/>
      <c r="C26" s="688"/>
      <c r="D26" s="688"/>
      <c r="E26" s="688"/>
      <c r="F26" s="688"/>
      <c r="G26" s="688"/>
      <c r="H26" s="688"/>
      <c r="I26" s="688"/>
      <c r="J26" s="688"/>
      <c r="K26" s="688"/>
      <c r="L26" s="688"/>
      <c r="M26" s="688"/>
      <c r="N26" s="59"/>
    </row>
    <row r="27" spans="1:29" s="48" customFormat="1" ht="24" hidden="1" customHeight="1" x14ac:dyDescent="0.3">
      <c r="A27" s="688"/>
      <c r="B27" s="688"/>
      <c r="C27" s="688"/>
      <c r="D27" s="688"/>
      <c r="E27" s="688"/>
      <c r="F27" s="688"/>
      <c r="G27" s="688"/>
      <c r="H27" s="688"/>
      <c r="I27" s="688"/>
      <c r="J27" s="688"/>
      <c r="K27" s="688"/>
      <c r="L27" s="688"/>
      <c r="M27" s="688"/>
      <c r="N27" s="59"/>
      <c r="O27" s="170"/>
      <c r="P27" s="170"/>
    </row>
    <row r="28" spans="1:29" ht="31.95" customHeight="1" x14ac:dyDescent="0.45">
      <c r="A28" s="689" t="s">
        <v>3</v>
      </c>
      <c r="B28" s="689"/>
      <c r="C28" s="689"/>
      <c r="D28" s="689"/>
      <c r="E28" s="689"/>
      <c r="F28" s="689"/>
      <c r="G28" s="689"/>
      <c r="H28" s="689"/>
      <c r="I28" s="689"/>
      <c r="J28" s="689"/>
      <c r="K28" s="689"/>
      <c r="L28" s="689"/>
      <c r="M28" s="689"/>
      <c r="N28" s="171"/>
      <c r="O28" s="690" t="s">
        <v>30</v>
      </c>
      <c r="P28" s="691"/>
      <c r="Q28" s="691"/>
      <c r="R28" s="691"/>
      <c r="S28" s="691"/>
      <c r="T28" s="691"/>
      <c r="U28" s="691"/>
      <c r="V28" s="691"/>
      <c r="W28" s="691"/>
      <c r="X28" s="691"/>
    </row>
    <row r="29" spans="1:29" ht="51.6" customHeight="1" x14ac:dyDescent="0.3">
      <c r="A29" s="172"/>
      <c r="B29" s="173"/>
      <c r="C29" s="174" t="s">
        <v>4</v>
      </c>
      <c r="D29" s="172"/>
      <c r="E29" s="175" t="s">
        <v>6</v>
      </c>
      <c r="F29" s="174"/>
      <c r="G29" s="176" t="s">
        <v>7</v>
      </c>
      <c r="H29" s="176" t="s">
        <v>57</v>
      </c>
      <c r="I29" s="174" t="s">
        <v>8</v>
      </c>
      <c r="J29" s="176" t="s">
        <v>9</v>
      </c>
      <c r="K29" s="174" t="s">
        <v>10</v>
      </c>
      <c r="L29" s="174" t="s">
        <v>11</v>
      </c>
      <c r="M29" s="174" t="s">
        <v>58</v>
      </c>
      <c r="N29" s="177"/>
      <c r="O29" s="178"/>
      <c r="P29" s="179"/>
      <c r="Q29" s="106" t="s">
        <v>4</v>
      </c>
      <c r="R29" s="180" t="s">
        <v>6</v>
      </c>
      <c r="S29" s="181" t="s">
        <v>7</v>
      </c>
      <c r="T29" s="182" t="s">
        <v>8</v>
      </c>
      <c r="U29" s="181" t="s">
        <v>9</v>
      </c>
      <c r="V29" s="181" t="s">
        <v>10</v>
      </c>
      <c r="W29" s="181" t="s">
        <v>11</v>
      </c>
      <c r="X29" s="181" t="s">
        <v>58</v>
      </c>
    </row>
    <row r="30" spans="1:29" ht="72" x14ac:dyDescent="0.3">
      <c r="A30" s="183" t="s">
        <v>14</v>
      </c>
      <c r="B30" s="183" t="s">
        <v>15</v>
      </c>
      <c r="C30" s="184" t="s">
        <v>16</v>
      </c>
      <c r="D30" s="185" t="s">
        <v>34</v>
      </c>
      <c r="E30" s="186" t="s">
        <v>20</v>
      </c>
      <c r="F30" s="53"/>
      <c r="G30" s="187" t="s">
        <v>21</v>
      </c>
      <c r="H30" s="187" t="s">
        <v>27</v>
      </c>
      <c r="I30" s="187" t="s">
        <v>22</v>
      </c>
      <c r="J30" s="187" t="s">
        <v>23</v>
      </c>
      <c r="K30" s="187" t="s">
        <v>24</v>
      </c>
      <c r="L30" s="187" t="s">
        <v>25</v>
      </c>
      <c r="M30" s="187" t="s">
        <v>26</v>
      </c>
      <c r="N30" s="188"/>
      <c r="O30" s="189" t="s">
        <v>14</v>
      </c>
      <c r="P30" s="190" t="s">
        <v>15</v>
      </c>
      <c r="Q30" s="191" t="s">
        <v>16</v>
      </c>
      <c r="R30" s="192" t="s">
        <v>35</v>
      </c>
      <c r="S30" s="193" t="s">
        <v>21</v>
      </c>
      <c r="T30" s="194" t="s">
        <v>22</v>
      </c>
      <c r="U30" s="194" t="s">
        <v>23</v>
      </c>
      <c r="V30" s="194" t="s">
        <v>24</v>
      </c>
      <c r="W30" s="194" t="s">
        <v>25</v>
      </c>
      <c r="X30" s="194" t="s">
        <v>26</v>
      </c>
    </row>
    <row r="31" spans="1:29" s="46" customFormat="1" ht="33.6" customHeight="1" x14ac:dyDescent="0.3">
      <c r="A31" s="195" t="s">
        <v>28</v>
      </c>
      <c r="B31" s="196">
        <v>36253</v>
      </c>
      <c r="C31" s="197">
        <v>46115</v>
      </c>
      <c r="D31" s="198" t="s">
        <v>62</v>
      </c>
      <c r="E31" s="198">
        <f>C31-45</f>
        <v>46070</v>
      </c>
      <c r="F31" s="199"/>
      <c r="G31" s="199">
        <f>E31+14</f>
        <v>46084</v>
      </c>
      <c r="H31" s="197">
        <v>46142</v>
      </c>
      <c r="I31" s="200" t="s">
        <v>29</v>
      </c>
      <c r="J31" s="199">
        <f>E31</f>
        <v>46070</v>
      </c>
      <c r="K31" s="201">
        <f>L31-G31</f>
        <v>59</v>
      </c>
      <c r="L31" s="198">
        <f>M31</f>
        <v>46143</v>
      </c>
      <c r="M31" s="198">
        <f>H31+1</f>
        <v>46143</v>
      </c>
      <c r="N31" s="202"/>
      <c r="O31" s="178" t="s">
        <v>28</v>
      </c>
      <c r="P31" s="203">
        <v>36253</v>
      </c>
      <c r="Q31" s="204">
        <v>46143</v>
      </c>
      <c r="R31" s="54">
        <f>Q31-45</f>
        <v>46098</v>
      </c>
      <c r="S31" s="51">
        <f>R31+14</f>
        <v>46112</v>
      </c>
      <c r="T31" s="51">
        <v>46507</v>
      </c>
      <c r="U31" s="51">
        <f>R31</f>
        <v>46098</v>
      </c>
      <c r="V31" s="50">
        <v>45</v>
      </c>
      <c r="W31" s="52">
        <f>X31</f>
        <v>46508</v>
      </c>
      <c r="X31" s="52">
        <f>T31+1</f>
        <v>46508</v>
      </c>
    </row>
    <row r="32" spans="1:29" hidden="1" x14ac:dyDescent="0.3">
      <c r="A32" s="205"/>
      <c r="B32" s="23"/>
      <c r="C32" s="206"/>
      <c r="D32" s="207"/>
      <c r="E32" s="207"/>
      <c r="F32" s="207"/>
      <c r="G32" s="24"/>
      <c r="H32" s="208"/>
      <c r="I32" s="209"/>
      <c r="J32" s="24"/>
      <c r="K32" s="25"/>
      <c r="L32" s="210"/>
      <c r="M32" s="26"/>
      <c r="N32" s="27"/>
      <c r="O32" s="16"/>
      <c r="P32" s="16"/>
    </row>
    <row r="33" spans="1:16" hidden="1" x14ac:dyDescent="0.3">
      <c r="A33" s="205" t="s">
        <v>28</v>
      </c>
      <c r="B33" s="23">
        <v>36253</v>
      </c>
      <c r="C33" s="206">
        <v>46084</v>
      </c>
      <c r="D33" s="211"/>
      <c r="E33" s="207">
        <f t="shared" ref="E33:E41" si="0">C33-30</f>
        <v>46054</v>
      </c>
      <c r="F33" s="207"/>
      <c r="G33" s="24">
        <f t="shared" ref="G33:G41" si="1">E33+30</f>
        <v>46084</v>
      </c>
      <c r="H33" s="208">
        <v>46142</v>
      </c>
      <c r="I33" s="209"/>
      <c r="J33" s="24">
        <f t="shared" ref="J33:J41" si="2">E33</f>
        <v>46054</v>
      </c>
      <c r="K33" s="25">
        <f t="shared" ref="K33:K41" si="3">L33-G33</f>
        <v>59</v>
      </c>
      <c r="L33" s="210">
        <v>46143</v>
      </c>
      <c r="M33" s="26">
        <f t="shared" ref="M33:M41" si="4">L33</f>
        <v>46143</v>
      </c>
      <c r="N33" s="27"/>
      <c r="O33" s="16"/>
      <c r="P33" s="16"/>
    </row>
    <row r="34" spans="1:16" hidden="1" x14ac:dyDescent="0.3">
      <c r="A34" s="205" t="s">
        <v>64</v>
      </c>
      <c r="B34" s="23">
        <v>24619</v>
      </c>
      <c r="C34" s="206">
        <v>46504</v>
      </c>
      <c r="D34" s="211"/>
      <c r="E34" s="207">
        <f t="shared" si="0"/>
        <v>46474</v>
      </c>
      <c r="F34" s="207"/>
      <c r="G34" s="24">
        <f t="shared" si="1"/>
        <v>46504</v>
      </c>
      <c r="H34" s="208">
        <v>46173</v>
      </c>
      <c r="I34" s="209"/>
      <c r="J34" s="24">
        <f t="shared" si="2"/>
        <v>46474</v>
      </c>
      <c r="K34" s="25">
        <f t="shared" si="3"/>
        <v>-330</v>
      </c>
      <c r="L34" s="212">
        <v>46174</v>
      </c>
      <c r="M34" s="26">
        <f t="shared" si="4"/>
        <v>46174</v>
      </c>
      <c r="N34" s="27"/>
      <c r="O34" s="16"/>
      <c r="P34" s="16"/>
    </row>
    <row r="35" spans="1:16" hidden="1" x14ac:dyDescent="0.3">
      <c r="A35" s="205" t="s">
        <v>65</v>
      </c>
      <c r="B35" s="23">
        <v>31574</v>
      </c>
      <c r="C35" s="206">
        <v>46274</v>
      </c>
      <c r="D35" s="211"/>
      <c r="E35" s="207">
        <f t="shared" si="0"/>
        <v>46244</v>
      </c>
      <c r="F35" s="207"/>
      <c r="G35" s="24">
        <f t="shared" si="1"/>
        <v>46274</v>
      </c>
      <c r="H35" s="208">
        <v>46203</v>
      </c>
      <c r="I35" s="209"/>
      <c r="J35" s="24">
        <f t="shared" si="2"/>
        <v>46244</v>
      </c>
      <c r="K35" s="25">
        <f t="shared" si="3"/>
        <v>-70</v>
      </c>
      <c r="L35" s="212">
        <v>46204</v>
      </c>
      <c r="M35" s="26">
        <f t="shared" si="4"/>
        <v>46204</v>
      </c>
      <c r="N35" s="27"/>
      <c r="O35" s="16"/>
      <c r="P35" s="16"/>
    </row>
    <row r="36" spans="1:16" hidden="1" x14ac:dyDescent="0.3">
      <c r="A36" s="205" t="s">
        <v>66</v>
      </c>
      <c r="B36" s="23">
        <v>37102</v>
      </c>
      <c r="C36" s="206">
        <v>46191</v>
      </c>
      <c r="D36" s="211"/>
      <c r="E36" s="207">
        <f t="shared" si="0"/>
        <v>46161</v>
      </c>
      <c r="F36" s="207"/>
      <c r="G36" s="24">
        <f t="shared" si="1"/>
        <v>46191</v>
      </c>
      <c r="H36" s="208">
        <v>46234</v>
      </c>
      <c r="I36" s="209"/>
      <c r="J36" s="24">
        <f t="shared" si="2"/>
        <v>46161</v>
      </c>
      <c r="K36" s="25">
        <f t="shared" si="3"/>
        <v>44</v>
      </c>
      <c r="L36" s="212">
        <v>46235</v>
      </c>
      <c r="M36" s="26">
        <f t="shared" si="4"/>
        <v>46235</v>
      </c>
      <c r="N36" s="27"/>
      <c r="O36" s="16"/>
      <c r="P36" s="16"/>
    </row>
    <row r="37" spans="1:16" hidden="1" x14ac:dyDescent="0.3">
      <c r="A37" s="205" t="s">
        <v>67</v>
      </c>
      <c r="B37" s="23">
        <v>26516</v>
      </c>
      <c r="C37" s="206">
        <v>46574</v>
      </c>
      <c r="D37" s="211"/>
      <c r="E37" s="207">
        <f t="shared" si="0"/>
        <v>46544</v>
      </c>
      <c r="F37" s="207"/>
      <c r="G37" s="24">
        <f t="shared" si="1"/>
        <v>46574</v>
      </c>
      <c r="H37" s="208">
        <v>46265</v>
      </c>
      <c r="I37" s="209"/>
      <c r="J37" s="24">
        <f t="shared" si="2"/>
        <v>46544</v>
      </c>
      <c r="K37" s="25">
        <f t="shared" si="3"/>
        <v>-308</v>
      </c>
      <c r="L37" s="212">
        <v>46266</v>
      </c>
      <c r="M37" s="26">
        <f t="shared" si="4"/>
        <v>46266</v>
      </c>
      <c r="N37" s="27"/>
      <c r="O37" s="16"/>
      <c r="P37" s="16"/>
    </row>
    <row r="38" spans="1:16" hidden="1" x14ac:dyDescent="0.3">
      <c r="A38" s="205" t="s">
        <v>68</v>
      </c>
      <c r="B38" s="23">
        <v>33134</v>
      </c>
      <c r="C38" s="206">
        <v>46443</v>
      </c>
      <c r="D38" s="211"/>
      <c r="E38" s="207">
        <f t="shared" si="0"/>
        <v>46413</v>
      </c>
      <c r="F38" s="207"/>
      <c r="G38" s="24">
        <f t="shared" si="1"/>
        <v>46443</v>
      </c>
      <c r="H38" s="208">
        <v>46295</v>
      </c>
      <c r="I38" s="209"/>
      <c r="J38" s="24">
        <f t="shared" si="2"/>
        <v>46413</v>
      </c>
      <c r="K38" s="25">
        <f t="shared" si="3"/>
        <v>-147</v>
      </c>
      <c r="L38" s="212">
        <v>46296</v>
      </c>
      <c r="M38" s="26">
        <f t="shared" si="4"/>
        <v>46296</v>
      </c>
      <c r="N38" s="27"/>
      <c r="O38" s="16"/>
      <c r="P38" s="16"/>
    </row>
    <row r="39" spans="1:16" hidden="1" x14ac:dyDescent="0.3">
      <c r="A39" s="205" t="s">
        <v>69</v>
      </c>
      <c r="B39" s="23">
        <v>38632</v>
      </c>
      <c r="C39" s="206">
        <v>46277</v>
      </c>
      <c r="D39" s="211"/>
      <c r="E39" s="207">
        <f t="shared" si="0"/>
        <v>46247</v>
      </c>
      <c r="F39" s="207"/>
      <c r="G39" s="24">
        <f t="shared" si="1"/>
        <v>46277</v>
      </c>
      <c r="H39" s="208">
        <v>46326</v>
      </c>
      <c r="I39" s="209"/>
      <c r="J39" s="24">
        <f t="shared" si="2"/>
        <v>46247</v>
      </c>
      <c r="K39" s="25">
        <f t="shared" si="3"/>
        <v>50</v>
      </c>
      <c r="L39" s="212">
        <v>46327</v>
      </c>
      <c r="M39" s="26">
        <f t="shared" si="4"/>
        <v>46327</v>
      </c>
      <c r="N39" s="27"/>
      <c r="O39" s="16"/>
      <c r="P39" s="16"/>
    </row>
    <row r="40" spans="1:16" hidden="1" x14ac:dyDescent="0.3">
      <c r="A40" s="205" t="s">
        <v>70</v>
      </c>
      <c r="B40" s="23">
        <v>25531</v>
      </c>
      <c r="C40" s="206">
        <v>46325</v>
      </c>
      <c r="D40" s="211"/>
      <c r="E40" s="207">
        <f t="shared" si="0"/>
        <v>46295</v>
      </c>
      <c r="F40" s="207"/>
      <c r="G40" s="24">
        <f t="shared" si="1"/>
        <v>46325</v>
      </c>
      <c r="H40" s="208">
        <v>46356</v>
      </c>
      <c r="I40" s="209"/>
      <c r="J40" s="24">
        <f t="shared" si="2"/>
        <v>46295</v>
      </c>
      <c r="K40" s="25">
        <f t="shared" si="3"/>
        <v>32</v>
      </c>
      <c r="L40" s="212">
        <v>46357</v>
      </c>
      <c r="M40" s="26">
        <f t="shared" si="4"/>
        <v>46357</v>
      </c>
      <c r="N40" s="27"/>
      <c r="O40" s="16"/>
      <c r="P40" s="16"/>
    </row>
    <row r="41" spans="1:16" hidden="1" x14ac:dyDescent="0.3">
      <c r="A41" s="205" t="s">
        <v>71</v>
      </c>
      <c r="B41" s="23">
        <v>31029</v>
      </c>
      <c r="C41" s="213">
        <v>46333</v>
      </c>
      <c r="D41" s="211"/>
      <c r="E41" s="207">
        <f t="shared" si="0"/>
        <v>46303</v>
      </c>
      <c r="F41" s="207"/>
      <c r="G41" s="24">
        <f t="shared" si="1"/>
        <v>46333</v>
      </c>
      <c r="H41" s="208">
        <v>46386</v>
      </c>
      <c r="I41" s="209"/>
      <c r="J41" s="24">
        <f t="shared" si="2"/>
        <v>46303</v>
      </c>
      <c r="K41" s="25">
        <f t="shared" si="3"/>
        <v>55</v>
      </c>
      <c r="L41" s="212">
        <v>46388</v>
      </c>
      <c r="M41" s="26">
        <f t="shared" si="4"/>
        <v>46388</v>
      </c>
      <c r="N41" s="27"/>
      <c r="O41" s="16"/>
      <c r="P41" s="16"/>
    </row>
    <row r="42" spans="1:16" hidden="1" x14ac:dyDescent="0.3">
      <c r="A42" s="214"/>
      <c r="B42" s="27"/>
      <c r="C42" s="28"/>
      <c r="D42" s="28"/>
      <c r="E42" s="28"/>
      <c r="F42" s="28"/>
      <c r="G42" s="16"/>
      <c r="H42" s="27"/>
      <c r="I42" s="27"/>
      <c r="J42" s="29"/>
      <c r="K42" s="16"/>
      <c r="L42" s="27"/>
      <c r="M42" s="27"/>
      <c r="N42" s="27"/>
      <c r="O42" s="27"/>
      <c r="P42" s="27"/>
    </row>
    <row r="43" spans="1:16" ht="18" hidden="1" x14ac:dyDescent="0.35">
      <c r="A43" s="692" t="s">
        <v>72</v>
      </c>
      <c r="B43" s="692"/>
      <c r="C43" s="692"/>
      <c r="D43" s="692"/>
      <c r="E43" s="692"/>
      <c r="F43" s="692"/>
      <c r="G43" s="692"/>
      <c r="H43" s="692"/>
      <c r="I43" s="692"/>
      <c r="J43" s="692"/>
      <c r="K43" s="692"/>
      <c r="L43" s="692"/>
      <c r="M43" s="692"/>
      <c r="N43" s="692"/>
      <c r="O43" s="692"/>
      <c r="P43" s="635"/>
    </row>
    <row r="44" spans="1:16" ht="18" hidden="1" x14ac:dyDescent="0.35">
      <c r="A44" s="635"/>
      <c r="B44" s="635"/>
      <c r="C44" s="635"/>
      <c r="D44" s="635"/>
      <c r="E44" s="635"/>
      <c r="F44" s="635"/>
      <c r="G44" s="635"/>
      <c r="H44" s="635"/>
      <c r="I44" s="635"/>
      <c r="J44" s="635"/>
      <c r="K44" s="635"/>
      <c r="L44" s="635"/>
      <c r="M44" s="635"/>
      <c r="N44" s="635"/>
      <c r="O44" s="635"/>
      <c r="P44" s="635"/>
    </row>
    <row r="45" spans="1:16" ht="28.8" hidden="1" x14ac:dyDescent="0.3">
      <c r="A45" s="18"/>
      <c r="B45" s="17"/>
      <c r="C45" s="215"/>
      <c r="D45" s="215"/>
      <c r="E45" s="215"/>
      <c r="F45" s="215"/>
      <c r="G45" s="18"/>
      <c r="H45" s="19" t="s">
        <v>9</v>
      </c>
      <c r="I45" s="19" t="s">
        <v>7</v>
      </c>
      <c r="J45" s="19" t="s">
        <v>73</v>
      </c>
      <c r="K45" s="20" t="s">
        <v>10</v>
      </c>
      <c r="L45" s="20" t="s">
        <v>58</v>
      </c>
      <c r="M45" s="20" t="s">
        <v>11</v>
      </c>
      <c r="N45" s="20"/>
      <c r="O45" s="20" t="s">
        <v>74</v>
      </c>
      <c r="P45" s="30"/>
    </row>
    <row r="46" spans="1:16" ht="57.6" hidden="1" x14ac:dyDescent="0.3">
      <c r="A46" s="216" t="s">
        <v>14</v>
      </c>
      <c r="B46" s="21" t="s">
        <v>15</v>
      </c>
      <c r="C46" s="217" t="s">
        <v>16</v>
      </c>
      <c r="D46" s="22"/>
      <c r="E46" s="218"/>
      <c r="F46" s="218"/>
      <c r="G46" s="218" t="s">
        <v>75</v>
      </c>
      <c r="H46" s="22" t="s">
        <v>23</v>
      </c>
      <c r="I46" s="22" t="s">
        <v>21</v>
      </c>
      <c r="J46" s="31" t="s">
        <v>76</v>
      </c>
      <c r="K46" s="22" t="s">
        <v>24</v>
      </c>
      <c r="L46" s="22" t="s">
        <v>77</v>
      </c>
      <c r="M46" s="22" t="s">
        <v>78</v>
      </c>
      <c r="N46" s="22"/>
      <c r="O46" s="22" t="s">
        <v>36</v>
      </c>
      <c r="P46" s="32"/>
    </row>
    <row r="47" spans="1:16" hidden="1" x14ac:dyDescent="0.3">
      <c r="A47" s="216" t="s">
        <v>59</v>
      </c>
      <c r="B47" s="23">
        <v>28512</v>
      </c>
      <c r="C47" s="206">
        <v>46005</v>
      </c>
      <c r="D47" s="208"/>
      <c r="E47" s="219"/>
      <c r="F47" s="219"/>
      <c r="G47" s="24">
        <f t="shared" ref="G47:G58" si="5">C47-30</f>
        <v>45975</v>
      </c>
      <c r="H47" s="24">
        <f t="shared" ref="H47:H58" si="6">G47</f>
        <v>45975</v>
      </c>
      <c r="I47" s="24">
        <f t="shared" ref="I47:I58" si="7">G47+14</f>
        <v>45989</v>
      </c>
      <c r="J47" s="24">
        <f t="shared" ref="J47:J58" si="8">I47+3</f>
        <v>45992</v>
      </c>
      <c r="K47" s="25">
        <f t="shared" ref="K47:K58" si="9">M47-I47</f>
        <v>65</v>
      </c>
      <c r="L47" s="24">
        <f t="shared" ref="L47:L58" si="10">M47</f>
        <v>46054</v>
      </c>
      <c r="M47" s="26">
        <v>46054</v>
      </c>
      <c r="N47" s="26"/>
      <c r="O47" s="26">
        <f t="shared" ref="O47:O58" si="11">M47+364</f>
        <v>46418</v>
      </c>
      <c r="P47" s="27"/>
    </row>
    <row r="48" spans="1:16" hidden="1" x14ac:dyDescent="0.3">
      <c r="A48" s="205" t="s">
        <v>60</v>
      </c>
      <c r="B48" s="23">
        <v>37661</v>
      </c>
      <c r="C48" s="206">
        <v>46036</v>
      </c>
      <c r="D48" s="208"/>
      <c r="E48" s="219"/>
      <c r="F48" s="219"/>
      <c r="G48" s="24">
        <f t="shared" si="5"/>
        <v>46006</v>
      </c>
      <c r="H48" s="24">
        <f t="shared" si="6"/>
        <v>46006</v>
      </c>
      <c r="I48" s="24">
        <f t="shared" si="7"/>
        <v>46020</v>
      </c>
      <c r="J48" s="24">
        <f t="shared" si="8"/>
        <v>46023</v>
      </c>
      <c r="K48" s="25">
        <f t="shared" si="9"/>
        <v>62</v>
      </c>
      <c r="L48" s="24">
        <f t="shared" si="10"/>
        <v>46082</v>
      </c>
      <c r="M48" s="26">
        <v>46082</v>
      </c>
      <c r="N48" s="26"/>
      <c r="O48" s="26">
        <f t="shared" si="11"/>
        <v>46446</v>
      </c>
      <c r="P48" s="27"/>
    </row>
    <row r="49" spans="1:17" hidden="1" x14ac:dyDescent="0.3">
      <c r="A49" s="205" t="s">
        <v>61</v>
      </c>
      <c r="B49" s="23">
        <v>29660</v>
      </c>
      <c r="C49" s="206">
        <v>46075</v>
      </c>
      <c r="D49" s="208"/>
      <c r="E49" s="219"/>
      <c r="F49" s="219"/>
      <c r="G49" s="24">
        <f t="shared" si="5"/>
        <v>46045</v>
      </c>
      <c r="H49" s="24">
        <f t="shared" si="6"/>
        <v>46045</v>
      </c>
      <c r="I49" s="24">
        <f t="shared" si="7"/>
        <v>46059</v>
      </c>
      <c r="J49" s="24">
        <f t="shared" si="8"/>
        <v>46062</v>
      </c>
      <c r="K49" s="25">
        <f t="shared" si="9"/>
        <v>54</v>
      </c>
      <c r="L49" s="24">
        <f t="shared" si="10"/>
        <v>46113</v>
      </c>
      <c r="M49" s="26">
        <v>46113</v>
      </c>
      <c r="N49" s="26"/>
      <c r="O49" s="26">
        <f t="shared" si="11"/>
        <v>46477</v>
      </c>
      <c r="P49" s="27"/>
    </row>
    <row r="50" spans="1:17" hidden="1" x14ac:dyDescent="0.3">
      <c r="A50" s="205" t="s">
        <v>28</v>
      </c>
      <c r="B50" s="23">
        <v>36253</v>
      </c>
      <c r="C50" s="206">
        <v>46084</v>
      </c>
      <c r="D50" s="208"/>
      <c r="E50" s="219"/>
      <c r="F50" s="219"/>
      <c r="G50" s="24">
        <f t="shared" si="5"/>
        <v>46054</v>
      </c>
      <c r="H50" s="24">
        <f t="shared" si="6"/>
        <v>46054</v>
      </c>
      <c r="I50" s="24">
        <f t="shared" si="7"/>
        <v>46068</v>
      </c>
      <c r="J50" s="24">
        <f t="shared" si="8"/>
        <v>46071</v>
      </c>
      <c r="K50" s="25">
        <f t="shared" si="9"/>
        <v>76</v>
      </c>
      <c r="L50" s="24">
        <f t="shared" si="10"/>
        <v>46144</v>
      </c>
      <c r="M50" s="26">
        <v>46144</v>
      </c>
      <c r="N50" s="26"/>
      <c r="O50" s="26">
        <f t="shared" si="11"/>
        <v>46508</v>
      </c>
      <c r="P50" s="27"/>
    </row>
    <row r="51" spans="1:17" hidden="1" x14ac:dyDescent="0.3">
      <c r="A51" s="205" t="s">
        <v>64</v>
      </c>
      <c r="B51" s="23">
        <v>24619</v>
      </c>
      <c r="C51" s="206">
        <v>46139</v>
      </c>
      <c r="D51" s="208"/>
      <c r="E51" s="219"/>
      <c r="F51" s="219"/>
      <c r="G51" s="24">
        <f t="shared" si="5"/>
        <v>46109</v>
      </c>
      <c r="H51" s="24">
        <f t="shared" si="6"/>
        <v>46109</v>
      </c>
      <c r="I51" s="24">
        <f t="shared" si="7"/>
        <v>46123</v>
      </c>
      <c r="J51" s="24">
        <f t="shared" si="8"/>
        <v>46126</v>
      </c>
      <c r="K51" s="25">
        <f t="shared" si="9"/>
        <v>51</v>
      </c>
      <c r="L51" s="24">
        <f t="shared" si="10"/>
        <v>46174</v>
      </c>
      <c r="M51" s="26">
        <v>46174</v>
      </c>
      <c r="N51" s="26"/>
      <c r="O51" s="26">
        <f t="shared" si="11"/>
        <v>46538</v>
      </c>
      <c r="P51" s="27"/>
    </row>
    <row r="52" spans="1:17" hidden="1" x14ac:dyDescent="0.3">
      <c r="A52" s="205" t="s">
        <v>65</v>
      </c>
      <c r="B52" s="23">
        <v>31574</v>
      </c>
      <c r="C52" s="206">
        <v>46151</v>
      </c>
      <c r="D52" s="208"/>
      <c r="E52" s="219"/>
      <c r="F52" s="219"/>
      <c r="G52" s="24">
        <f t="shared" si="5"/>
        <v>46121</v>
      </c>
      <c r="H52" s="24">
        <f t="shared" si="6"/>
        <v>46121</v>
      </c>
      <c r="I52" s="24">
        <f t="shared" si="7"/>
        <v>46135</v>
      </c>
      <c r="J52" s="24">
        <f t="shared" si="8"/>
        <v>46138</v>
      </c>
      <c r="K52" s="25">
        <f t="shared" si="9"/>
        <v>69</v>
      </c>
      <c r="L52" s="24">
        <f t="shared" si="10"/>
        <v>46204</v>
      </c>
      <c r="M52" s="26">
        <v>46204</v>
      </c>
      <c r="N52" s="26"/>
      <c r="O52" s="26">
        <f t="shared" si="11"/>
        <v>46568</v>
      </c>
      <c r="P52" s="27"/>
    </row>
    <row r="53" spans="1:17" hidden="1" x14ac:dyDescent="0.3">
      <c r="A53" s="205" t="s">
        <v>66</v>
      </c>
      <c r="B53" s="23">
        <v>37102</v>
      </c>
      <c r="C53" s="206">
        <v>46191</v>
      </c>
      <c r="D53" s="208"/>
      <c r="E53" s="219"/>
      <c r="F53" s="219"/>
      <c r="G53" s="24">
        <f t="shared" si="5"/>
        <v>46161</v>
      </c>
      <c r="H53" s="24">
        <f t="shared" si="6"/>
        <v>46161</v>
      </c>
      <c r="I53" s="24">
        <f t="shared" si="7"/>
        <v>46175</v>
      </c>
      <c r="J53" s="24">
        <f t="shared" si="8"/>
        <v>46178</v>
      </c>
      <c r="K53" s="25">
        <f t="shared" si="9"/>
        <v>61</v>
      </c>
      <c r="L53" s="24">
        <f t="shared" si="10"/>
        <v>46236</v>
      </c>
      <c r="M53" s="26">
        <v>46236</v>
      </c>
      <c r="N53" s="26"/>
      <c r="O53" s="26">
        <f t="shared" si="11"/>
        <v>46600</v>
      </c>
      <c r="P53" s="27"/>
    </row>
    <row r="54" spans="1:17" hidden="1" x14ac:dyDescent="0.3">
      <c r="A54" s="205" t="s">
        <v>67</v>
      </c>
      <c r="B54" s="23">
        <v>26516</v>
      </c>
      <c r="C54" s="206">
        <v>46209</v>
      </c>
      <c r="D54" s="208"/>
      <c r="E54" s="219"/>
      <c r="F54" s="219"/>
      <c r="G54" s="24">
        <f t="shared" si="5"/>
        <v>46179</v>
      </c>
      <c r="H54" s="24">
        <f t="shared" si="6"/>
        <v>46179</v>
      </c>
      <c r="I54" s="24">
        <f t="shared" si="7"/>
        <v>46193</v>
      </c>
      <c r="J54" s="24">
        <f t="shared" si="8"/>
        <v>46196</v>
      </c>
      <c r="K54" s="25">
        <f t="shared" si="9"/>
        <v>73</v>
      </c>
      <c r="L54" s="24">
        <f t="shared" si="10"/>
        <v>46266</v>
      </c>
      <c r="M54" s="26">
        <v>46266</v>
      </c>
      <c r="N54" s="26"/>
      <c r="O54" s="26">
        <f t="shared" si="11"/>
        <v>46630</v>
      </c>
      <c r="P54" s="27"/>
    </row>
    <row r="55" spans="1:17" hidden="1" x14ac:dyDescent="0.3">
      <c r="A55" s="205" t="s">
        <v>68</v>
      </c>
      <c r="B55" s="23">
        <v>33134</v>
      </c>
      <c r="C55" s="206">
        <v>46259</v>
      </c>
      <c r="D55" s="208"/>
      <c r="E55" s="219"/>
      <c r="F55" s="219"/>
      <c r="G55" s="24">
        <f t="shared" si="5"/>
        <v>46229</v>
      </c>
      <c r="H55" s="24">
        <f t="shared" si="6"/>
        <v>46229</v>
      </c>
      <c r="I55" s="24">
        <f t="shared" si="7"/>
        <v>46243</v>
      </c>
      <c r="J55" s="24">
        <f t="shared" si="8"/>
        <v>46246</v>
      </c>
      <c r="K55" s="25">
        <f t="shared" si="9"/>
        <v>53</v>
      </c>
      <c r="L55" s="24">
        <f t="shared" si="10"/>
        <v>46296</v>
      </c>
      <c r="M55" s="26">
        <v>46296</v>
      </c>
      <c r="N55" s="26"/>
      <c r="O55" s="26">
        <f t="shared" si="11"/>
        <v>46660</v>
      </c>
      <c r="P55" s="27"/>
    </row>
    <row r="56" spans="1:17" hidden="1" x14ac:dyDescent="0.3">
      <c r="A56" s="205" t="s">
        <v>69</v>
      </c>
      <c r="B56" s="23">
        <v>38632</v>
      </c>
      <c r="C56" s="206">
        <v>46277</v>
      </c>
      <c r="D56" s="208"/>
      <c r="E56" s="219"/>
      <c r="F56" s="219"/>
      <c r="G56" s="24">
        <f t="shared" si="5"/>
        <v>46247</v>
      </c>
      <c r="H56" s="24">
        <f t="shared" si="6"/>
        <v>46247</v>
      </c>
      <c r="I56" s="24">
        <f t="shared" si="7"/>
        <v>46261</v>
      </c>
      <c r="J56" s="24">
        <f t="shared" si="8"/>
        <v>46264</v>
      </c>
      <c r="K56" s="25">
        <f t="shared" si="9"/>
        <v>66</v>
      </c>
      <c r="L56" s="24">
        <f t="shared" si="10"/>
        <v>46327</v>
      </c>
      <c r="M56" s="26">
        <v>46327</v>
      </c>
      <c r="N56" s="26"/>
      <c r="O56" s="26">
        <f t="shared" si="11"/>
        <v>46691</v>
      </c>
      <c r="P56" s="27"/>
    </row>
    <row r="57" spans="1:17" hidden="1" x14ac:dyDescent="0.3">
      <c r="A57" s="205" t="s">
        <v>70</v>
      </c>
      <c r="B57" s="23">
        <v>25531</v>
      </c>
      <c r="C57" s="206">
        <v>46325</v>
      </c>
      <c r="D57" s="208"/>
      <c r="E57" s="219"/>
      <c r="F57" s="219"/>
      <c r="G57" s="24">
        <f t="shared" si="5"/>
        <v>46295</v>
      </c>
      <c r="H57" s="24">
        <f t="shared" si="6"/>
        <v>46295</v>
      </c>
      <c r="I57" s="24">
        <f t="shared" si="7"/>
        <v>46309</v>
      </c>
      <c r="J57" s="24">
        <f t="shared" si="8"/>
        <v>46312</v>
      </c>
      <c r="K57" s="25">
        <f t="shared" si="9"/>
        <v>48</v>
      </c>
      <c r="L57" s="24">
        <f t="shared" si="10"/>
        <v>46357</v>
      </c>
      <c r="M57" s="26">
        <v>46357</v>
      </c>
      <c r="N57" s="26"/>
      <c r="O57" s="26">
        <f t="shared" si="11"/>
        <v>46721</v>
      </c>
      <c r="P57" s="27"/>
    </row>
    <row r="58" spans="1:17" hidden="1" x14ac:dyDescent="0.3">
      <c r="A58" s="205" t="s">
        <v>71</v>
      </c>
      <c r="B58" s="23">
        <v>31029</v>
      </c>
      <c r="C58" s="213">
        <v>46333</v>
      </c>
      <c r="D58" s="208"/>
      <c r="E58" s="219"/>
      <c r="F58" s="219"/>
      <c r="G58" s="24">
        <f t="shared" si="5"/>
        <v>46303</v>
      </c>
      <c r="H58" s="24">
        <f t="shared" si="6"/>
        <v>46303</v>
      </c>
      <c r="I58" s="24">
        <f t="shared" si="7"/>
        <v>46317</v>
      </c>
      <c r="J58" s="24">
        <f t="shared" si="8"/>
        <v>46320</v>
      </c>
      <c r="K58" s="25">
        <f t="shared" si="9"/>
        <v>71</v>
      </c>
      <c r="L58" s="24">
        <f t="shared" si="10"/>
        <v>46388</v>
      </c>
      <c r="M58" s="26">
        <v>46388</v>
      </c>
      <c r="N58" s="26"/>
      <c r="O58" s="26">
        <f t="shared" si="11"/>
        <v>46752</v>
      </c>
      <c r="P58" s="27"/>
    </row>
    <row r="59" spans="1:17" ht="18" hidden="1" x14ac:dyDescent="0.35">
      <c r="A59" s="635"/>
      <c r="B59" s="635"/>
      <c r="C59" s="635"/>
      <c r="D59" s="635"/>
      <c r="E59" s="635"/>
      <c r="F59" s="635"/>
      <c r="G59" s="635"/>
      <c r="H59" s="635"/>
      <c r="I59" s="635"/>
      <c r="J59" s="635"/>
      <c r="K59" s="635"/>
      <c r="L59" s="635"/>
      <c r="M59" s="635"/>
      <c r="N59" s="635"/>
      <c r="O59" s="635"/>
      <c r="P59" s="635"/>
    </row>
    <row r="60" spans="1:17" ht="15" hidden="1" customHeight="1" x14ac:dyDescent="0.3">
      <c r="A60" s="14"/>
      <c r="B60" s="13"/>
      <c r="C60" s="13"/>
      <c r="D60" s="13"/>
      <c r="E60" s="13"/>
      <c r="F60" s="13"/>
      <c r="G60" s="14"/>
      <c r="H60" s="14"/>
      <c r="I60" s="14"/>
      <c r="J60" s="14"/>
      <c r="K60" s="14"/>
      <c r="L60" s="14"/>
      <c r="M60" s="14"/>
      <c r="N60" s="14"/>
      <c r="O60" s="14"/>
      <c r="P60" s="14"/>
    </row>
    <row r="61" spans="1:17" ht="15" hidden="1" customHeight="1" x14ac:dyDescent="0.3">
      <c r="A61" s="14"/>
      <c r="B61" s="13"/>
      <c r="C61" s="13"/>
      <c r="D61" s="13"/>
      <c r="E61" s="13"/>
      <c r="F61" s="13"/>
      <c r="G61" s="14"/>
      <c r="H61" s="14"/>
      <c r="I61" s="14"/>
      <c r="J61" s="14"/>
      <c r="K61" s="14"/>
      <c r="L61" s="14"/>
      <c r="M61" s="14"/>
      <c r="N61" s="14"/>
      <c r="O61" s="14"/>
      <c r="P61" s="14"/>
    </row>
    <row r="62" spans="1:17" ht="18" hidden="1" x14ac:dyDescent="0.35">
      <c r="A62" s="693" t="s">
        <v>79</v>
      </c>
      <c r="B62" s="693"/>
      <c r="C62" s="693"/>
      <c r="D62" s="693"/>
      <c r="E62" s="693"/>
      <c r="F62" s="693"/>
      <c r="G62" s="693"/>
      <c r="H62" s="636"/>
      <c r="I62" s="33"/>
      <c r="J62" s="33"/>
      <c r="K62" s="33"/>
      <c r="L62" s="33"/>
      <c r="M62" s="33"/>
      <c r="N62" s="33"/>
      <c r="O62" s="33"/>
      <c r="P62" s="33"/>
    </row>
    <row r="63" spans="1:17" hidden="1" x14ac:dyDescent="0.3">
      <c r="A63" s="14"/>
      <c r="B63" s="13"/>
      <c r="C63" s="13"/>
      <c r="D63" s="13"/>
      <c r="E63" s="13"/>
      <c r="F63" s="13"/>
      <c r="G63" s="14"/>
      <c r="H63" s="14"/>
      <c r="I63" s="14"/>
      <c r="J63" s="14"/>
      <c r="K63" s="14"/>
      <c r="L63" s="14"/>
      <c r="M63" s="14"/>
      <c r="N63" s="14"/>
      <c r="O63" s="14"/>
      <c r="P63" s="14"/>
    </row>
    <row r="64" spans="1:17" ht="18" hidden="1" x14ac:dyDescent="0.35">
      <c r="A64" s="682" t="s">
        <v>80</v>
      </c>
      <c r="B64" s="682"/>
      <c r="C64" s="682"/>
      <c r="D64" s="682"/>
      <c r="E64" s="682"/>
      <c r="F64" s="682"/>
      <c r="G64" s="682"/>
      <c r="H64" s="682"/>
      <c r="I64" s="682"/>
      <c r="J64" s="682"/>
      <c r="K64" s="682"/>
      <c r="L64" s="682"/>
      <c r="M64" s="682"/>
      <c r="N64" s="682"/>
      <c r="O64" s="682"/>
      <c r="P64" s="634"/>
      <c r="Q64" s="4"/>
    </row>
    <row r="65" spans="1:17" ht="28.8" hidden="1" x14ac:dyDescent="0.3">
      <c r="A65" s="35"/>
      <c r="B65" s="34"/>
      <c r="C65" s="220"/>
      <c r="D65" s="34"/>
      <c r="E65" s="221"/>
      <c r="F65" s="221"/>
      <c r="G65" s="222"/>
      <c r="H65" s="10" t="s">
        <v>9</v>
      </c>
      <c r="I65" s="10" t="s">
        <v>7</v>
      </c>
      <c r="J65" s="12" t="s">
        <v>81</v>
      </c>
      <c r="K65" s="12" t="s">
        <v>10</v>
      </c>
      <c r="L65" s="12" t="s">
        <v>82</v>
      </c>
      <c r="M65" s="12" t="s">
        <v>11</v>
      </c>
      <c r="N65" s="12"/>
      <c r="O65" s="12" t="s">
        <v>74</v>
      </c>
      <c r="P65" s="223"/>
      <c r="Q65" s="4"/>
    </row>
    <row r="66" spans="1:17" ht="57.6" hidden="1" x14ac:dyDescent="0.3">
      <c r="A66" s="224" t="s">
        <v>14</v>
      </c>
      <c r="B66" s="36" t="s">
        <v>15</v>
      </c>
      <c r="C66" s="225" t="s">
        <v>16</v>
      </c>
      <c r="D66" s="8"/>
      <c r="E66" s="226"/>
      <c r="F66" s="226"/>
      <c r="G66" s="226" t="s">
        <v>75</v>
      </c>
      <c r="H66" s="8" t="s">
        <v>23</v>
      </c>
      <c r="I66" s="8" t="s">
        <v>21</v>
      </c>
      <c r="J66" s="8" t="s">
        <v>83</v>
      </c>
      <c r="K66" s="8" t="s">
        <v>24</v>
      </c>
      <c r="L66" s="37" t="s">
        <v>77</v>
      </c>
      <c r="M66" s="8" t="s">
        <v>78</v>
      </c>
      <c r="N66" s="8"/>
      <c r="O66" s="8" t="s">
        <v>36</v>
      </c>
      <c r="P66" s="227"/>
      <c r="Q66" s="4"/>
    </row>
    <row r="67" spans="1:17" hidden="1" x14ac:dyDescent="0.3">
      <c r="A67" s="228" t="s">
        <v>59</v>
      </c>
      <c r="B67" s="38">
        <v>27038</v>
      </c>
      <c r="C67" s="229">
        <v>46043</v>
      </c>
      <c r="D67" s="6"/>
      <c r="E67" s="7"/>
      <c r="F67" s="7"/>
      <c r="G67" s="7">
        <f t="shared" ref="G67:G78" si="12">C67-30</f>
        <v>46013</v>
      </c>
      <c r="H67" s="7">
        <f t="shared" ref="H67:H78" si="13">G67</f>
        <v>46013</v>
      </c>
      <c r="I67" s="7">
        <f t="shared" ref="I67:I78" si="14">G67+14</f>
        <v>46027</v>
      </c>
      <c r="J67" s="230">
        <f t="shared" ref="J67:J78" si="15">I67+14</f>
        <v>46041</v>
      </c>
      <c r="K67" s="231">
        <f t="shared" ref="K67:K78" si="16">M67-J67</f>
        <v>13</v>
      </c>
      <c r="L67" s="7">
        <f t="shared" ref="L67:L78" si="17">M67</f>
        <v>46054</v>
      </c>
      <c r="M67" s="6">
        <v>46054</v>
      </c>
      <c r="N67" s="6"/>
      <c r="O67" s="6">
        <f t="shared" ref="O67:O78" si="18">M67+364</f>
        <v>46418</v>
      </c>
      <c r="P67" s="41"/>
      <c r="Q67" s="4"/>
    </row>
    <row r="68" spans="1:17" hidden="1" x14ac:dyDescent="0.3">
      <c r="A68" s="224" t="s">
        <v>60</v>
      </c>
      <c r="B68" s="38">
        <v>31104</v>
      </c>
      <c r="C68" s="229">
        <v>46075</v>
      </c>
      <c r="D68" s="6"/>
      <c r="E68" s="7"/>
      <c r="F68" s="7"/>
      <c r="G68" s="7">
        <f t="shared" si="12"/>
        <v>46045</v>
      </c>
      <c r="H68" s="7">
        <f t="shared" si="13"/>
        <v>46045</v>
      </c>
      <c r="I68" s="7">
        <f t="shared" si="14"/>
        <v>46059</v>
      </c>
      <c r="J68" s="230">
        <f t="shared" si="15"/>
        <v>46073</v>
      </c>
      <c r="K68" s="231">
        <f t="shared" si="16"/>
        <v>9</v>
      </c>
      <c r="L68" s="7">
        <f t="shared" si="17"/>
        <v>46082</v>
      </c>
      <c r="M68" s="6">
        <v>46082</v>
      </c>
      <c r="N68" s="6"/>
      <c r="O68" s="6">
        <f t="shared" si="18"/>
        <v>46446</v>
      </c>
      <c r="P68" s="41"/>
      <c r="Q68" s="4"/>
    </row>
    <row r="69" spans="1:17" hidden="1" x14ac:dyDescent="0.3">
      <c r="A69" s="224" t="s">
        <v>61</v>
      </c>
      <c r="B69" s="38">
        <v>25638</v>
      </c>
      <c r="C69" s="229">
        <v>46084</v>
      </c>
      <c r="D69" s="6"/>
      <c r="E69" s="7"/>
      <c r="F69" s="7"/>
      <c r="G69" s="7">
        <f t="shared" si="12"/>
        <v>46054</v>
      </c>
      <c r="H69" s="7">
        <f t="shared" si="13"/>
        <v>46054</v>
      </c>
      <c r="I69" s="7">
        <f t="shared" si="14"/>
        <v>46068</v>
      </c>
      <c r="J69" s="230">
        <f t="shared" si="15"/>
        <v>46082</v>
      </c>
      <c r="K69" s="231">
        <f t="shared" si="16"/>
        <v>31</v>
      </c>
      <c r="L69" s="7">
        <f t="shared" si="17"/>
        <v>46113</v>
      </c>
      <c r="M69" s="6">
        <v>46113</v>
      </c>
      <c r="N69" s="6"/>
      <c r="O69" s="6">
        <f t="shared" si="18"/>
        <v>46477</v>
      </c>
      <c r="P69" s="41"/>
      <c r="Q69" s="4"/>
    </row>
    <row r="70" spans="1:17" hidden="1" x14ac:dyDescent="0.3">
      <c r="A70" s="224" t="s">
        <v>28</v>
      </c>
      <c r="B70" s="38">
        <v>34811</v>
      </c>
      <c r="C70" s="229">
        <v>46131</v>
      </c>
      <c r="D70" s="6"/>
      <c r="E70" s="7"/>
      <c r="F70" s="7"/>
      <c r="G70" s="7">
        <f t="shared" si="12"/>
        <v>46101</v>
      </c>
      <c r="H70" s="7">
        <f t="shared" si="13"/>
        <v>46101</v>
      </c>
      <c r="I70" s="7">
        <f t="shared" si="14"/>
        <v>46115</v>
      </c>
      <c r="J70" s="230">
        <f t="shared" si="15"/>
        <v>46129</v>
      </c>
      <c r="K70" s="231">
        <f t="shared" si="16"/>
        <v>15</v>
      </c>
      <c r="L70" s="7">
        <f t="shared" si="17"/>
        <v>46144</v>
      </c>
      <c r="M70" s="6">
        <v>46144</v>
      </c>
      <c r="N70" s="6"/>
      <c r="O70" s="6">
        <f t="shared" si="18"/>
        <v>46508</v>
      </c>
      <c r="P70" s="41"/>
      <c r="Q70" s="4"/>
    </row>
    <row r="71" spans="1:17" hidden="1" x14ac:dyDescent="0.3">
      <c r="A71" s="224" t="s">
        <v>64</v>
      </c>
      <c r="B71" s="38">
        <v>24230</v>
      </c>
      <c r="C71" s="229">
        <v>46149</v>
      </c>
      <c r="D71" s="6"/>
      <c r="E71" s="7"/>
      <c r="F71" s="7"/>
      <c r="G71" s="7">
        <f t="shared" si="12"/>
        <v>46119</v>
      </c>
      <c r="H71" s="7">
        <f t="shared" si="13"/>
        <v>46119</v>
      </c>
      <c r="I71" s="7">
        <f t="shared" si="14"/>
        <v>46133</v>
      </c>
      <c r="J71" s="230">
        <f t="shared" si="15"/>
        <v>46147</v>
      </c>
      <c r="K71" s="231">
        <f t="shared" si="16"/>
        <v>27</v>
      </c>
      <c r="L71" s="7">
        <f t="shared" si="17"/>
        <v>46174</v>
      </c>
      <c r="M71" s="6">
        <v>46174</v>
      </c>
      <c r="N71" s="6"/>
      <c r="O71" s="6">
        <f t="shared" si="18"/>
        <v>46538</v>
      </c>
      <c r="P71" s="41"/>
      <c r="Q71" s="4"/>
    </row>
    <row r="72" spans="1:17" hidden="1" x14ac:dyDescent="0.3">
      <c r="A72" s="224" t="s">
        <v>65</v>
      </c>
      <c r="B72" s="38">
        <v>37425</v>
      </c>
      <c r="C72" s="229">
        <v>46200</v>
      </c>
      <c r="D72" s="6"/>
      <c r="E72" s="7"/>
      <c r="F72" s="7"/>
      <c r="G72" s="7">
        <f t="shared" si="12"/>
        <v>46170</v>
      </c>
      <c r="H72" s="7">
        <f t="shared" si="13"/>
        <v>46170</v>
      </c>
      <c r="I72" s="7">
        <f t="shared" si="14"/>
        <v>46184</v>
      </c>
      <c r="J72" s="230">
        <f t="shared" si="15"/>
        <v>46198</v>
      </c>
      <c r="K72" s="231">
        <f t="shared" si="16"/>
        <v>6</v>
      </c>
      <c r="L72" s="7">
        <f t="shared" si="17"/>
        <v>46204</v>
      </c>
      <c r="M72" s="6">
        <v>46204</v>
      </c>
      <c r="N72" s="6"/>
      <c r="O72" s="6">
        <f t="shared" si="18"/>
        <v>46568</v>
      </c>
      <c r="P72" s="41"/>
      <c r="Q72" s="4"/>
    </row>
    <row r="73" spans="1:17" hidden="1" x14ac:dyDescent="0.3">
      <c r="A73" s="224" t="s">
        <v>66</v>
      </c>
      <c r="B73" s="38">
        <v>32696</v>
      </c>
      <c r="C73" s="229">
        <v>46214</v>
      </c>
      <c r="D73" s="6"/>
      <c r="E73" s="7"/>
      <c r="F73" s="7"/>
      <c r="G73" s="7">
        <f t="shared" si="12"/>
        <v>46184</v>
      </c>
      <c r="H73" s="7">
        <f t="shared" si="13"/>
        <v>46184</v>
      </c>
      <c r="I73" s="7">
        <f t="shared" si="14"/>
        <v>46198</v>
      </c>
      <c r="J73" s="230">
        <f t="shared" si="15"/>
        <v>46212</v>
      </c>
      <c r="K73" s="231">
        <f t="shared" si="16"/>
        <v>24</v>
      </c>
      <c r="L73" s="7">
        <f t="shared" si="17"/>
        <v>46236</v>
      </c>
      <c r="M73" s="6">
        <v>46236</v>
      </c>
      <c r="N73" s="6"/>
      <c r="O73" s="6">
        <f t="shared" si="18"/>
        <v>46600</v>
      </c>
      <c r="P73" s="41"/>
      <c r="Q73" s="4"/>
    </row>
    <row r="74" spans="1:17" hidden="1" x14ac:dyDescent="0.3">
      <c r="A74" s="224" t="s">
        <v>67</v>
      </c>
      <c r="B74" s="38">
        <v>27986</v>
      </c>
      <c r="C74" s="229">
        <v>46264</v>
      </c>
      <c r="D74" s="6"/>
      <c r="E74" s="7"/>
      <c r="F74" s="7"/>
      <c r="G74" s="7">
        <f t="shared" si="12"/>
        <v>46234</v>
      </c>
      <c r="H74" s="7">
        <f t="shared" si="13"/>
        <v>46234</v>
      </c>
      <c r="I74" s="7">
        <f t="shared" si="14"/>
        <v>46248</v>
      </c>
      <c r="J74" s="230">
        <f t="shared" si="15"/>
        <v>46262</v>
      </c>
      <c r="K74" s="231">
        <f t="shared" si="16"/>
        <v>4</v>
      </c>
      <c r="L74" s="7">
        <f t="shared" si="17"/>
        <v>46266</v>
      </c>
      <c r="M74" s="6">
        <v>46266</v>
      </c>
      <c r="N74" s="6"/>
      <c r="O74" s="6">
        <f t="shared" si="18"/>
        <v>46630</v>
      </c>
      <c r="P74" s="41"/>
      <c r="Q74" s="4"/>
    </row>
    <row r="75" spans="1:17" hidden="1" x14ac:dyDescent="0.3">
      <c r="A75" s="224" t="s">
        <v>68</v>
      </c>
      <c r="B75" s="38">
        <v>35702</v>
      </c>
      <c r="C75" s="229">
        <v>46270</v>
      </c>
      <c r="D75" s="6"/>
      <c r="E75" s="7"/>
      <c r="F75" s="7"/>
      <c r="G75" s="7">
        <f t="shared" si="12"/>
        <v>46240</v>
      </c>
      <c r="H75" s="7">
        <f t="shared" si="13"/>
        <v>46240</v>
      </c>
      <c r="I75" s="7">
        <f t="shared" si="14"/>
        <v>46254</v>
      </c>
      <c r="J75" s="230">
        <f t="shared" si="15"/>
        <v>46268</v>
      </c>
      <c r="K75" s="231">
        <f t="shared" si="16"/>
        <v>28</v>
      </c>
      <c r="L75" s="7">
        <f t="shared" si="17"/>
        <v>46296</v>
      </c>
      <c r="M75" s="6">
        <v>46296</v>
      </c>
      <c r="N75" s="6"/>
      <c r="O75" s="6">
        <f t="shared" si="18"/>
        <v>46660</v>
      </c>
      <c r="P75" s="41"/>
      <c r="Q75" s="4"/>
    </row>
    <row r="76" spans="1:17" hidden="1" x14ac:dyDescent="0.3">
      <c r="A76" s="224" t="s">
        <v>69</v>
      </c>
      <c r="B76" s="38">
        <v>25116</v>
      </c>
      <c r="C76" s="229">
        <v>46311</v>
      </c>
      <c r="D76" s="6"/>
      <c r="E76" s="7"/>
      <c r="F76" s="7"/>
      <c r="G76" s="7">
        <f t="shared" si="12"/>
        <v>46281</v>
      </c>
      <c r="H76" s="7">
        <f t="shared" si="13"/>
        <v>46281</v>
      </c>
      <c r="I76" s="7">
        <f t="shared" si="14"/>
        <v>46295</v>
      </c>
      <c r="J76" s="230">
        <f t="shared" si="15"/>
        <v>46309</v>
      </c>
      <c r="K76" s="231">
        <f t="shared" si="16"/>
        <v>18</v>
      </c>
      <c r="L76" s="7">
        <f t="shared" si="17"/>
        <v>46327</v>
      </c>
      <c r="M76" s="6">
        <v>46327</v>
      </c>
      <c r="N76" s="6"/>
      <c r="O76" s="6">
        <f t="shared" si="18"/>
        <v>46691</v>
      </c>
      <c r="P76" s="41"/>
      <c r="Q76" s="4"/>
    </row>
    <row r="77" spans="1:17" hidden="1" x14ac:dyDescent="0.3">
      <c r="A77" s="224" t="s">
        <v>70</v>
      </c>
      <c r="B77" s="38">
        <v>36842</v>
      </c>
      <c r="C77" s="229">
        <v>46351</v>
      </c>
      <c r="D77" s="6"/>
      <c r="E77" s="7"/>
      <c r="F77" s="7"/>
      <c r="G77" s="7">
        <f t="shared" si="12"/>
        <v>46321</v>
      </c>
      <c r="H77" s="7">
        <f t="shared" si="13"/>
        <v>46321</v>
      </c>
      <c r="I77" s="7">
        <f t="shared" si="14"/>
        <v>46335</v>
      </c>
      <c r="J77" s="230">
        <f t="shared" si="15"/>
        <v>46349</v>
      </c>
      <c r="K77" s="231">
        <f t="shared" si="16"/>
        <v>8</v>
      </c>
      <c r="L77" s="7">
        <f t="shared" si="17"/>
        <v>46357</v>
      </c>
      <c r="M77" s="6">
        <v>46357</v>
      </c>
      <c r="N77" s="6"/>
      <c r="O77" s="6">
        <f t="shared" si="18"/>
        <v>46721</v>
      </c>
      <c r="P77" s="41"/>
      <c r="Q77" s="4"/>
    </row>
    <row r="78" spans="1:17" hidden="1" x14ac:dyDescent="0.3">
      <c r="A78" s="224" t="s">
        <v>71</v>
      </c>
      <c r="B78" s="38">
        <v>29220</v>
      </c>
      <c r="C78" s="232">
        <v>46376</v>
      </c>
      <c r="D78" s="233"/>
      <c r="E78" s="234"/>
      <c r="F78" s="234"/>
      <c r="G78" s="7">
        <f t="shared" si="12"/>
        <v>46346</v>
      </c>
      <c r="H78" s="7">
        <f t="shared" si="13"/>
        <v>46346</v>
      </c>
      <c r="I78" s="7">
        <f t="shared" si="14"/>
        <v>46360</v>
      </c>
      <c r="J78" s="230">
        <f t="shared" si="15"/>
        <v>46374</v>
      </c>
      <c r="K78" s="231">
        <f t="shared" si="16"/>
        <v>14</v>
      </c>
      <c r="L78" s="7">
        <f t="shared" si="17"/>
        <v>46388</v>
      </c>
      <c r="M78" s="6">
        <v>46388</v>
      </c>
      <c r="N78" s="6"/>
      <c r="O78" s="6">
        <f t="shared" si="18"/>
        <v>46752</v>
      </c>
      <c r="P78" s="41"/>
      <c r="Q78" s="4"/>
    </row>
    <row r="79" spans="1:17" hidden="1" x14ac:dyDescent="0.3">
      <c r="A79" s="235"/>
      <c r="B79" s="39"/>
      <c r="C79" s="40"/>
      <c r="D79" s="40"/>
      <c r="E79" s="40"/>
      <c r="F79" s="40"/>
      <c r="G79" s="41"/>
      <c r="H79" s="41"/>
      <c r="I79" s="41"/>
      <c r="J79" s="42"/>
      <c r="K79" s="40"/>
      <c r="L79" s="40"/>
      <c r="M79" s="41"/>
      <c r="N79" s="41"/>
      <c r="O79" s="41"/>
      <c r="P79" s="41"/>
      <c r="Q79" s="4"/>
    </row>
    <row r="80" spans="1:17" ht="18" hidden="1" x14ac:dyDescent="0.35">
      <c r="A80" s="682" t="s">
        <v>84</v>
      </c>
      <c r="B80" s="682"/>
      <c r="C80" s="682"/>
      <c r="D80" s="682"/>
      <c r="E80" s="682"/>
      <c r="F80" s="682"/>
      <c r="G80" s="682"/>
      <c r="H80" s="682"/>
      <c r="I80" s="682"/>
      <c r="J80" s="682"/>
      <c r="K80" s="682"/>
      <c r="L80" s="682"/>
      <c r="M80" s="682"/>
      <c r="N80" s="682"/>
      <c r="O80" s="682"/>
      <c r="P80" s="634"/>
      <c r="Q80" s="4"/>
    </row>
    <row r="81" spans="1:17" hidden="1" x14ac:dyDescent="0.3">
      <c r="A81" s="40"/>
      <c r="B81" s="43"/>
      <c r="C81" s="43"/>
      <c r="D81" s="43"/>
      <c r="E81" s="43"/>
      <c r="F81" s="43"/>
      <c r="G81" s="40"/>
      <c r="H81" s="40"/>
      <c r="I81" s="40"/>
      <c r="J81" s="40"/>
      <c r="K81" s="40"/>
      <c r="L81" s="40"/>
      <c r="M81" s="40"/>
      <c r="N81" s="40"/>
      <c r="O81" s="40"/>
      <c r="P81" s="40"/>
      <c r="Q81" s="4"/>
    </row>
    <row r="82" spans="1:17" ht="28.8" hidden="1" x14ac:dyDescent="0.3">
      <c r="A82" s="35"/>
      <c r="B82" s="34"/>
      <c r="C82" s="220"/>
      <c r="D82" s="34"/>
      <c r="E82" s="221"/>
      <c r="F82" s="221"/>
      <c r="G82" s="222"/>
      <c r="H82" s="10" t="s">
        <v>9</v>
      </c>
      <c r="I82" s="10" t="s">
        <v>7</v>
      </c>
      <c r="J82" s="10" t="s">
        <v>73</v>
      </c>
      <c r="K82" s="12" t="s">
        <v>81</v>
      </c>
      <c r="L82" s="11" t="s">
        <v>10</v>
      </c>
      <c r="M82" s="11" t="s">
        <v>10</v>
      </c>
      <c r="N82" s="11"/>
      <c r="O82" s="10" t="s">
        <v>85</v>
      </c>
      <c r="P82" s="10" t="s">
        <v>86</v>
      </c>
      <c r="Q82" s="10" t="s">
        <v>74</v>
      </c>
    </row>
    <row r="83" spans="1:17" ht="72" hidden="1" x14ac:dyDescent="0.3">
      <c r="A83" s="224" t="s">
        <v>14</v>
      </c>
      <c r="B83" s="36" t="s">
        <v>15</v>
      </c>
      <c r="C83" s="236" t="s">
        <v>16</v>
      </c>
      <c r="D83" s="8"/>
      <c r="E83" s="226"/>
      <c r="F83" s="226"/>
      <c r="G83" s="226" t="s">
        <v>75</v>
      </c>
      <c r="H83" s="8" t="s">
        <v>23</v>
      </c>
      <c r="I83" s="8" t="s">
        <v>87</v>
      </c>
      <c r="J83" s="237" t="s">
        <v>76</v>
      </c>
      <c r="K83" s="8" t="s">
        <v>83</v>
      </c>
      <c r="L83" s="8" t="s">
        <v>24</v>
      </c>
      <c r="M83" s="8" t="s">
        <v>24</v>
      </c>
      <c r="N83" s="8"/>
      <c r="O83" s="8" t="s">
        <v>78</v>
      </c>
      <c r="P83" s="9" t="s">
        <v>88</v>
      </c>
      <c r="Q83" s="8" t="s">
        <v>36</v>
      </c>
    </row>
    <row r="84" spans="1:17" hidden="1" x14ac:dyDescent="0.3">
      <c r="A84" s="228" t="s">
        <v>59</v>
      </c>
      <c r="B84" s="38">
        <v>27038</v>
      </c>
      <c r="C84" s="229">
        <v>46043</v>
      </c>
      <c r="D84" s="6"/>
      <c r="E84" s="7"/>
      <c r="F84" s="7"/>
      <c r="G84" s="7">
        <f t="shared" ref="G84:G95" si="19">C84-30</f>
        <v>46013</v>
      </c>
      <c r="H84" s="7">
        <f t="shared" ref="H84:H95" si="20">G84</f>
        <v>46013</v>
      </c>
      <c r="I84" s="7">
        <f t="shared" ref="I84:I95" si="21">G84+14</f>
        <v>46027</v>
      </c>
      <c r="J84" s="7">
        <f t="shared" ref="J84:J95" si="22">I84+3</f>
        <v>46030</v>
      </c>
      <c r="K84" s="6">
        <f t="shared" ref="K84:K95" si="23">J84+14</f>
        <v>46044</v>
      </c>
      <c r="L84" s="231" t="e">
        <f>#REF!-J84</f>
        <v>#REF!</v>
      </c>
      <c r="M84" s="231">
        <f t="shared" ref="M84:M95" si="24">O84-K84</f>
        <v>10</v>
      </c>
      <c r="N84" s="231"/>
      <c r="O84" s="6">
        <v>46054</v>
      </c>
      <c r="P84" s="6">
        <f t="shared" ref="P84:P95" si="25">Q84</f>
        <v>46418</v>
      </c>
      <c r="Q84" s="6">
        <f t="shared" ref="Q84:Q95" si="26">O84+364</f>
        <v>46418</v>
      </c>
    </row>
    <row r="85" spans="1:17" hidden="1" x14ac:dyDescent="0.3">
      <c r="A85" s="224" t="s">
        <v>60</v>
      </c>
      <c r="B85" s="38">
        <v>31104</v>
      </c>
      <c r="C85" s="229">
        <v>46075</v>
      </c>
      <c r="D85" s="6"/>
      <c r="E85" s="7"/>
      <c r="F85" s="7"/>
      <c r="G85" s="7">
        <f t="shared" si="19"/>
        <v>46045</v>
      </c>
      <c r="H85" s="7">
        <f t="shared" si="20"/>
        <v>46045</v>
      </c>
      <c r="I85" s="7">
        <f t="shared" si="21"/>
        <v>46059</v>
      </c>
      <c r="J85" s="7">
        <f t="shared" si="22"/>
        <v>46062</v>
      </c>
      <c r="K85" s="6">
        <f t="shared" si="23"/>
        <v>46076</v>
      </c>
      <c r="L85" s="231" t="e">
        <f>#REF!-J85</f>
        <v>#REF!</v>
      </c>
      <c r="M85" s="231">
        <f t="shared" si="24"/>
        <v>6</v>
      </c>
      <c r="N85" s="231"/>
      <c r="O85" s="6">
        <v>46082</v>
      </c>
      <c r="P85" s="6">
        <f t="shared" si="25"/>
        <v>46446</v>
      </c>
      <c r="Q85" s="6">
        <f t="shared" si="26"/>
        <v>46446</v>
      </c>
    </row>
    <row r="86" spans="1:17" hidden="1" x14ac:dyDescent="0.3">
      <c r="A86" s="224" t="s">
        <v>61</v>
      </c>
      <c r="B86" s="38">
        <v>25638</v>
      </c>
      <c r="C86" s="229">
        <v>46084</v>
      </c>
      <c r="D86" s="6"/>
      <c r="E86" s="7"/>
      <c r="F86" s="7"/>
      <c r="G86" s="7">
        <f t="shared" si="19"/>
        <v>46054</v>
      </c>
      <c r="H86" s="7">
        <f t="shared" si="20"/>
        <v>46054</v>
      </c>
      <c r="I86" s="7">
        <f t="shared" si="21"/>
        <v>46068</v>
      </c>
      <c r="J86" s="7">
        <f t="shared" si="22"/>
        <v>46071</v>
      </c>
      <c r="K86" s="6">
        <f t="shared" si="23"/>
        <v>46085</v>
      </c>
      <c r="L86" s="231" t="e">
        <f>#REF!-J86</f>
        <v>#REF!</v>
      </c>
      <c r="M86" s="231">
        <f t="shared" si="24"/>
        <v>28</v>
      </c>
      <c r="N86" s="231"/>
      <c r="O86" s="6">
        <v>46113</v>
      </c>
      <c r="P86" s="6">
        <f t="shared" si="25"/>
        <v>46477</v>
      </c>
      <c r="Q86" s="6">
        <f t="shared" si="26"/>
        <v>46477</v>
      </c>
    </row>
    <row r="87" spans="1:17" hidden="1" x14ac:dyDescent="0.3">
      <c r="A87" s="224" t="s">
        <v>28</v>
      </c>
      <c r="B87" s="38">
        <v>34811</v>
      </c>
      <c r="C87" s="229">
        <v>46131</v>
      </c>
      <c r="D87" s="6"/>
      <c r="E87" s="7"/>
      <c r="F87" s="7"/>
      <c r="G87" s="7">
        <f t="shared" si="19"/>
        <v>46101</v>
      </c>
      <c r="H87" s="7">
        <f t="shared" si="20"/>
        <v>46101</v>
      </c>
      <c r="I87" s="7">
        <f t="shared" si="21"/>
        <v>46115</v>
      </c>
      <c r="J87" s="7">
        <f t="shared" si="22"/>
        <v>46118</v>
      </c>
      <c r="K87" s="6">
        <f t="shared" si="23"/>
        <v>46132</v>
      </c>
      <c r="L87" s="231" t="e">
        <f>#REF!-J87</f>
        <v>#REF!</v>
      </c>
      <c r="M87" s="231">
        <f t="shared" si="24"/>
        <v>12</v>
      </c>
      <c r="N87" s="231"/>
      <c r="O87" s="6">
        <v>46144</v>
      </c>
      <c r="P87" s="6">
        <f t="shared" si="25"/>
        <v>46508</v>
      </c>
      <c r="Q87" s="6">
        <f t="shared" si="26"/>
        <v>46508</v>
      </c>
    </row>
    <row r="88" spans="1:17" hidden="1" x14ac:dyDescent="0.3">
      <c r="A88" s="224" t="s">
        <v>64</v>
      </c>
      <c r="B88" s="38">
        <v>24230</v>
      </c>
      <c r="C88" s="229">
        <v>46149</v>
      </c>
      <c r="D88" s="6"/>
      <c r="E88" s="7"/>
      <c r="F88" s="7"/>
      <c r="G88" s="7">
        <f t="shared" si="19"/>
        <v>46119</v>
      </c>
      <c r="H88" s="7">
        <f t="shared" si="20"/>
        <v>46119</v>
      </c>
      <c r="I88" s="7">
        <f t="shared" si="21"/>
        <v>46133</v>
      </c>
      <c r="J88" s="7">
        <f t="shared" si="22"/>
        <v>46136</v>
      </c>
      <c r="K88" s="6">
        <f t="shared" si="23"/>
        <v>46150</v>
      </c>
      <c r="L88" s="231" t="e">
        <f>#REF!-J88</f>
        <v>#REF!</v>
      </c>
      <c r="M88" s="231">
        <f t="shared" si="24"/>
        <v>24</v>
      </c>
      <c r="N88" s="231"/>
      <c r="O88" s="6">
        <v>46174</v>
      </c>
      <c r="P88" s="6">
        <f t="shared" si="25"/>
        <v>46538</v>
      </c>
      <c r="Q88" s="6">
        <f t="shared" si="26"/>
        <v>46538</v>
      </c>
    </row>
    <row r="89" spans="1:17" hidden="1" x14ac:dyDescent="0.3">
      <c r="A89" s="224" t="s">
        <v>65</v>
      </c>
      <c r="B89" s="38">
        <v>37425</v>
      </c>
      <c r="C89" s="229">
        <v>46200</v>
      </c>
      <c r="D89" s="6"/>
      <c r="E89" s="7"/>
      <c r="F89" s="7"/>
      <c r="G89" s="7">
        <f t="shared" si="19"/>
        <v>46170</v>
      </c>
      <c r="H89" s="7">
        <f t="shared" si="20"/>
        <v>46170</v>
      </c>
      <c r="I89" s="7">
        <f t="shared" si="21"/>
        <v>46184</v>
      </c>
      <c r="J89" s="7">
        <f t="shared" si="22"/>
        <v>46187</v>
      </c>
      <c r="K89" s="6">
        <f t="shared" si="23"/>
        <v>46201</v>
      </c>
      <c r="L89" s="231" t="e">
        <f>#REF!-J89</f>
        <v>#REF!</v>
      </c>
      <c r="M89" s="231">
        <f t="shared" si="24"/>
        <v>3</v>
      </c>
      <c r="N89" s="231"/>
      <c r="O89" s="6">
        <v>46204</v>
      </c>
      <c r="P89" s="6">
        <f t="shared" si="25"/>
        <v>46568</v>
      </c>
      <c r="Q89" s="6">
        <f t="shared" si="26"/>
        <v>46568</v>
      </c>
    </row>
    <row r="90" spans="1:17" hidden="1" x14ac:dyDescent="0.3">
      <c r="A90" s="224" t="s">
        <v>66</v>
      </c>
      <c r="B90" s="38">
        <v>32696</v>
      </c>
      <c r="C90" s="229">
        <v>46214</v>
      </c>
      <c r="D90" s="6"/>
      <c r="E90" s="7"/>
      <c r="F90" s="7"/>
      <c r="G90" s="7">
        <f t="shared" si="19"/>
        <v>46184</v>
      </c>
      <c r="H90" s="7">
        <f t="shared" si="20"/>
        <v>46184</v>
      </c>
      <c r="I90" s="7">
        <f t="shared" si="21"/>
        <v>46198</v>
      </c>
      <c r="J90" s="7">
        <f t="shared" si="22"/>
        <v>46201</v>
      </c>
      <c r="K90" s="6">
        <f t="shared" si="23"/>
        <v>46215</v>
      </c>
      <c r="L90" s="231" t="e">
        <f>#REF!-J90</f>
        <v>#REF!</v>
      </c>
      <c r="M90" s="231">
        <f t="shared" si="24"/>
        <v>21</v>
      </c>
      <c r="N90" s="231"/>
      <c r="O90" s="6">
        <v>46236</v>
      </c>
      <c r="P90" s="6">
        <f t="shared" si="25"/>
        <v>46600</v>
      </c>
      <c r="Q90" s="6">
        <f t="shared" si="26"/>
        <v>46600</v>
      </c>
    </row>
    <row r="91" spans="1:17" hidden="1" x14ac:dyDescent="0.3">
      <c r="A91" s="224" t="s">
        <v>67</v>
      </c>
      <c r="B91" s="38">
        <v>27986</v>
      </c>
      <c r="C91" s="229">
        <v>46264</v>
      </c>
      <c r="D91" s="6"/>
      <c r="E91" s="7"/>
      <c r="F91" s="7"/>
      <c r="G91" s="7">
        <f t="shared" si="19"/>
        <v>46234</v>
      </c>
      <c r="H91" s="7">
        <f t="shared" si="20"/>
        <v>46234</v>
      </c>
      <c r="I91" s="7">
        <f t="shared" si="21"/>
        <v>46248</v>
      </c>
      <c r="J91" s="7">
        <f t="shared" si="22"/>
        <v>46251</v>
      </c>
      <c r="K91" s="6">
        <f t="shared" si="23"/>
        <v>46265</v>
      </c>
      <c r="L91" s="231" t="e">
        <f>#REF!-J91</f>
        <v>#REF!</v>
      </c>
      <c r="M91" s="231">
        <f t="shared" si="24"/>
        <v>1</v>
      </c>
      <c r="N91" s="231"/>
      <c r="O91" s="6">
        <v>46266</v>
      </c>
      <c r="P91" s="6">
        <f t="shared" si="25"/>
        <v>46630</v>
      </c>
      <c r="Q91" s="6">
        <f t="shared" si="26"/>
        <v>46630</v>
      </c>
    </row>
    <row r="92" spans="1:17" hidden="1" x14ac:dyDescent="0.3">
      <c r="A92" s="224" t="s">
        <v>68</v>
      </c>
      <c r="B92" s="38">
        <v>35702</v>
      </c>
      <c r="C92" s="229">
        <v>46270</v>
      </c>
      <c r="D92" s="6"/>
      <c r="E92" s="7"/>
      <c r="F92" s="7"/>
      <c r="G92" s="7">
        <f t="shared" si="19"/>
        <v>46240</v>
      </c>
      <c r="H92" s="7">
        <f t="shared" si="20"/>
        <v>46240</v>
      </c>
      <c r="I92" s="7">
        <f t="shared" si="21"/>
        <v>46254</v>
      </c>
      <c r="J92" s="7">
        <f t="shared" si="22"/>
        <v>46257</v>
      </c>
      <c r="K92" s="6">
        <f t="shared" si="23"/>
        <v>46271</v>
      </c>
      <c r="L92" s="231" t="e">
        <f>#REF!-J92</f>
        <v>#REF!</v>
      </c>
      <c r="M92" s="231">
        <f t="shared" si="24"/>
        <v>25</v>
      </c>
      <c r="N92" s="231"/>
      <c r="O92" s="6">
        <v>46296</v>
      </c>
      <c r="P92" s="6">
        <f t="shared" si="25"/>
        <v>46660</v>
      </c>
      <c r="Q92" s="6">
        <f t="shared" si="26"/>
        <v>46660</v>
      </c>
    </row>
    <row r="93" spans="1:17" hidden="1" x14ac:dyDescent="0.3">
      <c r="A93" s="224" t="s">
        <v>69</v>
      </c>
      <c r="B93" s="38">
        <v>25116</v>
      </c>
      <c r="C93" s="229">
        <v>46311</v>
      </c>
      <c r="D93" s="6"/>
      <c r="E93" s="7"/>
      <c r="F93" s="7"/>
      <c r="G93" s="7">
        <f t="shared" si="19"/>
        <v>46281</v>
      </c>
      <c r="H93" s="7">
        <f t="shared" si="20"/>
        <v>46281</v>
      </c>
      <c r="I93" s="7">
        <f t="shared" si="21"/>
        <v>46295</v>
      </c>
      <c r="J93" s="7">
        <f t="shared" si="22"/>
        <v>46298</v>
      </c>
      <c r="K93" s="6">
        <f t="shared" si="23"/>
        <v>46312</v>
      </c>
      <c r="L93" s="231" t="e">
        <f>#REF!-J93</f>
        <v>#REF!</v>
      </c>
      <c r="M93" s="231">
        <f t="shared" si="24"/>
        <v>15</v>
      </c>
      <c r="N93" s="231"/>
      <c r="O93" s="6">
        <v>46327</v>
      </c>
      <c r="P93" s="6">
        <f t="shared" si="25"/>
        <v>46691</v>
      </c>
      <c r="Q93" s="6">
        <f t="shared" si="26"/>
        <v>46691</v>
      </c>
    </row>
    <row r="94" spans="1:17" hidden="1" x14ac:dyDescent="0.3">
      <c r="A94" s="224" t="s">
        <v>70</v>
      </c>
      <c r="B94" s="38">
        <v>36842</v>
      </c>
      <c r="C94" s="229">
        <v>46351</v>
      </c>
      <c r="D94" s="6"/>
      <c r="E94" s="7"/>
      <c r="F94" s="7"/>
      <c r="G94" s="7">
        <f t="shared" si="19"/>
        <v>46321</v>
      </c>
      <c r="H94" s="7">
        <f t="shared" si="20"/>
        <v>46321</v>
      </c>
      <c r="I94" s="7">
        <f t="shared" si="21"/>
        <v>46335</v>
      </c>
      <c r="J94" s="7">
        <f t="shared" si="22"/>
        <v>46338</v>
      </c>
      <c r="K94" s="6">
        <f t="shared" si="23"/>
        <v>46352</v>
      </c>
      <c r="L94" s="231" t="e">
        <f>#REF!-J94</f>
        <v>#REF!</v>
      </c>
      <c r="M94" s="231">
        <f t="shared" si="24"/>
        <v>5</v>
      </c>
      <c r="N94" s="231"/>
      <c r="O94" s="6">
        <v>46357</v>
      </c>
      <c r="P94" s="6">
        <f t="shared" si="25"/>
        <v>46721</v>
      </c>
      <c r="Q94" s="6">
        <f t="shared" si="26"/>
        <v>46721</v>
      </c>
    </row>
    <row r="95" spans="1:17" hidden="1" x14ac:dyDescent="0.3">
      <c r="A95" s="224" t="s">
        <v>71</v>
      </c>
      <c r="B95" s="38">
        <v>29220</v>
      </c>
      <c r="C95" s="232">
        <v>46376</v>
      </c>
      <c r="D95" s="233"/>
      <c r="E95" s="234"/>
      <c r="F95" s="234"/>
      <c r="G95" s="7">
        <f t="shared" si="19"/>
        <v>46346</v>
      </c>
      <c r="H95" s="7">
        <f t="shared" si="20"/>
        <v>46346</v>
      </c>
      <c r="I95" s="7">
        <f t="shared" si="21"/>
        <v>46360</v>
      </c>
      <c r="J95" s="7">
        <f t="shared" si="22"/>
        <v>46363</v>
      </c>
      <c r="K95" s="6">
        <f t="shared" si="23"/>
        <v>46377</v>
      </c>
      <c r="L95" s="231" t="e">
        <f>#REF!-J95</f>
        <v>#REF!</v>
      </c>
      <c r="M95" s="231">
        <f t="shared" si="24"/>
        <v>11</v>
      </c>
      <c r="N95" s="231"/>
      <c r="O95" s="6">
        <v>46388</v>
      </c>
      <c r="P95" s="6">
        <f t="shared" si="25"/>
        <v>46752</v>
      </c>
      <c r="Q95" s="6">
        <f t="shared" si="26"/>
        <v>46752</v>
      </c>
    </row>
    <row r="96" spans="1:17" hidden="1" x14ac:dyDescent="0.3">
      <c r="A96" s="40"/>
      <c r="B96" s="43"/>
      <c r="C96" s="43"/>
      <c r="D96" s="43"/>
      <c r="E96" s="43"/>
      <c r="F96" s="43"/>
      <c r="G96" s="40"/>
      <c r="H96" s="40"/>
      <c r="I96" s="40"/>
      <c r="J96" s="40"/>
      <c r="K96" s="40"/>
      <c r="L96" s="40"/>
      <c r="M96" s="40"/>
      <c r="N96" s="40"/>
      <c r="O96" s="40"/>
      <c r="P96" s="40"/>
      <c r="Q96" s="4"/>
    </row>
    <row r="97" spans="1:16" ht="12.6" customHeight="1" x14ac:dyDescent="0.3">
      <c r="A97" s="14"/>
      <c r="B97" s="13"/>
      <c r="C97" s="13"/>
      <c r="D97" s="13"/>
      <c r="E97" s="13"/>
      <c r="F97" s="13"/>
      <c r="G97" s="14"/>
      <c r="H97" s="14"/>
      <c r="I97" s="14"/>
      <c r="J97" s="14"/>
      <c r="K97" s="14"/>
      <c r="L97" s="14"/>
      <c r="M97" s="14"/>
      <c r="N97" s="14"/>
      <c r="O97" s="14"/>
      <c r="P97" s="14"/>
    </row>
    <row r="98" spans="1:16" x14ac:dyDescent="0.3">
      <c r="P98" s="14"/>
    </row>
  </sheetData>
  <mergeCells count="12">
    <mergeCell ref="A80:O80"/>
    <mergeCell ref="A3:L3"/>
    <mergeCell ref="A7:G7"/>
    <mergeCell ref="A9:E9"/>
    <mergeCell ref="A10:C10"/>
    <mergeCell ref="A18:C18"/>
    <mergeCell ref="A24:M27"/>
    <mergeCell ref="A28:M28"/>
    <mergeCell ref="O28:X28"/>
    <mergeCell ref="A43:O43"/>
    <mergeCell ref="A62:G62"/>
    <mergeCell ref="A64:O6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A990-3CB8-46FB-A07A-A31D5B25BAD0}">
  <sheetPr>
    <tabColor theme="9" tint="-0.499984740745262"/>
  </sheetPr>
  <dimension ref="A2:AE58"/>
  <sheetViews>
    <sheetView topLeftCell="A26" zoomScale="89" zoomScaleNormal="89" workbookViewId="0">
      <selection activeCell="H40" sqref="H40"/>
    </sheetView>
  </sheetViews>
  <sheetFormatPr defaultRowHeight="14.4" x14ac:dyDescent="0.3"/>
  <cols>
    <col min="1" max="1" width="13.88671875" style="46" bestFit="1" customWidth="1"/>
    <col min="2" max="3" width="16.6640625" customWidth="1"/>
    <col min="4" max="8" width="19.5546875" customWidth="1"/>
    <col min="9" max="9" width="26.33203125" hidden="1" customWidth="1"/>
    <col min="10" max="10" width="20" customWidth="1"/>
    <col min="11" max="11" width="20" hidden="1" customWidth="1"/>
    <col min="12" max="12" width="21.6640625" customWidth="1"/>
    <col min="13" max="14" width="22.109375" customWidth="1"/>
    <col min="15" max="15" width="19.5546875" customWidth="1"/>
    <col min="16" max="16" width="26.6640625" customWidth="1"/>
    <col min="17" max="17" width="27.33203125" customWidth="1"/>
    <col min="18" max="18" width="17.109375" customWidth="1"/>
    <col min="19" max="19" width="17.88671875" customWidth="1"/>
    <col min="20" max="20" width="21.109375" customWidth="1"/>
    <col min="21" max="21" width="20" customWidth="1"/>
    <col min="22" max="22" width="16.88671875" customWidth="1"/>
    <col min="23" max="23" width="20.88671875" customWidth="1"/>
    <col min="24" max="24" width="18.6640625" customWidth="1"/>
    <col min="25" max="25" width="18.88671875" customWidth="1"/>
    <col min="26" max="26" width="23.44140625" customWidth="1"/>
    <col min="27" max="27" width="17.88671875" customWidth="1"/>
    <col min="28" max="28" width="12.88671875" customWidth="1"/>
  </cols>
  <sheetData>
    <row r="2" spans="1:19" ht="15" thickBot="1" x14ac:dyDescent="0.35"/>
    <row r="3" spans="1:19" ht="234.6" customHeight="1" thickBot="1" x14ac:dyDescent="0.35">
      <c r="A3" s="668" t="s">
        <v>0</v>
      </c>
      <c r="B3" s="654"/>
      <c r="C3" s="654"/>
      <c r="D3" s="655"/>
      <c r="E3" s="655"/>
      <c r="F3" s="655"/>
      <c r="G3" s="655"/>
      <c r="H3" s="655"/>
      <c r="I3" s="655"/>
      <c r="J3" s="655"/>
      <c r="K3" s="655"/>
      <c r="L3" s="655"/>
      <c r="M3" s="655"/>
      <c r="N3" s="656"/>
    </row>
    <row r="6" spans="1:19" x14ac:dyDescent="0.3">
      <c r="A6" s="1"/>
      <c r="B6" s="2"/>
      <c r="C6" s="2"/>
      <c r="D6" s="2"/>
      <c r="E6" s="2"/>
      <c r="F6" s="2"/>
      <c r="G6" s="2"/>
      <c r="H6" s="2"/>
      <c r="I6" s="2"/>
      <c r="J6" s="1"/>
      <c r="K6" s="1"/>
      <c r="L6" s="1"/>
      <c r="M6" s="1"/>
      <c r="N6" s="1"/>
      <c r="O6" s="1"/>
      <c r="P6" s="1"/>
      <c r="Q6" s="1"/>
      <c r="R6" s="1"/>
    </row>
    <row r="7" spans="1:19" ht="39.6" customHeight="1" x14ac:dyDescent="0.4">
      <c r="A7" s="657" t="s">
        <v>1</v>
      </c>
      <c r="B7" s="657"/>
      <c r="C7" s="657"/>
      <c r="D7" s="657"/>
      <c r="E7" s="657"/>
      <c r="F7" s="657"/>
      <c r="G7" s="657"/>
      <c r="H7" s="657"/>
      <c r="I7" s="657"/>
      <c r="J7" s="657"/>
    </row>
    <row r="8" spans="1:19" ht="9" customHeight="1" x14ac:dyDescent="0.4">
      <c r="A8" s="103"/>
      <c r="B8" s="103"/>
      <c r="C8" s="103"/>
      <c r="D8" s="103"/>
      <c r="E8" s="103"/>
      <c r="F8" s="103"/>
      <c r="G8" s="103"/>
      <c r="H8" s="103"/>
      <c r="I8" s="103"/>
      <c r="J8" s="103"/>
    </row>
    <row r="9" spans="1:19" ht="36.6" customHeight="1" x14ac:dyDescent="0.5">
      <c r="A9" s="255" t="s">
        <v>89</v>
      </c>
      <c r="B9" s="255"/>
      <c r="C9" s="255"/>
      <c r="D9" s="255"/>
      <c r="E9" s="255"/>
      <c r="F9" s="255"/>
      <c r="G9" s="255"/>
      <c r="H9" s="255"/>
      <c r="K9" s="3"/>
      <c r="L9" s="3"/>
      <c r="M9" s="3"/>
      <c r="N9" s="3"/>
      <c r="O9" s="3"/>
      <c r="P9" s="3"/>
      <c r="Q9" s="3"/>
      <c r="R9" s="3"/>
    </row>
    <row r="10" spans="1:19" ht="46.95" customHeight="1" x14ac:dyDescent="0.3">
      <c r="A10" s="658" t="s">
        <v>3</v>
      </c>
      <c r="B10" s="659"/>
      <c r="C10" s="659"/>
      <c r="D10" s="659"/>
      <c r="E10" s="238"/>
      <c r="F10" s="238"/>
      <c r="G10" s="61"/>
      <c r="H10" s="61"/>
      <c r="I10" s="61"/>
      <c r="J10" s="62"/>
      <c r="K10" s="62"/>
      <c r="L10" s="62"/>
      <c r="M10" s="62"/>
      <c r="N10" s="62"/>
      <c r="O10" s="62"/>
      <c r="P10" s="62"/>
      <c r="Q10" s="62"/>
    </row>
    <row r="11" spans="1:19" ht="44.4" customHeight="1" thickBot="1" x14ac:dyDescent="0.35">
      <c r="A11" s="63"/>
      <c r="B11" s="64"/>
      <c r="C11" s="360"/>
      <c r="D11" s="105" t="s">
        <v>4</v>
      </c>
      <c r="E11" s="669" t="s">
        <v>5</v>
      </c>
      <c r="F11" s="670"/>
      <c r="G11" s="63"/>
      <c r="H11" s="65" t="s">
        <v>6</v>
      </c>
      <c r="I11" s="633"/>
      <c r="J11" s="66" t="s">
        <v>7</v>
      </c>
      <c r="K11" s="67" t="s">
        <v>8</v>
      </c>
      <c r="L11" s="66" t="s">
        <v>9</v>
      </c>
      <c r="M11" s="67" t="s">
        <v>10</v>
      </c>
      <c r="N11" s="67" t="s">
        <v>11</v>
      </c>
      <c r="O11" s="66" t="s">
        <v>12</v>
      </c>
      <c r="P11" s="66" t="s">
        <v>13</v>
      </c>
      <c r="Q11" s="67" t="s">
        <v>86</v>
      </c>
    </row>
    <row r="12" spans="1:19" ht="75.599999999999994" customHeight="1" thickBot="1" x14ac:dyDescent="0.35">
      <c r="A12" s="68" t="s">
        <v>14</v>
      </c>
      <c r="B12" s="68" t="s">
        <v>15</v>
      </c>
      <c r="C12" s="361"/>
      <c r="D12" s="239" t="s">
        <v>16</v>
      </c>
      <c r="E12" s="69" t="s">
        <v>17</v>
      </c>
      <c r="F12" s="69" t="s">
        <v>18</v>
      </c>
      <c r="G12" s="70" t="s">
        <v>90</v>
      </c>
      <c r="H12" s="71" t="s">
        <v>20</v>
      </c>
      <c r="I12" s="72"/>
      <c r="J12" s="69" t="s">
        <v>91</v>
      </c>
      <c r="K12" s="69" t="s">
        <v>92</v>
      </c>
      <c r="L12" s="69" t="s">
        <v>23</v>
      </c>
      <c r="M12" s="69" t="s">
        <v>24</v>
      </c>
      <c r="N12" s="69" t="s">
        <v>25</v>
      </c>
      <c r="O12" s="69" t="s">
        <v>26</v>
      </c>
      <c r="P12" s="69" t="s">
        <v>27</v>
      </c>
      <c r="Q12" s="68" t="s">
        <v>93</v>
      </c>
    </row>
    <row r="13" spans="1:19" ht="29.4" customHeight="1" x14ac:dyDescent="0.3">
      <c r="A13" s="73" t="s">
        <v>28</v>
      </c>
      <c r="B13" s="74">
        <v>36253</v>
      </c>
      <c r="C13" s="362"/>
      <c r="D13" s="240">
        <v>46066</v>
      </c>
      <c r="E13" s="77">
        <f>D13+16</f>
        <v>46082</v>
      </c>
      <c r="F13" s="77">
        <v>46142</v>
      </c>
      <c r="G13" s="75">
        <f>N13</f>
        <v>46143</v>
      </c>
      <c r="H13" s="75">
        <f>D13-45</f>
        <v>46021</v>
      </c>
      <c r="I13" s="75"/>
      <c r="J13" s="75">
        <f>H13+14</f>
        <v>46035</v>
      </c>
      <c r="K13" s="78" t="s">
        <v>29</v>
      </c>
      <c r="L13" s="75">
        <f>H13</f>
        <v>46021</v>
      </c>
      <c r="M13" s="76">
        <f>N13-J13</f>
        <v>108</v>
      </c>
      <c r="N13" s="74">
        <f>O13</f>
        <v>46143</v>
      </c>
      <c r="O13" s="252">
        <f>P13+1</f>
        <v>46143</v>
      </c>
      <c r="P13" s="253">
        <v>46142</v>
      </c>
      <c r="Q13" s="74">
        <f>P13</f>
        <v>46142</v>
      </c>
    </row>
    <row r="14" spans="1:19" ht="6.6" customHeight="1" x14ac:dyDescent="0.3">
      <c r="A14" s="45"/>
      <c r="B14" s="44"/>
      <c r="C14" s="363"/>
      <c r="D14" s="241"/>
      <c r="E14" s="244"/>
      <c r="F14" s="244"/>
      <c r="G14" s="55"/>
      <c r="H14" s="55"/>
      <c r="I14" s="55"/>
      <c r="J14" s="55"/>
      <c r="K14" s="245"/>
      <c r="L14" s="55"/>
      <c r="M14" s="246"/>
      <c r="N14" s="247"/>
      <c r="O14" s="247"/>
      <c r="P14" s="60"/>
      <c r="Q14" s="60"/>
    </row>
    <row r="15" spans="1:19" ht="41.4" customHeight="1" x14ac:dyDescent="0.3">
      <c r="A15" s="671" t="s">
        <v>30</v>
      </c>
      <c r="B15" s="672"/>
      <c r="C15" s="672"/>
      <c r="D15" s="672"/>
      <c r="E15" s="672"/>
      <c r="F15" s="672"/>
      <c r="G15" s="672"/>
      <c r="H15" s="672"/>
      <c r="I15" s="672"/>
      <c r="J15" s="672"/>
      <c r="K15" s="672"/>
      <c r="L15" s="672"/>
      <c r="M15" s="672"/>
      <c r="N15" s="672"/>
      <c r="O15" s="672"/>
      <c r="P15" s="94"/>
      <c r="Q15" s="94"/>
    </row>
    <row r="16" spans="1:19" ht="42.6" customHeight="1" thickBot="1" x14ac:dyDescent="0.35">
      <c r="A16" s="82"/>
      <c r="B16" s="83"/>
      <c r="C16" s="364"/>
      <c r="D16" s="104" t="s">
        <v>4</v>
      </c>
      <c r="E16" s="666" t="s">
        <v>31</v>
      </c>
      <c r="F16" s="667"/>
      <c r="G16" s="248"/>
      <c r="H16" s="249" t="s">
        <v>6</v>
      </c>
      <c r="I16" s="248"/>
      <c r="J16" s="250" t="s">
        <v>7</v>
      </c>
      <c r="K16" s="251" t="s">
        <v>8</v>
      </c>
      <c r="L16" s="250" t="s">
        <v>9</v>
      </c>
      <c r="M16" s="251" t="s">
        <v>94</v>
      </c>
      <c r="N16" s="250" t="s">
        <v>95</v>
      </c>
      <c r="O16" s="250" t="s">
        <v>12</v>
      </c>
      <c r="P16" s="84" t="s">
        <v>96</v>
      </c>
      <c r="Q16" s="256" t="s">
        <v>86</v>
      </c>
    </row>
    <row r="17" spans="1:31" ht="87.6" customHeight="1" thickBot="1" x14ac:dyDescent="0.35">
      <c r="A17" s="85" t="s">
        <v>14</v>
      </c>
      <c r="B17" s="85" t="s">
        <v>15</v>
      </c>
      <c r="C17" s="365"/>
      <c r="D17" s="242" t="s">
        <v>16</v>
      </c>
      <c r="E17" s="86" t="s">
        <v>97</v>
      </c>
      <c r="F17" s="86" t="s">
        <v>98</v>
      </c>
      <c r="G17" s="87" t="s">
        <v>34</v>
      </c>
      <c r="H17" s="88" t="s">
        <v>35</v>
      </c>
      <c r="I17" s="89"/>
      <c r="J17" s="86" t="s">
        <v>91</v>
      </c>
      <c r="K17" s="86" t="s">
        <v>92</v>
      </c>
      <c r="L17" s="86" t="s">
        <v>23</v>
      </c>
      <c r="M17" s="86" t="s">
        <v>24</v>
      </c>
      <c r="N17" s="86" t="s">
        <v>99</v>
      </c>
      <c r="O17" s="86" t="s">
        <v>26</v>
      </c>
      <c r="P17" s="86" t="s">
        <v>100</v>
      </c>
      <c r="Q17" s="257" t="s">
        <v>93</v>
      </c>
      <c r="R17" s="58"/>
      <c r="S17" s="58"/>
      <c r="T17" s="58"/>
      <c r="U17" s="58"/>
      <c r="V17" s="58"/>
      <c r="W17" s="58"/>
      <c r="X17" s="58"/>
      <c r="Y17" s="58"/>
      <c r="Z17" s="58"/>
      <c r="AA17" s="58"/>
      <c r="AB17" s="58"/>
      <c r="AC17" s="58"/>
      <c r="AD17" s="58"/>
      <c r="AE17" s="58"/>
    </row>
    <row r="18" spans="1:31" ht="27.6" customHeight="1" x14ac:dyDescent="0.3">
      <c r="A18" s="90" t="s">
        <v>28</v>
      </c>
      <c r="B18" s="81">
        <v>36253</v>
      </c>
      <c r="C18" s="366"/>
      <c r="D18" s="243">
        <v>46142</v>
      </c>
      <c r="E18" s="91">
        <f>N13</f>
        <v>46143</v>
      </c>
      <c r="F18" s="91">
        <f>P13</f>
        <v>46142</v>
      </c>
      <c r="G18" s="79">
        <f ca="1">DATE(YEAR(TODAY()), MATCH(LOWER(A18), {"january","february","march","april","may","june","july","august","september","october","november","december"}, 0), 1) - 45</f>
        <v>46068</v>
      </c>
      <c r="H18" s="92">
        <f>D18-45</f>
        <v>46097</v>
      </c>
      <c r="I18" s="79"/>
      <c r="J18" s="79">
        <f>H18+14</f>
        <v>46111</v>
      </c>
      <c r="K18" s="93"/>
      <c r="L18" s="79">
        <f>H18</f>
        <v>46097</v>
      </c>
      <c r="M18" s="80">
        <v>45</v>
      </c>
      <c r="N18" s="81">
        <f>O18</f>
        <v>46508</v>
      </c>
      <c r="O18" s="81">
        <f>P18+1</f>
        <v>46508</v>
      </c>
      <c r="P18" s="91">
        <f>F18+365</f>
        <v>46507</v>
      </c>
      <c r="Q18" s="81">
        <f>P18</f>
        <v>46507</v>
      </c>
      <c r="R18" s="57"/>
      <c r="S18" s="57"/>
      <c r="T18" s="57"/>
      <c r="U18" s="57"/>
      <c r="V18" s="46"/>
      <c r="W18" s="57"/>
      <c r="X18" s="57"/>
      <c r="Z18" s="47"/>
      <c r="AB18" s="47"/>
      <c r="AC18" s="47"/>
    </row>
    <row r="19" spans="1:31" ht="6" customHeight="1" x14ac:dyDescent="0.3">
      <c r="A19" s="95"/>
      <c r="B19" s="96"/>
      <c r="C19" s="96"/>
      <c r="D19" s="97"/>
      <c r="E19" s="97"/>
      <c r="F19" s="97"/>
      <c r="G19" s="96"/>
      <c r="H19" s="96"/>
      <c r="I19" s="96"/>
      <c r="J19" s="96"/>
      <c r="K19" s="98"/>
      <c r="L19" s="96"/>
      <c r="M19" s="99"/>
      <c r="N19" s="96"/>
      <c r="O19" s="96"/>
      <c r="P19" s="57"/>
      <c r="Q19" s="57"/>
      <c r="R19" s="57"/>
      <c r="S19" s="57"/>
      <c r="T19" s="57"/>
      <c r="U19" s="57"/>
      <c r="V19" s="46"/>
      <c r="W19" s="57"/>
      <c r="X19" s="57"/>
      <c r="Z19" s="47"/>
      <c r="AB19" s="47"/>
      <c r="AC19" s="47"/>
    </row>
    <row r="20" spans="1:31" ht="72" x14ac:dyDescent="0.3">
      <c r="D20" s="58" t="s">
        <v>38</v>
      </c>
    </row>
    <row r="21" spans="1:31" ht="28.8" x14ac:dyDescent="0.3">
      <c r="D21" s="58" t="s">
        <v>39</v>
      </c>
    </row>
    <row r="23" spans="1:31" ht="25.8" x14ac:dyDescent="0.5">
      <c r="A23" s="255" t="s">
        <v>101</v>
      </c>
      <c r="B23" s="255"/>
      <c r="C23" s="255"/>
      <c r="D23" s="255"/>
      <c r="E23" s="255"/>
      <c r="F23" s="255"/>
      <c r="G23" s="255"/>
      <c r="H23" s="255"/>
      <c r="K23" s="3"/>
      <c r="L23" s="3"/>
      <c r="M23" s="3"/>
      <c r="N23" s="3"/>
      <c r="O23" s="3"/>
      <c r="P23" s="3"/>
    </row>
    <row r="24" spans="1:31" ht="22.8" x14ac:dyDescent="0.3">
      <c r="A24" s="696" t="s">
        <v>3</v>
      </c>
      <c r="B24" s="697"/>
      <c r="C24" s="697"/>
      <c r="D24" s="697"/>
      <c r="E24" s="258"/>
      <c r="F24" s="258"/>
      <c r="G24" s="259"/>
      <c r="H24" s="259"/>
      <c r="I24" s="259"/>
      <c r="J24" s="260"/>
      <c r="K24" s="260"/>
      <c r="L24" s="260"/>
      <c r="M24" s="260"/>
      <c r="N24" s="260"/>
      <c r="O24" s="260"/>
      <c r="P24" s="260"/>
      <c r="Q24" s="260"/>
    </row>
    <row r="25" spans="1:31" ht="43.8" thickBot="1" x14ac:dyDescent="0.35">
      <c r="A25" s="261"/>
      <c r="B25" s="262"/>
      <c r="C25" s="367"/>
      <c r="D25" s="263" t="s">
        <v>4</v>
      </c>
      <c r="E25" s="698" t="s">
        <v>5</v>
      </c>
      <c r="F25" s="699"/>
      <c r="G25" s="261"/>
      <c r="H25" s="264" t="s">
        <v>6</v>
      </c>
      <c r="I25" s="637"/>
      <c r="J25" s="265" t="s">
        <v>7</v>
      </c>
      <c r="K25" s="266" t="s">
        <v>8</v>
      </c>
      <c r="L25" s="265" t="s">
        <v>9</v>
      </c>
      <c r="M25" s="266" t="s">
        <v>10</v>
      </c>
      <c r="N25" s="266" t="s">
        <v>102</v>
      </c>
      <c r="O25" s="265" t="s">
        <v>103</v>
      </c>
      <c r="P25" s="265" t="s">
        <v>104</v>
      </c>
      <c r="Q25" s="265" t="s">
        <v>86</v>
      </c>
    </row>
    <row r="26" spans="1:31" ht="63" thickBot="1" x14ac:dyDescent="0.35">
      <c r="A26" s="267" t="s">
        <v>14</v>
      </c>
      <c r="B26" s="267" t="s">
        <v>15</v>
      </c>
      <c r="C26" s="368"/>
      <c r="D26" s="268" t="s">
        <v>16</v>
      </c>
      <c r="E26" s="269" t="s">
        <v>17</v>
      </c>
      <c r="F26" s="269" t="s">
        <v>18</v>
      </c>
      <c r="G26" s="359" t="s">
        <v>90</v>
      </c>
      <c r="H26" s="270" t="s">
        <v>20</v>
      </c>
      <c r="I26" s="271"/>
      <c r="J26" s="269" t="s">
        <v>91</v>
      </c>
      <c r="K26" s="269" t="s">
        <v>92</v>
      </c>
      <c r="L26" s="269" t="s">
        <v>23</v>
      </c>
      <c r="M26" s="269" t="s">
        <v>24</v>
      </c>
      <c r="N26" s="269" t="s">
        <v>105</v>
      </c>
      <c r="O26" s="269" t="s">
        <v>106</v>
      </c>
      <c r="P26" s="269" t="s">
        <v>107</v>
      </c>
      <c r="Q26" s="269" t="s">
        <v>93</v>
      </c>
    </row>
    <row r="27" spans="1:31" x14ac:dyDescent="0.3">
      <c r="A27" s="272" t="s">
        <v>28</v>
      </c>
      <c r="B27" s="273">
        <v>36253</v>
      </c>
      <c r="C27" s="369"/>
      <c r="D27" s="274">
        <v>46216</v>
      </c>
      <c r="E27" s="275">
        <v>45868</v>
      </c>
      <c r="F27" s="348">
        <v>46216</v>
      </c>
      <c r="G27" s="349">
        <v>46143</v>
      </c>
      <c r="H27" s="277">
        <v>46174</v>
      </c>
      <c r="I27" s="276"/>
      <c r="J27" s="276">
        <f>H27+14</f>
        <v>46188</v>
      </c>
      <c r="K27" s="278" t="s">
        <v>29</v>
      </c>
      <c r="L27" s="276">
        <f>H27</f>
        <v>46174</v>
      </c>
      <c r="M27" s="279">
        <v>45</v>
      </c>
      <c r="N27" s="273">
        <v>46217</v>
      </c>
      <c r="O27" s="280">
        <v>46217</v>
      </c>
      <c r="P27" s="275">
        <v>46507</v>
      </c>
      <c r="Q27" s="275">
        <v>46507</v>
      </c>
    </row>
    <row r="28" spans="1:31" ht="7.95" customHeight="1" x14ac:dyDescent="0.3">
      <c r="A28" s="45"/>
      <c r="B28" s="44"/>
      <c r="C28" s="363"/>
      <c r="D28" s="241"/>
      <c r="E28" s="244"/>
      <c r="F28" s="244"/>
      <c r="G28" s="55"/>
      <c r="H28" s="55"/>
      <c r="I28" s="55"/>
      <c r="J28" s="55"/>
      <c r="K28" s="245"/>
      <c r="L28" s="55"/>
      <c r="M28" s="246"/>
      <c r="N28" s="247"/>
      <c r="O28" s="247"/>
      <c r="P28" s="60"/>
      <c r="Q28" s="60"/>
    </row>
    <row r="29" spans="1:31" ht="22.8" x14ac:dyDescent="0.3">
      <c r="A29" s="700" t="s">
        <v>30</v>
      </c>
      <c r="B29" s="701"/>
      <c r="C29" s="701"/>
      <c r="D29" s="701"/>
      <c r="E29" s="701"/>
      <c r="F29" s="701"/>
      <c r="G29" s="701"/>
      <c r="H29" s="701"/>
      <c r="I29" s="701"/>
      <c r="J29" s="701"/>
      <c r="K29" s="701"/>
      <c r="L29" s="701"/>
      <c r="M29" s="701"/>
      <c r="N29" s="701"/>
      <c r="O29" s="701"/>
      <c r="P29" s="281"/>
      <c r="Q29" s="281"/>
    </row>
    <row r="30" spans="1:31" ht="28.8" x14ac:dyDescent="0.3">
      <c r="A30" s="282"/>
      <c r="B30" s="283"/>
      <c r="C30" s="370"/>
      <c r="D30" s="284" t="s">
        <v>4</v>
      </c>
      <c r="E30" s="702" t="s">
        <v>108</v>
      </c>
      <c r="F30" s="703"/>
      <c r="G30" s="285" t="s">
        <v>6</v>
      </c>
      <c r="H30" s="350" t="s">
        <v>7</v>
      </c>
      <c r="I30" s="351" t="s">
        <v>8</v>
      </c>
      <c r="J30" s="286" t="s">
        <v>9</v>
      </c>
      <c r="K30" s="287" t="s">
        <v>94</v>
      </c>
      <c r="L30" s="286" t="s">
        <v>109</v>
      </c>
      <c r="M30" s="350" t="s">
        <v>12</v>
      </c>
      <c r="N30" s="352" t="s">
        <v>110</v>
      </c>
      <c r="O30" s="286"/>
      <c r="P30" s="288"/>
      <c r="Q30" s="289" t="s">
        <v>86</v>
      </c>
    </row>
    <row r="31" spans="1:31" ht="72" x14ac:dyDescent="0.3">
      <c r="A31" s="290" t="s">
        <v>14</v>
      </c>
      <c r="B31" s="290" t="s">
        <v>15</v>
      </c>
      <c r="C31" s="371"/>
      <c r="D31" s="291" t="s">
        <v>16</v>
      </c>
      <c r="E31" s="292" t="s">
        <v>111</v>
      </c>
      <c r="F31" s="292" t="s">
        <v>112</v>
      </c>
      <c r="G31" s="293" t="s">
        <v>113</v>
      </c>
      <c r="H31" s="353" t="s">
        <v>91</v>
      </c>
      <c r="I31" s="353" t="s">
        <v>92</v>
      </c>
      <c r="J31" s="292" t="s">
        <v>23</v>
      </c>
      <c r="K31" s="292" t="s">
        <v>24</v>
      </c>
      <c r="L31" s="292" t="s">
        <v>99</v>
      </c>
      <c r="M31" s="292" t="s">
        <v>26</v>
      </c>
      <c r="N31" s="292" t="s">
        <v>100</v>
      </c>
      <c r="O31" s="292"/>
      <c r="P31" s="292"/>
      <c r="Q31" s="296" t="s">
        <v>114</v>
      </c>
    </row>
    <row r="32" spans="1:31" x14ac:dyDescent="0.3">
      <c r="A32" s="297" t="s">
        <v>28</v>
      </c>
      <c r="B32" s="298">
        <v>36253</v>
      </c>
      <c r="C32" s="372"/>
      <c r="D32" s="299">
        <f>Q27</f>
        <v>46507</v>
      </c>
      <c r="E32" s="300">
        <f>N27</f>
        <v>46217</v>
      </c>
      <c r="F32" s="300">
        <f>P27</f>
        <v>46507</v>
      </c>
      <c r="G32" s="301">
        <v>46419</v>
      </c>
      <c r="H32" s="354">
        <v>46432</v>
      </c>
      <c r="I32" s="355"/>
      <c r="J32" s="301">
        <v>46419</v>
      </c>
      <c r="K32" s="356">
        <v>45</v>
      </c>
      <c r="L32" s="357">
        <v>46508</v>
      </c>
      <c r="M32" s="357">
        <v>46508</v>
      </c>
      <c r="N32" s="358">
        <f>D32+366</f>
        <v>46873</v>
      </c>
      <c r="O32" s="298"/>
      <c r="P32" s="300"/>
      <c r="Q32" s="298">
        <f>P32</f>
        <v>0</v>
      </c>
    </row>
    <row r="36" spans="1:17" ht="25.8" x14ac:dyDescent="0.5">
      <c r="A36" s="255" t="s">
        <v>115</v>
      </c>
      <c r="B36" s="255"/>
      <c r="C36" s="255"/>
      <c r="D36" s="255"/>
      <c r="E36" s="255"/>
      <c r="F36" s="255"/>
      <c r="G36" s="255"/>
      <c r="H36" s="255"/>
      <c r="K36" s="3"/>
      <c r="L36" s="3"/>
      <c r="M36" s="3"/>
      <c r="N36" s="3"/>
      <c r="O36" s="3"/>
      <c r="P36" s="3"/>
    </row>
    <row r="37" spans="1:17" ht="23.4" thickBot="1" x14ac:dyDescent="0.35">
      <c r="A37" s="704" t="s">
        <v>3</v>
      </c>
      <c r="B37" s="705"/>
      <c r="C37" s="705"/>
      <c r="D37" s="705"/>
      <c r="E37" s="305"/>
      <c r="F37" s="305"/>
      <c r="G37" s="316"/>
      <c r="H37" s="316"/>
      <c r="I37" s="316"/>
      <c r="J37" s="317"/>
      <c r="K37" s="317"/>
      <c r="L37" s="317"/>
      <c r="M37" s="317"/>
      <c r="N37" s="317"/>
      <c r="O37" s="317"/>
      <c r="P37" s="317"/>
      <c r="Q37" s="317"/>
    </row>
    <row r="38" spans="1:17" ht="29.4" thickBot="1" x14ac:dyDescent="0.35">
      <c r="A38" s="306"/>
      <c r="B38" s="307"/>
      <c r="C38" s="373"/>
      <c r="D38" s="308" t="s">
        <v>4</v>
      </c>
      <c r="E38" s="706" t="s">
        <v>5</v>
      </c>
      <c r="F38" s="707"/>
      <c r="G38" s="379"/>
      <c r="H38" s="377" t="s">
        <v>6</v>
      </c>
      <c r="I38" s="580"/>
      <c r="J38" s="318" t="s">
        <v>7</v>
      </c>
      <c r="K38" s="319" t="s">
        <v>8</v>
      </c>
      <c r="L38" s="318" t="s">
        <v>9</v>
      </c>
      <c r="M38" s="639" t="s">
        <v>10</v>
      </c>
      <c r="N38" s="390" t="s">
        <v>11</v>
      </c>
      <c r="O38" s="387" t="s">
        <v>12</v>
      </c>
      <c r="P38" s="318" t="s">
        <v>116</v>
      </c>
      <c r="Q38" s="318" t="s">
        <v>86</v>
      </c>
    </row>
    <row r="39" spans="1:17" ht="118.95" customHeight="1" thickBot="1" x14ac:dyDescent="0.35">
      <c r="A39" s="309" t="s">
        <v>14</v>
      </c>
      <c r="B39" s="309" t="s">
        <v>15</v>
      </c>
      <c r="C39" s="310" t="s">
        <v>117</v>
      </c>
      <c r="D39" s="310" t="s">
        <v>16</v>
      </c>
      <c r="E39" s="311" t="s">
        <v>17</v>
      </c>
      <c r="F39" s="310" t="s">
        <v>18</v>
      </c>
      <c r="G39" s="380" t="s">
        <v>90</v>
      </c>
      <c r="H39" s="392" t="s">
        <v>118</v>
      </c>
      <c r="I39" s="323"/>
      <c r="J39" s="311" t="s">
        <v>91</v>
      </c>
      <c r="K39" s="311" t="s">
        <v>92</v>
      </c>
      <c r="L39" s="311" t="s">
        <v>23</v>
      </c>
      <c r="M39" s="310" t="s">
        <v>24</v>
      </c>
      <c r="N39" s="391" t="s">
        <v>119</v>
      </c>
      <c r="O39" s="388" t="s">
        <v>120</v>
      </c>
      <c r="P39" s="311" t="s">
        <v>121</v>
      </c>
      <c r="Q39" s="311" t="s">
        <v>93</v>
      </c>
    </row>
    <row r="40" spans="1:17" ht="15" thickBot="1" x14ac:dyDescent="0.35">
      <c r="A40" s="312" t="s">
        <v>122</v>
      </c>
      <c r="B40" s="313">
        <v>38975</v>
      </c>
      <c r="C40" s="374">
        <v>411233</v>
      </c>
      <c r="D40" s="314">
        <v>46356</v>
      </c>
      <c r="E40" s="315">
        <v>45993</v>
      </c>
      <c r="F40" s="376">
        <v>46356</v>
      </c>
      <c r="G40" s="381">
        <f>N40</f>
        <v>46296</v>
      </c>
      <c r="H40" s="347">
        <v>46204</v>
      </c>
      <c r="I40" s="320"/>
      <c r="J40" s="320">
        <f>H40+14</f>
        <v>46218</v>
      </c>
      <c r="K40" s="322" t="s">
        <v>29</v>
      </c>
      <c r="L40" s="320">
        <f>H40</f>
        <v>46204</v>
      </c>
      <c r="M40" s="386">
        <v>60</v>
      </c>
      <c r="N40" s="381">
        <v>46296</v>
      </c>
      <c r="O40" s="321">
        <v>46296</v>
      </c>
      <c r="P40" s="315">
        <v>46660</v>
      </c>
      <c r="Q40" s="315">
        <v>46660</v>
      </c>
    </row>
    <row r="41" spans="1:17" ht="6.6" customHeight="1" x14ac:dyDescent="0.3">
      <c r="A41" s="45"/>
      <c r="B41" s="44"/>
      <c r="C41" s="363"/>
      <c r="D41" s="241"/>
      <c r="E41" s="244"/>
      <c r="F41" s="244"/>
      <c r="G41" s="378"/>
      <c r="H41" s="55"/>
      <c r="I41" s="55"/>
      <c r="J41" s="55"/>
      <c r="K41" s="245"/>
      <c r="L41" s="55"/>
      <c r="M41" s="246"/>
      <c r="N41" s="389"/>
      <c r="O41" s="247"/>
      <c r="P41" s="60"/>
      <c r="Q41" s="60"/>
    </row>
    <row r="42" spans="1:17" ht="22.8" x14ac:dyDescent="0.3">
      <c r="A42" s="708" t="s">
        <v>30</v>
      </c>
      <c r="B42" s="709"/>
      <c r="C42" s="709"/>
      <c r="D42" s="709"/>
      <c r="E42" s="709"/>
      <c r="F42" s="709"/>
      <c r="G42" s="709"/>
      <c r="H42" s="709"/>
      <c r="I42" s="709"/>
      <c r="J42" s="709"/>
      <c r="K42" s="709"/>
      <c r="L42" s="709"/>
      <c r="M42" s="709"/>
      <c r="N42" s="709"/>
      <c r="O42" s="709"/>
      <c r="P42" s="324"/>
      <c r="Q42" s="324"/>
    </row>
    <row r="43" spans="1:17" ht="29.4" thickBot="1" x14ac:dyDescent="0.35">
      <c r="A43" s="325"/>
      <c r="B43" s="326"/>
      <c r="C43" s="327"/>
      <c r="D43" s="327" t="s">
        <v>4</v>
      </c>
      <c r="E43" s="710" t="s">
        <v>108</v>
      </c>
      <c r="F43" s="711"/>
      <c r="G43" s="640"/>
      <c r="H43" s="328" t="s">
        <v>6</v>
      </c>
      <c r="I43" s="640"/>
      <c r="J43" s="329" t="s">
        <v>7</v>
      </c>
      <c r="K43" s="330" t="s">
        <v>8</v>
      </c>
      <c r="L43" s="329" t="s">
        <v>9</v>
      </c>
      <c r="M43" s="330" t="s">
        <v>94</v>
      </c>
      <c r="N43" s="329" t="s">
        <v>109</v>
      </c>
      <c r="O43" s="329" t="s">
        <v>12</v>
      </c>
      <c r="P43" s="331" t="s">
        <v>110</v>
      </c>
      <c r="Q43" s="332" t="s">
        <v>86</v>
      </c>
    </row>
    <row r="44" spans="1:17" ht="78.599999999999994" thickBot="1" x14ac:dyDescent="0.35">
      <c r="A44" s="333" t="s">
        <v>14</v>
      </c>
      <c r="B44" s="333" t="s">
        <v>15</v>
      </c>
      <c r="C44" s="334"/>
      <c r="D44" s="334" t="s">
        <v>16</v>
      </c>
      <c r="E44" s="384" t="s">
        <v>111</v>
      </c>
      <c r="F44" s="382" t="s">
        <v>112</v>
      </c>
      <c r="G44" s="336" t="s">
        <v>34</v>
      </c>
      <c r="H44" s="346" t="s">
        <v>35</v>
      </c>
      <c r="I44" s="53"/>
      <c r="J44" s="335" t="s">
        <v>91</v>
      </c>
      <c r="K44" s="335" t="s">
        <v>92</v>
      </c>
      <c r="L44" s="335" t="s">
        <v>23</v>
      </c>
      <c r="M44" s="335" t="s">
        <v>24</v>
      </c>
      <c r="N44" s="335" t="s">
        <v>99</v>
      </c>
      <c r="O44" s="335" t="s">
        <v>26</v>
      </c>
      <c r="P44" s="335" t="s">
        <v>100</v>
      </c>
      <c r="Q44" s="337" t="s">
        <v>114</v>
      </c>
    </row>
    <row r="45" spans="1:17" ht="15" thickBot="1" x14ac:dyDescent="0.35">
      <c r="A45" s="338" t="s">
        <v>68</v>
      </c>
      <c r="B45" s="339">
        <v>38975</v>
      </c>
      <c r="C45" s="375"/>
      <c r="D45" s="340">
        <f>Q40</f>
        <v>46660</v>
      </c>
      <c r="E45" s="385">
        <f>N40</f>
        <v>46296</v>
      </c>
      <c r="F45" s="383">
        <f>P40</f>
        <v>46660</v>
      </c>
      <c r="G45" s="342">
        <f ca="1">DATE(YEAR(TODAY()), MATCH(LOWER(A45), {"january","february","march","april","may","june","july","august","september","october","november","december"}, 0), 1) - 45</f>
        <v>46221</v>
      </c>
      <c r="H45" s="343">
        <f>D45-45</f>
        <v>46615</v>
      </c>
      <c r="I45" s="342"/>
      <c r="J45" s="342">
        <f>H45+14</f>
        <v>46629</v>
      </c>
      <c r="K45" s="344"/>
      <c r="L45" s="342">
        <f>H45</f>
        <v>46615</v>
      </c>
      <c r="M45" s="345">
        <v>45</v>
      </c>
      <c r="N45" s="339">
        <f>O45</f>
        <v>47027</v>
      </c>
      <c r="O45" s="339">
        <f>P45+1</f>
        <v>47027</v>
      </c>
      <c r="P45" s="341">
        <f>F45+366</f>
        <v>47026</v>
      </c>
      <c r="Q45" s="339">
        <f>P45</f>
        <v>47026</v>
      </c>
    </row>
    <row r="47" spans="1:17" x14ac:dyDescent="0.3">
      <c r="E47" t="s">
        <v>123</v>
      </c>
      <c r="H47" t="s">
        <v>124</v>
      </c>
    </row>
    <row r="49" spans="1:17" ht="25.8" x14ac:dyDescent="0.5">
      <c r="A49" s="255" t="s">
        <v>101</v>
      </c>
      <c r="B49" s="255"/>
      <c r="C49" s="255"/>
      <c r="D49" s="255"/>
      <c r="E49" s="255"/>
      <c r="F49" s="255"/>
      <c r="G49" s="255"/>
      <c r="H49" s="255"/>
      <c r="K49" s="3"/>
      <c r="L49" s="3"/>
      <c r="M49" s="3"/>
      <c r="N49" s="3"/>
      <c r="O49" s="3"/>
      <c r="P49" s="3"/>
    </row>
    <row r="50" spans="1:17" ht="22.8" x14ac:dyDescent="0.3">
      <c r="A50" s="696" t="s">
        <v>3</v>
      </c>
      <c r="B50" s="697"/>
      <c r="C50" s="697"/>
      <c r="D50" s="697"/>
      <c r="E50" s="258"/>
      <c r="F50" s="258"/>
      <c r="G50" s="259"/>
      <c r="H50" s="259"/>
      <c r="I50" s="259"/>
      <c r="J50" s="260"/>
      <c r="K50" s="260"/>
      <c r="L50" s="260"/>
      <c r="M50" s="260"/>
      <c r="N50" s="260"/>
      <c r="O50" s="260"/>
      <c r="P50" s="260"/>
      <c r="Q50" s="260"/>
    </row>
    <row r="51" spans="1:17" ht="29.4" thickBot="1" x14ac:dyDescent="0.35">
      <c r="A51" s="261"/>
      <c r="B51" s="262"/>
      <c r="C51" s="367"/>
      <c r="D51" s="263" t="s">
        <v>4</v>
      </c>
      <c r="E51" s="698" t="s">
        <v>5</v>
      </c>
      <c r="F51" s="699"/>
      <c r="G51" s="261"/>
      <c r="H51" s="264" t="s">
        <v>6</v>
      </c>
      <c r="I51" s="637"/>
      <c r="J51" s="265" t="s">
        <v>7</v>
      </c>
      <c r="K51" s="266" t="s">
        <v>8</v>
      </c>
      <c r="L51" s="265" t="s">
        <v>9</v>
      </c>
      <c r="M51" s="266" t="s">
        <v>10</v>
      </c>
      <c r="N51" s="266" t="s">
        <v>11</v>
      </c>
      <c r="O51" s="265" t="s">
        <v>12</v>
      </c>
      <c r="P51" s="265" t="s">
        <v>13</v>
      </c>
      <c r="Q51" s="265" t="s">
        <v>86</v>
      </c>
    </row>
    <row r="52" spans="1:17" ht="63" thickBot="1" x14ac:dyDescent="0.35">
      <c r="A52" s="267" t="s">
        <v>14</v>
      </c>
      <c r="B52" s="267" t="s">
        <v>15</v>
      </c>
      <c r="C52" s="368"/>
      <c r="D52" s="268" t="s">
        <v>16</v>
      </c>
      <c r="E52" s="269" t="s">
        <v>17</v>
      </c>
      <c r="F52" s="269" t="s">
        <v>18</v>
      </c>
      <c r="G52" s="70" t="s">
        <v>90</v>
      </c>
      <c r="H52" s="270" t="s">
        <v>20</v>
      </c>
      <c r="I52" s="271"/>
      <c r="J52" s="269" t="s">
        <v>91</v>
      </c>
      <c r="K52" s="269" t="s">
        <v>92</v>
      </c>
      <c r="L52" s="269" t="s">
        <v>23</v>
      </c>
      <c r="M52" s="269" t="s">
        <v>24</v>
      </c>
      <c r="N52" s="269" t="s">
        <v>105</v>
      </c>
      <c r="O52" s="269" t="s">
        <v>125</v>
      </c>
      <c r="P52" s="269" t="s">
        <v>107</v>
      </c>
      <c r="Q52" s="269" t="s">
        <v>93</v>
      </c>
    </row>
    <row r="53" spans="1:17" x14ac:dyDescent="0.3">
      <c r="A53" s="272" t="s">
        <v>28</v>
      </c>
      <c r="B53" s="273">
        <v>36253</v>
      </c>
      <c r="C53" s="369"/>
      <c r="D53" s="274">
        <v>46216</v>
      </c>
      <c r="E53" s="275">
        <v>45871</v>
      </c>
      <c r="F53" s="275">
        <v>46234</v>
      </c>
      <c r="G53" s="276">
        <f>N53</f>
        <v>46235</v>
      </c>
      <c r="H53" s="277">
        <f>F53-45</f>
        <v>46189</v>
      </c>
      <c r="I53" s="276"/>
      <c r="J53" s="276">
        <f>H53+14</f>
        <v>46203</v>
      </c>
      <c r="K53" s="278" t="s">
        <v>29</v>
      </c>
      <c r="L53" s="276">
        <f>H53</f>
        <v>46189</v>
      </c>
      <c r="M53" s="279">
        <v>45</v>
      </c>
      <c r="N53" s="273">
        <v>46235</v>
      </c>
      <c r="O53" s="280">
        <f>P53+1</f>
        <v>46508</v>
      </c>
      <c r="P53" s="275">
        <v>46507</v>
      </c>
      <c r="Q53" s="275">
        <v>46507</v>
      </c>
    </row>
    <row r="54" spans="1:17" x14ac:dyDescent="0.3">
      <c r="A54" s="45"/>
      <c r="B54" s="44"/>
      <c r="C54" s="363"/>
      <c r="D54" s="241"/>
      <c r="E54" s="244"/>
      <c r="F54" s="244"/>
      <c r="G54" s="55"/>
      <c r="H54" s="55"/>
      <c r="I54" s="55"/>
      <c r="J54" s="55"/>
      <c r="K54" s="245"/>
      <c r="L54" s="55"/>
      <c r="M54" s="246"/>
      <c r="N54" s="247"/>
      <c r="O54" s="247"/>
      <c r="P54" s="60"/>
      <c r="Q54" s="60"/>
    </row>
    <row r="55" spans="1:17" ht="22.8" x14ac:dyDescent="0.3">
      <c r="A55" s="700" t="s">
        <v>30</v>
      </c>
      <c r="B55" s="701"/>
      <c r="C55" s="701"/>
      <c r="D55" s="701"/>
      <c r="E55" s="701"/>
      <c r="F55" s="701"/>
      <c r="G55" s="701"/>
      <c r="H55" s="701"/>
      <c r="I55" s="701"/>
      <c r="J55" s="701"/>
      <c r="K55" s="701"/>
      <c r="L55" s="701"/>
      <c r="M55" s="701"/>
      <c r="N55" s="701"/>
      <c r="O55" s="701"/>
      <c r="P55" s="281"/>
      <c r="Q55" s="281"/>
    </row>
    <row r="56" spans="1:17" ht="29.4" thickBot="1" x14ac:dyDescent="0.35">
      <c r="A56" s="282"/>
      <c r="B56" s="283"/>
      <c r="C56" s="370"/>
      <c r="D56" s="284" t="s">
        <v>4</v>
      </c>
      <c r="E56" s="694" t="s">
        <v>108</v>
      </c>
      <c r="F56" s="695"/>
      <c r="G56" s="638"/>
      <c r="H56" s="285" t="s">
        <v>6</v>
      </c>
      <c r="I56" s="638"/>
      <c r="J56" s="286" t="s">
        <v>7</v>
      </c>
      <c r="K56" s="287" t="s">
        <v>8</v>
      </c>
      <c r="L56" s="286" t="s">
        <v>9</v>
      </c>
      <c r="M56" s="287" t="s">
        <v>94</v>
      </c>
      <c r="N56" s="286" t="s">
        <v>109</v>
      </c>
      <c r="O56" s="286" t="s">
        <v>12</v>
      </c>
      <c r="P56" s="288" t="s">
        <v>110</v>
      </c>
      <c r="Q56" s="289" t="s">
        <v>86</v>
      </c>
    </row>
    <row r="57" spans="1:17" ht="78.599999999999994" thickBot="1" x14ac:dyDescent="0.35">
      <c r="A57" s="290" t="s">
        <v>14</v>
      </c>
      <c r="B57" s="290" t="s">
        <v>15</v>
      </c>
      <c r="C57" s="371"/>
      <c r="D57" s="291" t="s">
        <v>16</v>
      </c>
      <c r="E57" s="292" t="s">
        <v>111</v>
      </c>
      <c r="F57" s="292" t="s">
        <v>112</v>
      </c>
      <c r="G57" s="293" t="s">
        <v>34</v>
      </c>
      <c r="H57" s="294" t="s">
        <v>35</v>
      </c>
      <c r="I57" s="295"/>
      <c r="J57" s="292" t="s">
        <v>91</v>
      </c>
      <c r="K57" s="292" t="s">
        <v>92</v>
      </c>
      <c r="L57" s="292" t="s">
        <v>23</v>
      </c>
      <c r="M57" s="292" t="s">
        <v>24</v>
      </c>
      <c r="N57" s="292" t="s">
        <v>99</v>
      </c>
      <c r="O57" s="292" t="s">
        <v>26</v>
      </c>
      <c r="P57" s="292" t="s">
        <v>100</v>
      </c>
      <c r="Q57" s="296" t="s">
        <v>114</v>
      </c>
    </row>
    <row r="58" spans="1:17" x14ac:dyDescent="0.3">
      <c r="A58" s="297" t="s">
        <v>28</v>
      </c>
      <c r="B58" s="298">
        <v>36253</v>
      </c>
      <c r="C58" s="372"/>
      <c r="D58" s="299">
        <f>Q53</f>
        <v>46507</v>
      </c>
      <c r="E58" s="300">
        <f>N53</f>
        <v>46235</v>
      </c>
      <c r="F58" s="300">
        <f>P53</f>
        <v>46507</v>
      </c>
      <c r="G58" s="301">
        <f ca="1">DATE(YEAR(TODAY()), MATCH(LOWER(A58), {"january","february","march","april","may","june","july","august","september","october","november","december"}, 0), 1) - 45</f>
        <v>46068</v>
      </c>
      <c r="H58" s="302">
        <f>D58-45</f>
        <v>46462</v>
      </c>
      <c r="I58" s="301"/>
      <c r="J58" s="301">
        <f>H58+14</f>
        <v>46476</v>
      </c>
      <c r="K58" s="303"/>
      <c r="L58" s="301">
        <f>H58</f>
        <v>46462</v>
      </c>
      <c r="M58" s="304">
        <v>45</v>
      </c>
      <c r="N58" s="298">
        <f>O58</f>
        <v>46874</v>
      </c>
      <c r="O58" s="298">
        <f>P58+1</f>
        <v>46874</v>
      </c>
      <c r="P58" s="300">
        <f>F58+366</f>
        <v>46873</v>
      </c>
      <c r="Q58" s="298">
        <f>P58</f>
        <v>46873</v>
      </c>
    </row>
  </sheetData>
  <mergeCells count="18">
    <mergeCell ref="E16:F16"/>
    <mergeCell ref="A3:N3"/>
    <mergeCell ref="A7:J7"/>
    <mergeCell ref="A10:D10"/>
    <mergeCell ref="E11:F11"/>
    <mergeCell ref="A15:O15"/>
    <mergeCell ref="E56:F56"/>
    <mergeCell ref="A24:D24"/>
    <mergeCell ref="E25:F25"/>
    <mergeCell ref="A29:O29"/>
    <mergeCell ref="E30:F30"/>
    <mergeCell ref="A37:D37"/>
    <mergeCell ref="E38:F38"/>
    <mergeCell ref="A42:O42"/>
    <mergeCell ref="E43:F43"/>
    <mergeCell ref="A50:D50"/>
    <mergeCell ref="E51:F51"/>
    <mergeCell ref="A55:O5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F9A6-DBBE-4471-8E7E-3D700C0AD38B}">
  <sheetPr>
    <tabColor theme="9" tint="-0.499984740745262"/>
  </sheetPr>
  <dimension ref="A2:AD32"/>
  <sheetViews>
    <sheetView topLeftCell="A13" zoomScale="89" zoomScaleNormal="89" workbookViewId="0">
      <selection activeCell="F26" sqref="F26"/>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6" width="27.332031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68" t="s">
        <v>0</v>
      </c>
      <c r="B3" s="654"/>
      <c r="C3" s="655"/>
      <c r="D3" s="655"/>
      <c r="E3" s="655"/>
      <c r="F3" s="655"/>
      <c r="G3" s="655"/>
      <c r="H3" s="655"/>
      <c r="I3" s="655"/>
      <c r="J3" s="655"/>
      <c r="K3" s="655"/>
      <c r="L3" s="655"/>
      <c r="M3" s="656"/>
    </row>
    <row r="6" spans="1:18" x14ac:dyDescent="0.3">
      <c r="A6" s="14"/>
      <c r="B6" s="13"/>
      <c r="C6" s="13"/>
      <c r="D6" s="13"/>
      <c r="E6" s="13"/>
      <c r="F6" s="13"/>
      <c r="G6" s="13"/>
      <c r="H6" s="13"/>
      <c r="I6" s="14"/>
      <c r="J6" s="14"/>
      <c r="K6" s="14"/>
      <c r="L6" s="14"/>
      <c r="M6" s="14"/>
      <c r="N6" s="14"/>
      <c r="O6" s="14"/>
      <c r="P6" s="14"/>
      <c r="Q6" s="14"/>
    </row>
    <row r="7" spans="1:18" ht="39.6" customHeight="1" x14ac:dyDescent="0.4">
      <c r="A7" s="683" t="s">
        <v>1</v>
      </c>
      <c r="B7" s="683"/>
      <c r="C7" s="683"/>
      <c r="D7" s="683"/>
      <c r="E7" s="683"/>
      <c r="F7" s="683"/>
      <c r="G7" s="683"/>
      <c r="H7" s="683"/>
      <c r="I7" s="683"/>
    </row>
    <row r="8" spans="1:18" ht="9" customHeight="1" x14ac:dyDescent="0.4">
      <c r="A8" s="107"/>
      <c r="B8" s="107"/>
      <c r="C8" s="107"/>
      <c r="D8" s="107"/>
      <c r="E8" s="107"/>
      <c r="F8" s="107"/>
      <c r="G8" s="107"/>
      <c r="H8" s="107"/>
      <c r="I8" s="107"/>
    </row>
    <row r="9" spans="1:18" ht="36.6" customHeight="1" x14ac:dyDescent="0.5">
      <c r="A9" s="255" t="s">
        <v>126</v>
      </c>
      <c r="B9" s="255"/>
      <c r="C9" s="255"/>
      <c r="D9" s="255"/>
      <c r="E9" s="255"/>
      <c r="F9" s="255"/>
      <c r="G9" s="255"/>
      <c r="J9" s="15"/>
      <c r="K9" s="15"/>
      <c r="L9" s="15"/>
      <c r="M9" s="15"/>
      <c r="N9" s="15"/>
      <c r="O9" s="15"/>
      <c r="P9" s="15"/>
      <c r="Q9" s="15"/>
    </row>
    <row r="10" spans="1:18" ht="46.95" customHeight="1" x14ac:dyDescent="0.3">
      <c r="A10" s="684" t="s">
        <v>3</v>
      </c>
      <c r="B10" s="685"/>
      <c r="C10" s="685"/>
      <c r="D10" s="438"/>
      <c r="E10" s="438"/>
      <c r="F10" s="108"/>
      <c r="G10" s="108"/>
      <c r="H10" s="108"/>
      <c r="I10" s="109"/>
      <c r="J10" s="109"/>
      <c r="K10" s="109"/>
      <c r="L10" s="109"/>
      <c r="M10" s="109"/>
      <c r="N10" s="109"/>
      <c r="O10" s="109"/>
      <c r="P10" s="109"/>
    </row>
    <row r="11" spans="1:18" ht="44.4" customHeight="1" thickBot="1" x14ac:dyDescent="0.35">
      <c r="A11" s="110"/>
      <c r="B11" s="111"/>
      <c r="C11" s="112" t="s">
        <v>4</v>
      </c>
      <c r="D11" s="720" t="s">
        <v>5</v>
      </c>
      <c r="E11" s="721"/>
      <c r="F11" s="110"/>
      <c r="G11" s="114" t="s">
        <v>6</v>
      </c>
      <c r="H11" s="642"/>
      <c r="I11" s="115" t="s">
        <v>7</v>
      </c>
      <c r="J11" s="116" t="s">
        <v>8</v>
      </c>
      <c r="K11" s="115" t="s">
        <v>9</v>
      </c>
      <c r="L11" s="116" t="s">
        <v>10</v>
      </c>
      <c r="M11" s="116" t="s">
        <v>11</v>
      </c>
      <c r="N11" s="115" t="s">
        <v>12</v>
      </c>
      <c r="O11" s="115" t="s">
        <v>13</v>
      </c>
      <c r="P11" s="116" t="s">
        <v>86</v>
      </c>
    </row>
    <row r="12" spans="1:18" ht="75.599999999999994" customHeight="1" thickBot="1" x14ac:dyDescent="0.35">
      <c r="A12" s="118" t="s">
        <v>14</v>
      </c>
      <c r="B12" s="118" t="s">
        <v>15</v>
      </c>
      <c r="C12" s="439" t="s">
        <v>16</v>
      </c>
      <c r="D12" s="119" t="s">
        <v>17</v>
      </c>
      <c r="E12" s="119" t="s">
        <v>18</v>
      </c>
      <c r="F12" s="120"/>
      <c r="G12" s="121" t="s">
        <v>20</v>
      </c>
      <c r="H12" s="72"/>
      <c r="I12" s="119" t="s">
        <v>91</v>
      </c>
      <c r="J12" s="119" t="s">
        <v>92</v>
      </c>
      <c r="K12" s="119" t="s">
        <v>23</v>
      </c>
      <c r="L12" s="119" t="s">
        <v>24</v>
      </c>
      <c r="M12" s="119" t="s">
        <v>25</v>
      </c>
      <c r="N12" s="119" t="s">
        <v>26</v>
      </c>
      <c r="O12" s="119" t="s">
        <v>27</v>
      </c>
      <c r="P12" s="118" t="s">
        <v>93</v>
      </c>
    </row>
    <row r="13" spans="1:18" ht="29.4" customHeight="1" x14ac:dyDescent="0.3">
      <c r="A13" s="123" t="s">
        <v>28</v>
      </c>
      <c r="B13" s="124">
        <v>38889</v>
      </c>
      <c r="C13" s="440">
        <v>46203</v>
      </c>
      <c r="D13" s="131">
        <v>46113</v>
      </c>
      <c r="E13" s="131">
        <v>46203</v>
      </c>
      <c r="F13" s="126"/>
      <c r="G13" s="126">
        <f>E13-45</f>
        <v>46158</v>
      </c>
      <c r="H13" s="126"/>
      <c r="I13" s="126">
        <f>G13+14</f>
        <v>46172</v>
      </c>
      <c r="J13" s="132" t="s">
        <v>29</v>
      </c>
      <c r="K13" s="126">
        <f>G13</f>
        <v>46158</v>
      </c>
      <c r="L13" s="129">
        <f>M13-I13</f>
        <v>-29</v>
      </c>
      <c r="M13" s="124">
        <f>N13</f>
        <v>46143</v>
      </c>
      <c r="N13" s="441">
        <f>O13+1</f>
        <v>46143</v>
      </c>
      <c r="O13" s="442">
        <v>46142</v>
      </c>
      <c r="P13" s="124">
        <f>O13</f>
        <v>46142</v>
      </c>
    </row>
    <row r="14" spans="1:18" ht="6.6" customHeight="1" x14ac:dyDescent="0.3">
      <c r="A14" s="133"/>
      <c r="B14" s="134"/>
      <c r="C14" s="443"/>
      <c r="D14" s="444"/>
      <c r="E14" s="444"/>
      <c r="F14" s="137"/>
      <c r="G14" s="137"/>
      <c r="H14" s="137"/>
      <c r="I14" s="137"/>
      <c r="J14" s="445"/>
      <c r="K14" s="137"/>
      <c r="L14" s="446"/>
      <c r="M14" s="447"/>
      <c r="N14" s="447"/>
      <c r="O14" s="140"/>
      <c r="P14" s="140"/>
    </row>
    <row r="15" spans="1:18" ht="41.4" customHeight="1" x14ac:dyDescent="0.3">
      <c r="A15" s="722" t="s">
        <v>30</v>
      </c>
      <c r="B15" s="723"/>
      <c r="C15" s="723"/>
      <c r="D15" s="723"/>
      <c r="E15" s="723"/>
      <c r="F15" s="723"/>
      <c r="G15" s="723"/>
      <c r="H15" s="723"/>
      <c r="I15" s="723"/>
      <c r="J15" s="723"/>
      <c r="K15" s="723"/>
      <c r="L15" s="723"/>
      <c r="M15" s="723"/>
      <c r="N15" s="723"/>
      <c r="O15" s="147"/>
      <c r="P15" s="147"/>
    </row>
    <row r="16" spans="1:18" ht="42.6" customHeight="1" thickBot="1" x14ac:dyDescent="0.35">
      <c r="A16" s="148"/>
      <c r="B16" s="149"/>
      <c r="C16" s="150" t="s">
        <v>4</v>
      </c>
      <c r="D16" s="724" t="s">
        <v>31</v>
      </c>
      <c r="E16" s="725"/>
      <c r="F16" s="448"/>
      <c r="G16" s="449" t="s">
        <v>6</v>
      </c>
      <c r="H16" s="448"/>
      <c r="I16" s="450" t="s">
        <v>7</v>
      </c>
      <c r="J16" s="451" t="s">
        <v>8</v>
      </c>
      <c r="K16" s="450" t="s">
        <v>9</v>
      </c>
      <c r="L16" s="451" t="s">
        <v>94</v>
      </c>
      <c r="M16" s="450" t="s">
        <v>95</v>
      </c>
      <c r="N16" s="450" t="s">
        <v>12</v>
      </c>
      <c r="O16" s="153" t="s">
        <v>96</v>
      </c>
      <c r="P16" s="452" t="s">
        <v>86</v>
      </c>
    </row>
    <row r="17" spans="1:30" ht="87.6" customHeight="1" thickBot="1" x14ac:dyDescent="0.35">
      <c r="A17" s="156" t="s">
        <v>14</v>
      </c>
      <c r="B17" s="156" t="s">
        <v>15</v>
      </c>
      <c r="C17" s="453" t="s">
        <v>16</v>
      </c>
      <c r="D17" s="157" t="s">
        <v>97</v>
      </c>
      <c r="E17" s="157" t="s">
        <v>98</v>
      </c>
      <c r="F17" s="158" t="s">
        <v>34</v>
      </c>
      <c r="G17" s="159" t="s">
        <v>35</v>
      </c>
      <c r="H17" s="89"/>
      <c r="I17" s="157" t="s">
        <v>91</v>
      </c>
      <c r="J17" s="157" t="s">
        <v>92</v>
      </c>
      <c r="K17" s="157" t="s">
        <v>23</v>
      </c>
      <c r="L17" s="157" t="s">
        <v>24</v>
      </c>
      <c r="M17" s="157" t="s">
        <v>99</v>
      </c>
      <c r="N17" s="157" t="s">
        <v>26</v>
      </c>
      <c r="O17" s="157" t="s">
        <v>100</v>
      </c>
      <c r="P17" s="454" t="s">
        <v>93</v>
      </c>
      <c r="Q17" s="58"/>
      <c r="R17" s="58"/>
      <c r="S17" s="58"/>
      <c r="T17" s="58"/>
      <c r="U17" s="58"/>
      <c r="V17" s="58"/>
      <c r="W17" s="58"/>
      <c r="X17" s="58"/>
      <c r="Y17" s="58"/>
      <c r="Z17" s="58"/>
      <c r="AA17" s="58"/>
      <c r="AB17" s="58"/>
      <c r="AC17" s="58"/>
      <c r="AD17" s="58"/>
    </row>
    <row r="18" spans="1:30" ht="27.6" customHeight="1" x14ac:dyDescent="0.3">
      <c r="A18" s="161" t="s">
        <v>28</v>
      </c>
      <c r="B18" s="146">
        <v>36253</v>
      </c>
      <c r="C18" s="455">
        <v>46142</v>
      </c>
      <c r="D18" s="162">
        <f>M13</f>
        <v>46143</v>
      </c>
      <c r="E18" s="162">
        <f>O13</f>
        <v>46142</v>
      </c>
      <c r="F18" s="141">
        <f ca="1">DATE(YEAR(TODAY()), MATCH(LOWER(A18), {"january","february","march","april","may","june","july","august","september","october","november","december"}, 0), 1) - 45</f>
        <v>46068</v>
      </c>
      <c r="G18" s="163">
        <f>C18-45</f>
        <v>46097</v>
      </c>
      <c r="H18" s="141"/>
      <c r="I18" s="141">
        <f>G18+14</f>
        <v>46111</v>
      </c>
      <c r="J18" s="164"/>
      <c r="K18" s="141">
        <f>G18</f>
        <v>46097</v>
      </c>
      <c r="L18" s="145">
        <v>45</v>
      </c>
      <c r="M18" s="146">
        <f>N18</f>
        <v>46508</v>
      </c>
      <c r="N18" s="146">
        <f>O18+1</f>
        <v>46508</v>
      </c>
      <c r="O18" s="162">
        <f>E18+365</f>
        <v>46507</v>
      </c>
      <c r="P18" s="146">
        <f>O18</f>
        <v>46507</v>
      </c>
      <c r="Q18" s="57"/>
      <c r="R18" s="57"/>
      <c r="S18" s="57"/>
      <c r="T18" s="57"/>
      <c r="U18" s="46"/>
      <c r="V18" s="57"/>
      <c r="W18" s="57"/>
      <c r="Y18" s="47"/>
      <c r="AA18" s="47"/>
      <c r="AB18" s="47"/>
    </row>
    <row r="19" spans="1:30" ht="6" customHeight="1" x14ac:dyDescent="0.3">
      <c r="A19" s="165"/>
      <c r="B19" s="166"/>
      <c r="C19" s="167"/>
      <c r="D19" s="167"/>
      <c r="E19" s="167"/>
      <c r="F19" s="166"/>
      <c r="G19" s="166"/>
      <c r="H19" s="166"/>
      <c r="I19" s="166"/>
      <c r="J19" s="168"/>
      <c r="K19" s="166"/>
      <c r="L19" s="169"/>
      <c r="M19" s="166"/>
      <c r="N19" s="166"/>
      <c r="O19" s="57"/>
      <c r="P19" s="57"/>
      <c r="Q19" s="57"/>
      <c r="R19" s="57"/>
      <c r="S19" s="57"/>
      <c r="T19" s="57"/>
      <c r="U19" s="46"/>
      <c r="V19" s="57"/>
      <c r="W19" s="57"/>
      <c r="Y19" s="47"/>
      <c r="AA19" s="47"/>
      <c r="AB19" s="47"/>
    </row>
    <row r="20" spans="1:30" x14ac:dyDescent="0.3">
      <c r="C20" s="58"/>
    </row>
    <row r="21" spans="1:30" x14ac:dyDescent="0.3">
      <c r="C21" s="58"/>
    </row>
    <row r="23" spans="1:30" ht="25.8" x14ac:dyDescent="0.5">
      <c r="A23" s="255" t="s">
        <v>101</v>
      </c>
      <c r="B23" s="255"/>
      <c r="C23" s="255"/>
      <c r="D23" s="255"/>
      <c r="E23" s="255"/>
      <c r="F23" s="255"/>
      <c r="G23" s="255"/>
      <c r="J23" s="15"/>
      <c r="K23" s="15"/>
      <c r="L23" s="15"/>
      <c r="M23" s="15"/>
      <c r="N23" s="15"/>
      <c r="O23" s="15"/>
    </row>
    <row r="24" spans="1:30" ht="22.8" x14ac:dyDescent="0.3">
      <c r="A24" s="712" t="s">
        <v>3</v>
      </c>
      <c r="B24" s="713"/>
      <c r="C24" s="713"/>
      <c r="D24" s="456"/>
      <c r="E24" s="456"/>
      <c r="F24" s="457"/>
      <c r="G24" s="457"/>
      <c r="H24" s="457"/>
      <c r="I24" s="458"/>
      <c r="J24" s="458"/>
      <c r="K24" s="458"/>
      <c r="L24" s="458"/>
      <c r="M24" s="458"/>
      <c r="N24" s="458"/>
      <c r="O24" s="458"/>
      <c r="P24" s="458"/>
    </row>
    <row r="25" spans="1:30" ht="43.8" thickBot="1" x14ac:dyDescent="0.35">
      <c r="A25" s="459"/>
      <c r="B25" s="460"/>
      <c r="C25" s="461" t="s">
        <v>4</v>
      </c>
      <c r="D25" s="714" t="s">
        <v>5</v>
      </c>
      <c r="E25" s="715"/>
      <c r="F25" s="459"/>
      <c r="G25" s="462" t="s">
        <v>6</v>
      </c>
      <c r="H25" s="641"/>
      <c r="I25" s="463" t="s">
        <v>7</v>
      </c>
      <c r="J25" s="464" t="s">
        <v>8</v>
      </c>
      <c r="K25" s="463" t="s">
        <v>9</v>
      </c>
      <c r="L25" s="464" t="s">
        <v>10</v>
      </c>
      <c r="M25" s="464" t="s">
        <v>102</v>
      </c>
      <c r="N25" s="463" t="s">
        <v>103</v>
      </c>
      <c r="O25" s="463" t="s">
        <v>104</v>
      </c>
      <c r="P25" s="463" t="s">
        <v>86</v>
      </c>
    </row>
    <row r="26" spans="1:30" ht="63" thickBot="1" x14ac:dyDescent="0.35">
      <c r="A26" s="183" t="s">
        <v>14</v>
      </c>
      <c r="B26" s="183" t="s">
        <v>15</v>
      </c>
      <c r="C26" s="465" t="s">
        <v>16</v>
      </c>
      <c r="D26" s="187" t="s">
        <v>17</v>
      </c>
      <c r="E26" s="187" t="s">
        <v>18</v>
      </c>
      <c r="F26" s="466" t="s">
        <v>90</v>
      </c>
      <c r="G26" s="467" t="s">
        <v>20</v>
      </c>
      <c r="H26" s="408"/>
      <c r="I26" s="187" t="s">
        <v>91</v>
      </c>
      <c r="J26" s="187" t="s">
        <v>92</v>
      </c>
      <c r="K26" s="187" t="s">
        <v>23</v>
      </c>
      <c r="L26" s="187" t="s">
        <v>24</v>
      </c>
      <c r="M26" s="187" t="s">
        <v>105</v>
      </c>
      <c r="N26" s="187" t="s">
        <v>106</v>
      </c>
      <c r="O26" s="187" t="s">
        <v>107</v>
      </c>
      <c r="P26" s="187" t="s">
        <v>93</v>
      </c>
    </row>
    <row r="27" spans="1:30" x14ac:dyDescent="0.3">
      <c r="A27" s="195" t="s">
        <v>28</v>
      </c>
      <c r="B27" s="198">
        <v>36253</v>
      </c>
      <c r="C27" s="468">
        <v>46216</v>
      </c>
      <c r="D27" s="469">
        <v>45868</v>
      </c>
      <c r="E27" s="470">
        <v>46216</v>
      </c>
      <c r="F27" s="471">
        <v>46143</v>
      </c>
      <c r="G27" s="472">
        <v>46174</v>
      </c>
      <c r="H27" s="199"/>
      <c r="I27" s="199">
        <f>G27+14</f>
        <v>46188</v>
      </c>
      <c r="J27" s="200" t="s">
        <v>29</v>
      </c>
      <c r="K27" s="199">
        <f>G27</f>
        <v>46174</v>
      </c>
      <c r="L27" s="201">
        <v>45</v>
      </c>
      <c r="M27" s="198">
        <v>46217</v>
      </c>
      <c r="N27" s="473">
        <v>46217</v>
      </c>
      <c r="O27" s="469">
        <v>46507</v>
      </c>
      <c r="P27" s="469">
        <v>46507</v>
      </c>
    </row>
    <row r="28" spans="1:30" ht="7.95" customHeight="1" x14ac:dyDescent="0.3">
      <c r="A28" s="133"/>
      <c r="B28" s="134"/>
      <c r="C28" s="443"/>
      <c r="D28" s="444"/>
      <c r="E28" s="444"/>
      <c r="F28" s="137"/>
      <c r="G28" s="137"/>
      <c r="H28" s="137"/>
      <c r="I28" s="137"/>
      <c r="J28" s="445"/>
      <c r="K28" s="137"/>
      <c r="L28" s="446"/>
      <c r="M28" s="447"/>
      <c r="N28" s="447"/>
      <c r="O28" s="140"/>
      <c r="P28" s="140"/>
    </row>
    <row r="29" spans="1:30" ht="22.8" x14ac:dyDescent="0.3">
      <c r="A29" s="716" t="s">
        <v>30</v>
      </c>
      <c r="B29" s="717"/>
      <c r="C29" s="717"/>
      <c r="D29" s="717"/>
      <c r="E29" s="717"/>
      <c r="F29" s="717"/>
      <c r="G29" s="717"/>
      <c r="H29" s="717"/>
      <c r="I29" s="717"/>
      <c r="J29" s="717"/>
      <c r="K29" s="717"/>
      <c r="L29" s="717"/>
      <c r="M29" s="717"/>
      <c r="N29" s="717"/>
      <c r="O29" s="474"/>
      <c r="P29" s="474"/>
    </row>
    <row r="30" spans="1:30" ht="28.8" x14ac:dyDescent="0.3">
      <c r="A30" s="179"/>
      <c r="B30" s="475"/>
      <c r="C30" s="476" t="s">
        <v>4</v>
      </c>
      <c r="D30" s="718" t="s">
        <v>108</v>
      </c>
      <c r="E30" s="719"/>
      <c r="F30" s="477" t="s">
        <v>6</v>
      </c>
      <c r="G30" s="422" t="s">
        <v>7</v>
      </c>
      <c r="H30" s="423" t="s">
        <v>8</v>
      </c>
      <c r="I30" s="422" t="s">
        <v>9</v>
      </c>
      <c r="J30" s="423" t="s">
        <v>94</v>
      </c>
      <c r="K30" s="422" t="s">
        <v>109</v>
      </c>
      <c r="L30" s="422" t="s">
        <v>12</v>
      </c>
      <c r="M30" s="181" t="s">
        <v>110</v>
      </c>
      <c r="N30" s="422"/>
      <c r="O30" s="181"/>
      <c r="P30" s="478" t="s">
        <v>86</v>
      </c>
    </row>
    <row r="31" spans="1:30" ht="72" x14ac:dyDescent="0.3">
      <c r="A31" s="479" t="s">
        <v>14</v>
      </c>
      <c r="B31" s="479" t="s">
        <v>15</v>
      </c>
      <c r="C31" s="480" t="s">
        <v>16</v>
      </c>
      <c r="D31" s="194" t="s">
        <v>111</v>
      </c>
      <c r="E31" s="194" t="s">
        <v>112</v>
      </c>
      <c r="F31" s="481" t="s">
        <v>113</v>
      </c>
      <c r="G31" s="194" t="s">
        <v>91</v>
      </c>
      <c r="H31" s="194" t="s">
        <v>92</v>
      </c>
      <c r="I31" s="194" t="s">
        <v>23</v>
      </c>
      <c r="J31" s="194" t="s">
        <v>24</v>
      </c>
      <c r="K31" s="194" t="s">
        <v>99</v>
      </c>
      <c r="L31" s="194" t="s">
        <v>26</v>
      </c>
      <c r="M31" s="194" t="s">
        <v>100</v>
      </c>
      <c r="N31" s="194"/>
      <c r="O31" s="194"/>
      <c r="P31" s="482" t="s">
        <v>114</v>
      </c>
    </row>
    <row r="32" spans="1:30" x14ac:dyDescent="0.3">
      <c r="A32" s="483" t="s">
        <v>28</v>
      </c>
      <c r="B32" s="203">
        <v>36253</v>
      </c>
      <c r="C32" s="484">
        <f>P27</f>
        <v>46507</v>
      </c>
      <c r="D32" s="204">
        <f>M27</f>
        <v>46217</v>
      </c>
      <c r="E32" s="204">
        <f>O27</f>
        <v>46507</v>
      </c>
      <c r="F32" s="435">
        <v>46419</v>
      </c>
      <c r="G32" s="435">
        <v>46432</v>
      </c>
      <c r="H32" s="436"/>
      <c r="I32" s="435">
        <v>46419</v>
      </c>
      <c r="J32" s="437">
        <v>45</v>
      </c>
      <c r="K32" s="203">
        <v>46508</v>
      </c>
      <c r="L32" s="203">
        <v>46508</v>
      </c>
      <c r="M32" s="204">
        <f>C32+366</f>
        <v>46873</v>
      </c>
      <c r="N32" s="203"/>
      <c r="O32" s="204"/>
      <c r="P32" s="203">
        <f>O32</f>
        <v>0</v>
      </c>
    </row>
  </sheetData>
  <mergeCells count="10">
    <mergeCell ref="A24:C24"/>
    <mergeCell ref="D25:E25"/>
    <mergeCell ref="A29:N29"/>
    <mergeCell ref="D30:E30"/>
    <mergeCell ref="A3:M3"/>
    <mergeCell ref="A7:I7"/>
    <mergeCell ref="A10:C10"/>
    <mergeCell ref="D11:E11"/>
    <mergeCell ref="A15:N15"/>
    <mergeCell ref="D16:E1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B25F-D298-4826-AA29-04697B3C2BDA}">
  <sheetPr>
    <tabColor theme="3" tint="0.749992370372631"/>
  </sheetPr>
  <dimension ref="A3:AD48"/>
  <sheetViews>
    <sheetView topLeftCell="A20" zoomScale="60" zoomScaleNormal="60" workbookViewId="0">
      <selection activeCell="F35" sqref="F35"/>
    </sheetView>
  </sheetViews>
  <sheetFormatPr defaultRowHeight="14.4" x14ac:dyDescent="0.3"/>
  <cols>
    <col min="1" max="1" width="13.88671875" style="46" bestFit="1" customWidth="1"/>
    <col min="2" max="2" width="16.6640625" customWidth="1"/>
    <col min="3" max="6" width="19.5546875" customWidth="1"/>
    <col min="7" max="7" width="21.33203125" customWidth="1"/>
    <col min="8" max="8" width="26.33203125" hidden="1" customWidth="1"/>
    <col min="9" max="9" width="22.109375" customWidth="1"/>
    <col min="10" max="10" width="20" hidden="1" customWidth="1"/>
    <col min="11" max="11" width="21.6640625" customWidth="1"/>
    <col min="12" max="12" width="25.5546875" customWidth="1"/>
    <col min="13" max="13" width="22.109375" customWidth="1"/>
    <col min="14" max="14" width="21.88671875" customWidth="1"/>
    <col min="15" max="15" width="26.6640625" customWidth="1"/>
    <col min="16" max="16" width="34.66406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3" spans="1:18" ht="234.6" customHeight="1" x14ac:dyDescent="0.3">
      <c r="A3" s="668" t="s">
        <v>0</v>
      </c>
      <c r="B3" s="654"/>
      <c r="C3" s="655"/>
      <c r="D3" s="655"/>
      <c r="E3" s="655"/>
      <c r="F3" s="655"/>
      <c r="G3" s="655"/>
      <c r="H3" s="655"/>
      <c r="I3" s="655"/>
      <c r="J3" s="655"/>
      <c r="K3" s="655"/>
      <c r="L3" s="655"/>
      <c r="M3" s="656"/>
    </row>
    <row r="5" spans="1:18" x14ac:dyDescent="0.3">
      <c r="A5" s="1"/>
      <c r="B5" s="2"/>
      <c r="C5" s="2"/>
      <c r="D5" s="2"/>
      <c r="E5" s="2"/>
      <c r="F5" s="2"/>
      <c r="G5" s="2"/>
      <c r="H5" s="2"/>
      <c r="I5" s="1"/>
      <c r="J5" s="1"/>
      <c r="K5" s="1"/>
      <c r="L5" s="1"/>
      <c r="M5" s="1"/>
      <c r="N5" s="1"/>
      <c r="O5" s="1"/>
      <c r="P5" s="1"/>
      <c r="Q5" s="1"/>
    </row>
    <row r="6" spans="1:18" ht="39.6" customHeight="1" x14ac:dyDescent="0.4">
      <c r="A6" s="657" t="s">
        <v>1</v>
      </c>
      <c r="B6" s="657"/>
      <c r="C6" s="657"/>
      <c r="D6" s="657"/>
      <c r="E6" s="657"/>
      <c r="F6" s="657"/>
      <c r="G6" s="657"/>
      <c r="H6" s="657"/>
      <c r="I6" s="657"/>
    </row>
    <row r="7" spans="1:18" ht="9" customHeight="1" x14ac:dyDescent="0.4">
      <c r="A7" s="103"/>
      <c r="B7" s="103"/>
      <c r="C7" s="103"/>
      <c r="D7" s="103"/>
      <c r="E7" s="103"/>
      <c r="F7" s="103"/>
      <c r="G7" s="103"/>
      <c r="H7" s="103"/>
      <c r="I7" s="103"/>
    </row>
    <row r="8" spans="1:18" ht="36.6" customHeight="1" x14ac:dyDescent="0.5">
      <c r="A8" s="393" t="s">
        <v>127</v>
      </c>
      <c r="B8" s="255"/>
      <c r="C8" s="255"/>
      <c r="D8" s="255"/>
      <c r="E8" s="255"/>
      <c r="F8" s="255"/>
      <c r="G8" s="255"/>
      <c r="J8" s="3"/>
      <c r="K8" s="3"/>
      <c r="L8" s="3"/>
      <c r="M8" s="3"/>
      <c r="N8" s="3"/>
      <c r="O8" s="3"/>
      <c r="P8" s="3"/>
      <c r="Q8" s="3"/>
    </row>
    <row r="9" spans="1:18" ht="46.95" customHeight="1" x14ac:dyDescent="0.3">
      <c r="A9" s="658" t="s">
        <v>3</v>
      </c>
      <c r="B9" s="659"/>
      <c r="C9" s="659"/>
      <c r="D9" s="238"/>
      <c r="E9" s="238"/>
      <c r="F9" s="61"/>
      <c r="G9" s="61"/>
      <c r="H9" s="61"/>
      <c r="I9" s="62"/>
      <c r="J9" s="62"/>
      <c r="K9" s="62"/>
      <c r="L9" s="62"/>
      <c r="M9" s="62"/>
      <c r="N9" s="62"/>
      <c r="O9" s="62"/>
      <c r="P9" s="1"/>
    </row>
    <row r="10" spans="1:18" ht="44.4" customHeight="1" x14ac:dyDescent="0.3">
      <c r="A10" s="63"/>
      <c r="B10" s="64"/>
      <c r="C10" s="105" t="s">
        <v>4</v>
      </c>
      <c r="D10" s="669" t="s">
        <v>5</v>
      </c>
      <c r="E10" s="670"/>
      <c r="F10" s="63"/>
      <c r="G10" s="65" t="s">
        <v>6</v>
      </c>
      <c r="H10" s="633"/>
      <c r="I10" s="66" t="s">
        <v>7</v>
      </c>
      <c r="J10" s="67" t="s">
        <v>8</v>
      </c>
      <c r="K10" s="66" t="s">
        <v>9</v>
      </c>
      <c r="L10" s="67" t="s">
        <v>10</v>
      </c>
      <c r="M10" s="66" t="s">
        <v>12</v>
      </c>
      <c r="N10" s="66" t="s">
        <v>13</v>
      </c>
      <c r="O10" s="67" t="s">
        <v>86</v>
      </c>
    </row>
    <row r="11" spans="1:18" ht="75.599999999999994" customHeight="1" x14ac:dyDescent="0.3">
      <c r="A11" s="68" t="s">
        <v>14</v>
      </c>
      <c r="B11" s="68" t="s">
        <v>15</v>
      </c>
      <c r="C11" s="239" t="s">
        <v>16</v>
      </c>
      <c r="D11" s="69" t="s">
        <v>17</v>
      </c>
      <c r="E11" s="69" t="s">
        <v>18</v>
      </c>
      <c r="F11" s="70" t="s">
        <v>128</v>
      </c>
      <c r="G11" s="71" t="s">
        <v>20</v>
      </c>
      <c r="H11" s="72"/>
      <c r="I11" s="69" t="s">
        <v>91</v>
      </c>
      <c r="J11" s="69" t="s">
        <v>92</v>
      </c>
      <c r="K11" s="69" t="s">
        <v>23</v>
      </c>
      <c r="L11" s="69" t="s">
        <v>24</v>
      </c>
      <c r="M11" s="69" t="s">
        <v>129</v>
      </c>
      <c r="N11" s="69" t="s">
        <v>27</v>
      </c>
      <c r="O11" s="69" t="s">
        <v>130</v>
      </c>
    </row>
    <row r="12" spans="1:18" ht="29.4" customHeight="1" x14ac:dyDescent="0.3">
      <c r="A12" s="73" t="s">
        <v>28</v>
      </c>
      <c r="B12" s="74">
        <v>36253</v>
      </c>
      <c r="C12" s="240">
        <v>46431</v>
      </c>
      <c r="D12" s="77">
        <v>46082</v>
      </c>
      <c r="E12" s="77">
        <v>46446</v>
      </c>
      <c r="F12" s="75">
        <f>E12+1</f>
        <v>46447</v>
      </c>
      <c r="G12" s="75">
        <f>C12-45</f>
        <v>46386</v>
      </c>
      <c r="H12" s="75"/>
      <c r="I12" s="75">
        <f>G12+14</f>
        <v>46400</v>
      </c>
      <c r="J12" s="78" t="s">
        <v>29</v>
      </c>
      <c r="K12" s="75">
        <f>G12</f>
        <v>46386</v>
      </c>
      <c r="L12" s="76">
        <v>45</v>
      </c>
      <c r="M12" s="252">
        <f>C12+1</f>
        <v>46432</v>
      </c>
      <c r="N12" s="490">
        <f ca="1">IF(EOMONTH(DATE(YEAR(TODAY()), MONTH(1&amp;A12), 1), 0) &lt; TODAY(),EOMONTH(DATE(YEAR(TODAY())+1, MONTH(1&amp;A12), 1), 0),EOMONTH(DATE(YEAR(TODAY()), MONTH(1&amp;A12), 1), 0))</f>
        <v>46507</v>
      </c>
      <c r="O12" s="489">
        <f ca="1">N12</f>
        <v>46507</v>
      </c>
    </row>
    <row r="13" spans="1:18" ht="29.4" customHeight="1" x14ac:dyDescent="0.3">
      <c r="A13" s="73" t="s">
        <v>59</v>
      </c>
      <c r="B13" s="74">
        <v>20830</v>
      </c>
      <c r="C13" s="240">
        <v>46299</v>
      </c>
      <c r="D13" s="486">
        <v>45995</v>
      </c>
      <c r="E13" s="486">
        <v>46359</v>
      </c>
      <c r="F13" s="75">
        <f t="shared" ref="F13:F15" si="0">E13+1</f>
        <v>46360</v>
      </c>
      <c r="G13" s="75">
        <f t="shared" ref="G13:G15" si="1">C13-45</f>
        <v>46254</v>
      </c>
      <c r="H13" s="487"/>
      <c r="I13" s="75">
        <f t="shared" ref="I13:I15" si="2">G13+14</f>
        <v>46268</v>
      </c>
      <c r="J13" s="488"/>
      <c r="K13" s="75">
        <f t="shared" ref="K13:K15" si="3">G13</f>
        <v>46254</v>
      </c>
      <c r="L13" s="76">
        <v>45</v>
      </c>
      <c r="M13" s="252">
        <f t="shared" ref="M13:M15" si="4">C13+1</f>
        <v>46300</v>
      </c>
      <c r="N13" s="490">
        <f t="shared" ref="N13:N15" ca="1" si="5">IF(EOMONTH(DATE(YEAR(TODAY()), MONTH(1&amp;A13), 1), 0) &lt; TODAY(),EOMONTH(DATE(YEAR(TODAY())+1, MONTH(1&amp;A13), 1), 0),EOMONTH(DATE(YEAR(TODAY()), MONTH(1&amp;A13), 1), 0))</f>
        <v>46418</v>
      </c>
      <c r="O13" s="489">
        <f t="shared" ref="O13:O15" ca="1" si="6">N13</f>
        <v>46418</v>
      </c>
    </row>
    <row r="14" spans="1:18" ht="29.4" customHeight="1" x14ac:dyDescent="0.3">
      <c r="A14" s="73" t="s">
        <v>66</v>
      </c>
      <c r="B14" s="74">
        <v>32340</v>
      </c>
      <c r="C14" s="240">
        <v>46165</v>
      </c>
      <c r="D14" s="486">
        <v>45809</v>
      </c>
      <c r="E14" s="486">
        <v>46172</v>
      </c>
      <c r="F14" s="75">
        <f t="shared" si="0"/>
        <v>46173</v>
      </c>
      <c r="G14" s="75">
        <f t="shared" si="1"/>
        <v>46120</v>
      </c>
      <c r="H14" s="487"/>
      <c r="I14" s="75">
        <f t="shared" si="2"/>
        <v>46134</v>
      </c>
      <c r="J14" s="488"/>
      <c r="K14" s="75">
        <f t="shared" si="3"/>
        <v>46120</v>
      </c>
      <c r="L14" s="76">
        <v>45</v>
      </c>
      <c r="M14" s="252">
        <f t="shared" si="4"/>
        <v>46166</v>
      </c>
      <c r="N14" s="490">
        <f t="shared" ca="1" si="5"/>
        <v>46234</v>
      </c>
      <c r="O14" s="489">
        <f t="shared" ca="1" si="6"/>
        <v>46234</v>
      </c>
    </row>
    <row r="15" spans="1:18" ht="29.4" customHeight="1" x14ac:dyDescent="0.3">
      <c r="A15" s="73" t="s">
        <v>67</v>
      </c>
      <c r="B15" s="74">
        <v>31991</v>
      </c>
      <c r="C15" s="240">
        <v>46206</v>
      </c>
      <c r="D15" s="486">
        <v>45822</v>
      </c>
      <c r="E15" s="486">
        <v>46186</v>
      </c>
      <c r="F15" s="75">
        <f t="shared" si="0"/>
        <v>46187</v>
      </c>
      <c r="G15" s="75">
        <f t="shared" si="1"/>
        <v>46161</v>
      </c>
      <c r="H15" s="487"/>
      <c r="I15" s="75">
        <f t="shared" si="2"/>
        <v>46175</v>
      </c>
      <c r="J15" s="488"/>
      <c r="K15" s="75">
        <f t="shared" si="3"/>
        <v>46161</v>
      </c>
      <c r="L15" s="76">
        <v>45</v>
      </c>
      <c r="M15" s="252">
        <f t="shared" si="4"/>
        <v>46207</v>
      </c>
      <c r="N15" s="490">
        <f t="shared" ca="1" si="5"/>
        <v>46265</v>
      </c>
      <c r="O15" s="489">
        <f t="shared" ca="1" si="6"/>
        <v>46265</v>
      </c>
    </row>
    <row r="16" spans="1:18" ht="79.5" hidden="1" customHeight="1" x14ac:dyDescent="0.3">
      <c r="A16" s="526" t="s">
        <v>131</v>
      </c>
      <c r="B16" s="503" t="s">
        <v>131</v>
      </c>
      <c r="C16" s="504" t="s">
        <v>131</v>
      </c>
      <c r="D16" s="505" t="s">
        <v>131</v>
      </c>
      <c r="E16" s="505" t="s">
        <v>131</v>
      </c>
      <c r="F16" s="527" t="s">
        <v>132</v>
      </c>
      <c r="G16" s="510" t="s">
        <v>133</v>
      </c>
      <c r="H16" s="506"/>
      <c r="I16" s="510" t="s">
        <v>134</v>
      </c>
      <c r="J16" s="507"/>
      <c r="K16" s="510" t="s">
        <v>135</v>
      </c>
      <c r="L16" s="508" t="s">
        <v>136</v>
      </c>
      <c r="M16" s="509" t="s">
        <v>137</v>
      </c>
      <c r="N16" s="538" t="s">
        <v>138</v>
      </c>
      <c r="O16" s="514" t="s">
        <v>139</v>
      </c>
      <c r="P16" s="512" t="s">
        <v>140</v>
      </c>
    </row>
    <row r="17" spans="1:30" ht="6.6" customHeight="1" x14ac:dyDescent="0.3">
      <c r="A17" s="45"/>
      <c r="B17" s="44"/>
      <c r="C17" s="241"/>
      <c r="D17" s="244"/>
      <c r="E17" s="244"/>
      <c r="F17" s="55"/>
      <c r="G17" s="55"/>
      <c r="H17" s="55"/>
      <c r="I17" s="55"/>
      <c r="J17" s="245"/>
      <c r="K17" s="55"/>
      <c r="L17" s="246"/>
      <c r="M17" s="247"/>
      <c r="N17" s="247"/>
      <c r="O17" s="60"/>
      <c r="P17" s="60"/>
    </row>
    <row r="18" spans="1:30" ht="41.4" customHeight="1" x14ac:dyDescent="0.3">
      <c r="A18" s="671" t="s">
        <v>30</v>
      </c>
      <c r="B18" s="672"/>
      <c r="C18" s="672"/>
      <c r="D18" s="672"/>
      <c r="E18" s="672"/>
      <c r="F18" s="672"/>
      <c r="G18" s="672"/>
      <c r="H18" s="672"/>
      <c r="I18" s="672"/>
      <c r="J18" s="672"/>
      <c r="K18" s="672"/>
      <c r="L18" s="672"/>
      <c r="M18" s="672"/>
      <c r="N18" s="672"/>
      <c r="O18" s="94"/>
      <c r="P18" s="94"/>
    </row>
    <row r="19" spans="1:30" ht="42.6" customHeight="1" x14ac:dyDescent="0.3">
      <c r="A19" s="82"/>
      <c r="B19" s="83"/>
      <c r="C19" s="104" t="s">
        <v>4</v>
      </c>
      <c r="D19" s="666" t="s">
        <v>141</v>
      </c>
      <c r="E19" s="667"/>
      <c r="F19" s="248"/>
      <c r="G19" s="249" t="s">
        <v>6</v>
      </c>
      <c r="H19" s="248"/>
      <c r="I19" s="250" t="s">
        <v>7</v>
      </c>
      <c r="J19" s="251" t="s">
        <v>8</v>
      </c>
      <c r="K19" s="250" t="s">
        <v>9</v>
      </c>
      <c r="L19" s="251" t="s">
        <v>94</v>
      </c>
      <c r="M19" s="250" t="s">
        <v>95</v>
      </c>
      <c r="N19" s="250" t="s">
        <v>12</v>
      </c>
      <c r="O19" s="84" t="s">
        <v>96</v>
      </c>
      <c r="P19" s="256" t="s">
        <v>86</v>
      </c>
    </row>
    <row r="20" spans="1:30" ht="87.6" customHeight="1" x14ac:dyDescent="0.3">
      <c r="A20" s="85" t="s">
        <v>14</v>
      </c>
      <c r="B20" s="85" t="s">
        <v>15</v>
      </c>
      <c r="C20" s="242" t="s">
        <v>16</v>
      </c>
      <c r="D20" s="86" t="s">
        <v>97</v>
      </c>
      <c r="E20" s="86" t="s">
        <v>98</v>
      </c>
      <c r="F20" s="502" t="s">
        <v>142</v>
      </c>
      <c r="G20" s="525" t="s">
        <v>35</v>
      </c>
      <c r="H20" s="89"/>
      <c r="I20" s="86" t="s">
        <v>91</v>
      </c>
      <c r="J20" s="86" t="s">
        <v>92</v>
      </c>
      <c r="K20" s="86" t="s">
        <v>23</v>
      </c>
      <c r="L20" s="86" t="s">
        <v>24</v>
      </c>
      <c r="M20" s="86" t="s">
        <v>99</v>
      </c>
      <c r="N20" s="86" t="s">
        <v>26</v>
      </c>
      <c r="O20" s="86" t="s">
        <v>100</v>
      </c>
      <c r="P20" s="257" t="s">
        <v>93</v>
      </c>
      <c r="Q20" s="58"/>
      <c r="R20" s="58"/>
      <c r="S20" s="58"/>
      <c r="T20" s="58"/>
      <c r="U20" s="58"/>
      <c r="V20" s="58"/>
      <c r="W20" s="58"/>
      <c r="X20" s="58"/>
      <c r="Y20" s="58"/>
      <c r="Z20" s="58"/>
      <c r="AA20" s="58"/>
      <c r="AB20" s="58"/>
      <c r="AC20" s="58"/>
      <c r="AD20" s="58"/>
    </row>
    <row r="21" spans="1:30" ht="27.6" customHeight="1" x14ac:dyDescent="0.3">
      <c r="A21" s="495" t="s">
        <v>28</v>
      </c>
      <c r="B21" s="496">
        <v>36253</v>
      </c>
      <c r="C21" s="497">
        <f ca="1">O12</f>
        <v>46507</v>
      </c>
      <c r="D21" s="498">
        <f ca="1">O12+1</f>
        <v>46508</v>
      </c>
      <c r="E21" s="498">
        <f ca="1">D21+364</f>
        <v>46872</v>
      </c>
      <c r="F21" s="522">
        <f ca="1">C21-60</f>
        <v>46447</v>
      </c>
      <c r="G21" s="492">
        <f ca="1">C21-45</f>
        <v>46462</v>
      </c>
      <c r="H21" s="499"/>
      <c r="I21" s="499">
        <f ca="1">G21+14</f>
        <v>46476</v>
      </c>
      <c r="J21" s="500"/>
      <c r="K21" s="499">
        <f ca="1">G21</f>
        <v>46462</v>
      </c>
      <c r="L21" s="501">
        <v>45</v>
      </c>
      <c r="M21" s="496">
        <f ca="1">D21</f>
        <v>46508</v>
      </c>
      <c r="N21" s="496">
        <f ca="1">M21</f>
        <v>46508</v>
      </c>
      <c r="O21" s="498">
        <f ca="1">E21</f>
        <v>46872</v>
      </c>
      <c r="P21" s="496">
        <f ca="1">O21</f>
        <v>46872</v>
      </c>
      <c r="Q21" s="57"/>
      <c r="R21" s="57"/>
      <c r="S21" s="57"/>
      <c r="T21" s="57"/>
      <c r="U21" s="46"/>
      <c r="V21" s="57"/>
      <c r="W21" s="57"/>
      <c r="Y21" s="47"/>
      <c r="AA21" s="47"/>
      <c r="AB21" s="47"/>
    </row>
    <row r="22" spans="1:30" ht="27.6" customHeight="1" x14ac:dyDescent="0.3">
      <c r="A22" s="491" t="s">
        <v>59</v>
      </c>
      <c r="B22" s="492">
        <v>20830</v>
      </c>
      <c r="C22" s="497">
        <f t="shared" ref="C22:C24" ca="1" si="7">O13</f>
        <v>46418</v>
      </c>
      <c r="D22" s="498">
        <f t="shared" ref="D22:D23" ca="1" si="8">O13+1</f>
        <v>46419</v>
      </c>
      <c r="E22" s="498">
        <f t="shared" ref="E22:E24" ca="1" si="9">D22+364</f>
        <v>46783</v>
      </c>
      <c r="F22" s="522">
        <f t="shared" ref="F22:F23" ca="1" si="10">C22-60</f>
        <v>46358</v>
      </c>
      <c r="G22" s="492">
        <f ca="1">C22-45</f>
        <v>46373</v>
      </c>
      <c r="H22" s="523"/>
      <c r="I22" s="499">
        <f ca="1">G22+14</f>
        <v>46387</v>
      </c>
      <c r="J22" s="493"/>
      <c r="K22" s="499">
        <f t="shared" ref="K22:K24" ca="1" si="11">G22</f>
        <v>46373</v>
      </c>
      <c r="L22" s="494">
        <v>45</v>
      </c>
      <c r="M22" s="496">
        <f t="shared" ref="M22:M24" ca="1" si="12">D22</f>
        <v>46419</v>
      </c>
      <c r="N22" s="496">
        <f t="shared" ref="N22:N24" ca="1" si="13">M22</f>
        <v>46419</v>
      </c>
      <c r="O22" s="498">
        <f t="shared" ref="O22:O24" ca="1" si="14">E22</f>
        <v>46783</v>
      </c>
      <c r="P22" s="496">
        <f t="shared" ref="P22:P24" ca="1" si="15">O22</f>
        <v>46783</v>
      </c>
      <c r="Q22" s="57"/>
      <c r="R22" s="57"/>
      <c r="S22" s="57"/>
      <c r="T22" s="57"/>
      <c r="U22" s="46"/>
      <c r="V22" s="57"/>
      <c r="W22" s="57"/>
      <c r="Y22" s="47"/>
      <c r="AA22" s="47"/>
      <c r="AB22" s="47"/>
    </row>
    <row r="23" spans="1:30" ht="27.75" customHeight="1" x14ac:dyDescent="0.3">
      <c r="A23" s="518" t="s">
        <v>66</v>
      </c>
      <c r="B23" s="519">
        <v>32340</v>
      </c>
      <c r="C23" s="497">
        <f t="shared" ca="1" si="7"/>
        <v>46234</v>
      </c>
      <c r="D23" s="498">
        <f t="shared" ca="1" si="8"/>
        <v>46235</v>
      </c>
      <c r="E23" s="498">
        <f t="shared" ca="1" si="9"/>
        <v>46599</v>
      </c>
      <c r="F23" s="522">
        <f t="shared" ca="1" si="10"/>
        <v>46174</v>
      </c>
      <c r="G23" s="492">
        <f ca="1">C23-45</f>
        <v>46189</v>
      </c>
      <c r="H23" s="524"/>
      <c r="I23" s="499">
        <f ca="1">G23+14</f>
        <v>46203</v>
      </c>
      <c r="J23" s="520"/>
      <c r="K23" s="499">
        <f t="shared" ca="1" si="11"/>
        <v>46189</v>
      </c>
      <c r="L23" s="521">
        <v>45</v>
      </c>
      <c r="M23" s="496">
        <f t="shared" ca="1" si="12"/>
        <v>46235</v>
      </c>
      <c r="N23" s="496">
        <f t="shared" ca="1" si="13"/>
        <v>46235</v>
      </c>
      <c r="O23" s="498">
        <f t="shared" ca="1" si="14"/>
        <v>46599</v>
      </c>
      <c r="P23" s="496">
        <f t="shared" ca="1" si="15"/>
        <v>46599</v>
      </c>
      <c r="Q23" s="57"/>
      <c r="R23" s="57"/>
      <c r="S23" s="57"/>
      <c r="T23" s="57"/>
      <c r="U23" s="46"/>
      <c r="V23" s="57"/>
      <c r="W23" s="57"/>
      <c r="Y23" s="47"/>
      <c r="AA23" s="47"/>
      <c r="AB23" s="47"/>
    </row>
    <row r="24" spans="1:30" ht="27.75" customHeight="1" x14ac:dyDescent="0.3">
      <c r="A24" s="542" t="s">
        <v>67</v>
      </c>
      <c r="B24" s="496">
        <v>31991</v>
      </c>
      <c r="C24" s="497">
        <f t="shared" ca="1" si="7"/>
        <v>46265</v>
      </c>
      <c r="D24" s="498">
        <f t="shared" ref="D24" ca="1" si="16">O15+1</f>
        <v>46266</v>
      </c>
      <c r="E24" s="498">
        <f t="shared" ca="1" si="9"/>
        <v>46630</v>
      </c>
      <c r="F24" s="522">
        <f t="shared" ref="F24" ca="1" si="17">C24-60</f>
        <v>46205</v>
      </c>
      <c r="G24" s="519">
        <f ca="1">C24-45</f>
        <v>46220</v>
      </c>
      <c r="H24" s="524"/>
      <c r="I24" s="499">
        <f ca="1">G24+14</f>
        <v>46234</v>
      </c>
      <c r="J24" s="520"/>
      <c r="K24" s="499">
        <f t="shared" ca="1" si="11"/>
        <v>46220</v>
      </c>
      <c r="L24" s="521">
        <v>45</v>
      </c>
      <c r="M24" s="496">
        <f t="shared" ca="1" si="12"/>
        <v>46266</v>
      </c>
      <c r="N24" s="496">
        <f t="shared" ca="1" si="13"/>
        <v>46266</v>
      </c>
      <c r="O24" s="498">
        <f t="shared" ca="1" si="14"/>
        <v>46630</v>
      </c>
      <c r="P24" s="496">
        <f t="shared" ca="1" si="15"/>
        <v>46630</v>
      </c>
      <c r="Q24" s="57"/>
      <c r="R24" s="57"/>
      <c r="S24" s="57"/>
      <c r="T24" s="57"/>
      <c r="U24" s="46"/>
      <c r="V24" s="57"/>
      <c r="W24" s="57"/>
      <c r="Y24" s="47"/>
      <c r="AA24" s="47"/>
      <c r="AB24" s="47"/>
    </row>
    <row r="25" spans="1:30" ht="82.5" hidden="1" customHeight="1" x14ac:dyDescent="0.3">
      <c r="A25" s="511" t="s">
        <v>131</v>
      </c>
      <c r="B25" s="511" t="s">
        <v>131</v>
      </c>
      <c r="C25" s="512" t="s">
        <v>143</v>
      </c>
      <c r="D25" s="512" t="s">
        <v>144</v>
      </c>
      <c r="E25" s="512" t="s">
        <v>145</v>
      </c>
      <c r="F25" s="512" t="s">
        <v>146</v>
      </c>
      <c r="G25" s="514" t="s">
        <v>147</v>
      </c>
      <c r="H25" s="515"/>
      <c r="I25" s="514" t="s">
        <v>148</v>
      </c>
      <c r="J25" s="516"/>
      <c r="K25" s="514" t="s">
        <v>135</v>
      </c>
      <c r="L25" s="541" t="s">
        <v>136</v>
      </c>
      <c r="M25" s="517" t="s">
        <v>149</v>
      </c>
      <c r="N25" s="517" t="s">
        <v>150</v>
      </c>
      <c r="O25" s="514" t="s">
        <v>151</v>
      </c>
      <c r="P25" s="513" t="s">
        <v>152</v>
      </c>
    </row>
    <row r="26" spans="1:30" x14ac:dyDescent="0.3">
      <c r="C26" s="58"/>
    </row>
    <row r="27" spans="1:30" hidden="1" x14ac:dyDescent="0.3">
      <c r="A27" s="730" t="s">
        <v>43</v>
      </c>
      <c r="B27" s="730"/>
      <c r="C27" s="730"/>
      <c r="D27" s="730"/>
      <c r="E27" s="730"/>
    </row>
    <row r="28" spans="1:30" hidden="1" x14ac:dyDescent="0.3">
      <c r="A28" s="731" t="s">
        <v>43</v>
      </c>
      <c r="B28" s="731"/>
      <c r="C28" s="731"/>
      <c r="D28" s="731"/>
      <c r="E28" s="731"/>
    </row>
    <row r="29" spans="1:30" hidden="1" x14ac:dyDescent="0.3">
      <c r="A29" s="732" t="s">
        <v>153</v>
      </c>
      <c r="B29" s="732"/>
      <c r="C29" s="732"/>
      <c r="D29" s="732"/>
      <c r="E29" s="732"/>
    </row>
    <row r="30" spans="1:30" ht="18" customHeight="1" x14ac:dyDescent="0.5">
      <c r="A30" s="393"/>
      <c r="B30" s="255"/>
      <c r="C30" s="255"/>
      <c r="D30" s="255"/>
      <c r="E30" s="255"/>
      <c r="F30" s="255"/>
      <c r="G30" s="255"/>
      <c r="J30" s="3"/>
      <c r="K30" s="3"/>
      <c r="L30" s="3"/>
      <c r="M30" s="3"/>
      <c r="N30" s="3"/>
      <c r="O30" s="3"/>
    </row>
    <row r="31" spans="1:30" ht="22.8" x14ac:dyDescent="0.3">
      <c r="A31" s="644" t="s">
        <v>3</v>
      </c>
      <c r="B31" s="645"/>
      <c r="C31" s="645"/>
      <c r="D31" s="394"/>
      <c r="E31" s="394"/>
      <c r="F31" s="395"/>
      <c r="G31" s="395"/>
      <c r="H31" s="395"/>
      <c r="I31" s="396"/>
      <c r="J31" s="396"/>
      <c r="K31" s="396"/>
      <c r="L31" s="396"/>
      <c r="M31" s="396"/>
      <c r="N31" s="396"/>
      <c r="O31" s="396"/>
      <c r="P31" s="396"/>
    </row>
    <row r="32" spans="1:30" ht="43.2" x14ac:dyDescent="0.3">
      <c r="A32" s="397"/>
      <c r="B32" s="398"/>
      <c r="C32" s="399" t="s">
        <v>4</v>
      </c>
      <c r="D32" s="726" t="s">
        <v>5</v>
      </c>
      <c r="E32" s="727"/>
      <c r="F32" s="397"/>
      <c r="G32" s="400" t="s">
        <v>6</v>
      </c>
      <c r="H32" s="643"/>
      <c r="I32" s="401" t="s">
        <v>7</v>
      </c>
      <c r="J32" s="402" t="s">
        <v>8</v>
      </c>
      <c r="K32" s="401" t="s">
        <v>9</v>
      </c>
      <c r="L32" s="402" t="s">
        <v>10</v>
      </c>
      <c r="M32" s="402" t="s">
        <v>102</v>
      </c>
      <c r="N32" s="401" t="s">
        <v>103</v>
      </c>
      <c r="O32" s="401" t="s">
        <v>104</v>
      </c>
      <c r="P32" s="401" t="s">
        <v>86</v>
      </c>
    </row>
    <row r="33" spans="1:16" ht="62.4" x14ac:dyDescent="0.3">
      <c r="A33" s="403" t="s">
        <v>14</v>
      </c>
      <c r="B33" s="403" t="s">
        <v>15</v>
      </c>
      <c r="C33" s="404" t="s">
        <v>16</v>
      </c>
      <c r="D33" s="405" t="s">
        <v>17</v>
      </c>
      <c r="E33" s="405" t="s">
        <v>18</v>
      </c>
      <c r="F33" s="406" t="s">
        <v>128</v>
      </c>
      <c r="G33" s="407" t="s">
        <v>20</v>
      </c>
      <c r="H33" s="408"/>
      <c r="I33" s="405" t="s">
        <v>91</v>
      </c>
      <c r="J33" s="405" t="s">
        <v>92</v>
      </c>
      <c r="K33" s="405" t="s">
        <v>23</v>
      </c>
      <c r="L33" s="405" t="s">
        <v>24</v>
      </c>
      <c r="M33" s="405" t="s">
        <v>105</v>
      </c>
      <c r="N33" s="405" t="s">
        <v>106</v>
      </c>
      <c r="O33" s="405" t="s">
        <v>107</v>
      </c>
      <c r="P33" s="405" t="s">
        <v>93</v>
      </c>
    </row>
    <row r="34" spans="1:16" x14ac:dyDescent="0.3">
      <c r="A34" s="409" t="s">
        <v>28</v>
      </c>
      <c r="B34" s="410">
        <v>36253</v>
      </c>
      <c r="C34" s="411">
        <v>46216</v>
      </c>
      <c r="D34" s="412">
        <v>45868</v>
      </c>
      <c r="E34" s="485">
        <v>46216</v>
      </c>
      <c r="F34" s="414">
        <f>E34+1</f>
        <v>46217</v>
      </c>
      <c r="G34" s="413">
        <f>C34-45</f>
        <v>46171</v>
      </c>
      <c r="H34" s="414"/>
      <c r="I34" s="414">
        <f>G34+14</f>
        <v>46185</v>
      </c>
      <c r="J34" s="415" t="s">
        <v>29</v>
      </c>
      <c r="K34" s="414">
        <f>G34</f>
        <v>46171</v>
      </c>
      <c r="L34" s="416">
        <v>45</v>
      </c>
      <c r="M34" s="410">
        <f>F34</f>
        <v>46217</v>
      </c>
      <c r="N34" s="417">
        <f>M34</f>
        <v>46217</v>
      </c>
      <c r="O34" s="412">
        <f ca="1">IF(EOMONTH(DATE(YEAR(TODAY()), MONTH(1&amp;A34), 1), 0) &lt; TODAY(),EOMONTH(DATE(YEAR(TODAY())+1, MONTH(1&amp;A34), 1), 0),EOMONTH(DATE(YEAR(TODAY()), MONTH(1&amp;A34), 1), 0))</f>
        <v>46507</v>
      </c>
      <c r="P34" s="412">
        <f ca="1">O34</f>
        <v>46507</v>
      </c>
    </row>
    <row r="35" spans="1:16" x14ac:dyDescent="0.3">
      <c r="A35" s="312" t="s">
        <v>122</v>
      </c>
      <c r="B35" s="313">
        <v>38975</v>
      </c>
      <c r="C35" s="314">
        <v>46356</v>
      </c>
      <c r="D35" s="315">
        <v>45993</v>
      </c>
      <c r="E35" s="588">
        <v>46356</v>
      </c>
      <c r="F35" s="320">
        <f>E35+1</f>
        <v>46357</v>
      </c>
      <c r="G35" s="321">
        <f t="shared" ref="G35:G36" si="18">C35-45</f>
        <v>46311</v>
      </c>
      <c r="H35" s="320"/>
      <c r="I35" s="320">
        <f>G35+14</f>
        <v>46325</v>
      </c>
      <c r="J35" s="322" t="s">
        <v>29</v>
      </c>
      <c r="K35" s="320">
        <f>G35</f>
        <v>46311</v>
      </c>
      <c r="L35" s="589">
        <v>45</v>
      </c>
      <c r="M35" s="313">
        <f>F35</f>
        <v>46357</v>
      </c>
      <c r="N35" s="590">
        <f t="shared" ref="N35:N36" si="19">M35</f>
        <v>46357</v>
      </c>
      <c r="O35" s="315">
        <f ca="1">IF(EOMONTH(DATE(YEAR(TODAY()), MONTH(1&amp;A35), 1), 0) &lt; TODAY(),EOMONTH(DATE(YEAR(TODAY())+1, MONTH(1&amp;A35), 1), 0),EOMONTH(DATE(YEAR(TODAY()), MONTH(1&amp;A35), 1), 0))+365</f>
        <v>46660</v>
      </c>
      <c r="P35" s="315">
        <f t="shared" ref="P35:P36" ca="1" si="20">O35</f>
        <v>46660</v>
      </c>
    </row>
    <row r="36" spans="1:16" x14ac:dyDescent="0.3">
      <c r="A36" s="272" t="s">
        <v>70</v>
      </c>
      <c r="B36" s="273">
        <v>28801</v>
      </c>
      <c r="C36" s="274">
        <v>46426</v>
      </c>
      <c r="D36" s="275">
        <v>45793</v>
      </c>
      <c r="E36" s="275">
        <v>46157</v>
      </c>
      <c r="F36" s="276">
        <f>E36+1</f>
        <v>46158</v>
      </c>
      <c r="G36" s="277">
        <f t="shared" si="18"/>
        <v>46381</v>
      </c>
      <c r="H36" s="276"/>
      <c r="I36" s="276">
        <f>G36+14</f>
        <v>46395</v>
      </c>
      <c r="J36" s="278" t="s">
        <v>29</v>
      </c>
      <c r="K36" s="276">
        <f>G36</f>
        <v>46381</v>
      </c>
      <c r="L36" s="279">
        <v>45</v>
      </c>
      <c r="M36" s="273">
        <f>F36</f>
        <v>46158</v>
      </c>
      <c r="N36" s="280">
        <f t="shared" si="19"/>
        <v>46158</v>
      </c>
      <c r="O36" s="275">
        <f ca="1">IF(EOMONTH(DATE(YEAR(TODAY()), MONTH(1&amp;A36), 1), 0) &lt; TODAY(),EOMONTH(DATE(YEAR(TODAY())+1, MONTH(1&amp;A36), 1), 0),EOMONTH(DATE(YEAR(TODAY()), MONTH(1&amp;A36), 1), 0))</f>
        <v>46356</v>
      </c>
      <c r="P36" s="275">
        <f t="shared" ca="1" si="20"/>
        <v>46356</v>
      </c>
    </row>
    <row r="37" spans="1:16" ht="45.75" hidden="1" customHeight="1" x14ac:dyDescent="0.3">
      <c r="A37" s="537" t="s">
        <v>131</v>
      </c>
      <c r="B37" s="528" t="s">
        <v>131</v>
      </c>
      <c r="C37" s="529" t="s">
        <v>131</v>
      </c>
      <c r="D37" s="530" t="s">
        <v>131</v>
      </c>
      <c r="E37" s="531" t="s">
        <v>131</v>
      </c>
      <c r="F37" s="527" t="s">
        <v>154</v>
      </c>
      <c r="G37" s="539" t="s">
        <v>155</v>
      </c>
      <c r="H37" s="532"/>
      <c r="I37" s="527" t="s">
        <v>156</v>
      </c>
      <c r="J37" s="533"/>
      <c r="K37" s="527" t="s">
        <v>157</v>
      </c>
      <c r="L37" s="534" t="s">
        <v>136</v>
      </c>
      <c r="M37" s="535" t="s">
        <v>158</v>
      </c>
      <c r="N37" s="540" t="s">
        <v>159</v>
      </c>
      <c r="O37" s="536" t="s">
        <v>160</v>
      </c>
      <c r="P37" s="536" t="s">
        <v>160</v>
      </c>
    </row>
    <row r="38" spans="1:16" ht="7.95" customHeight="1" x14ac:dyDescent="0.3">
      <c r="A38" s="45"/>
      <c r="B38" s="44"/>
      <c r="C38" s="241"/>
      <c r="D38" s="244"/>
      <c r="E38" s="244"/>
      <c r="F38" s="55"/>
      <c r="G38" s="55"/>
      <c r="H38" s="55"/>
      <c r="I38" s="55"/>
      <c r="J38" s="245"/>
      <c r="K38" s="55"/>
      <c r="L38" s="246"/>
      <c r="M38" s="247"/>
      <c r="N38" s="247"/>
      <c r="O38" s="60"/>
      <c r="P38" s="60"/>
    </row>
    <row r="39" spans="1:16" ht="22.8" x14ac:dyDescent="0.3">
      <c r="A39" s="648" t="s">
        <v>30</v>
      </c>
      <c r="B39" s="649"/>
      <c r="C39" s="649"/>
      <c r="D39" s="649"/>
      <c r="E39" s="649"/>
      <c r="F39" s="649"/>
      <c r="G39" s="649"/>
      <c r="H39" s="649"/>
      <c r="I39" s="649"/>
      <c r="J39" s="649"/>
      <c r="K39" s="649"/>
      <c r="L39" s="649"/>
      <c r="M39" s="649"/>
      <c r="N39" s="650"/>
      <c r="O39" s="559"/>
      <c r="P39" s="559"/>
    </row>
    <row r="40" spans="1:16" ht="28.8" x14ac:dyDescent="0.3">
      <c r="A40" s="418"/>
      <c r="B40" s="419"/>
      <c r="C40" s="420" t="s">
        <v>4</v>
      </c>
      <c r="D40" s="728" t="s">
        <v>108</v>
      </c>
      <c r="E40" s="729"/>
      <c r="F40" s="421" t="s">
        <v>6</v>
      </c>
      <c r="G40" s="422" t="s">
        <v>7</v>
      </c>
      <c r="H40" s="423" t="s">
        <v>8</v>
      </c>
      <c r="I40" s="424" t="s">
        <v>9</v>
      </c>
      <c r="J40" s="425" t="s">
        <v>94</v>
      </c>
      <c r="K40" s="424" t="s">
        <v>109</v>
      </c>
      <c r="L40" s="422" t="s">
        <v>12</v>
      </c>
      <c r="M40" s="556" t="s">
        <v>110</v>
      </c>
      <c r="N40" s="558" t="s">
        <v>86</v>
      </c>
      <c r="O40" s="552"/>
    </row>
    <row r="41" spans="1:16" ht="72" x14ac:dyDescent="0.3">
      <c r="A41" s="426" t="s">
        <v>14</v>
      </c>
      <c r="B41" s="426" t="s">
        <v>15</v>
      </c>
      <c r="C41" s="427" t="s">
        <v>161</v>
      </c>
      <c r="D41" s="428" t="s">
        <v>162</v>
      </c>
      <c r="E41" s="428" t="s">
        <v>163</v>
      </c>
      <c r="F41" s="429" t="s">
        <v>164</v>
      </c>
      <c r="G41" s="194" t="s">
        <v>91</v>
      </c>
      <c r="H41" s="194" t="s">
        <v>92</v>
      </c>
      <c r="I41" s="428" t="s">
        <v>23</v>
      </c>
      <c r="J41" s="428" t="s">
        <v>24</v>
      </c>
      <c r="K41" s="428" t="s">
        <v>99</v>
      </c>
      <c r="L41" s="428" t="s">
        <v>165</v>
      </c>
      <c r="M41" s="428" t="s">
        <v>100</v>
      </c>
      <c r="N41" s="557" t="s">
        <v>114</v>
      </c>
      <c r="O41" s="553"/>
    </row>
    <row r="42" spans="1:16" x14ac:dyDescent="0.3">
      <c r="A42" s="430" t="s">
        <v>28</v>
      </c>
      <c r="B42" s="431">
        <v>36253</v>
      </c>
      <c r="C42" s="432">
        <f ca="1">P34</f>
        <v>46507</v>
      </c>
      <c r="D42" s="433">
        <f>M34</f>
        <v>46217</v>
      </c>
      <c r="E42" s="433">
        <f ca="1">O34</f>
        <v>46507</v>
      </c>
      <c r="F42" s="434">
        <f ca="1">C42-45</f>
        <v>46462</v>
      </c>
      <c r="G42" s="435">
        <f ca="1">F42+14</f>
        <v>46476</v>
      </c>
      <c r="H42" s="436"/>
      <c r="I42" s="434">
        <f ca="1">F42</f>
        <v>46462</v>
      </c>
      <c r="J42" s="437">
        <v>45</v>
      </c>
      <c r="K42" s="203">
        <f ca="1">C42+1</f>
        <v>46508</v>
      </c>
      <c r="L42" s="203">
        <f ca="1">K42</f>
        <v>46508</v>
      </c>
      <c r="M42" s="204">
        <f ca="1">EOMONTH(C42,12)</f>
        <v>46873</v>
      </c>
      <c r="N42" s="551">
        <f ca="1">M42</f>
        <v>46873</v>
      </c>
      <c r="O42" s="554"/>
    </row>
    <row r="43" spans="1:16" x14ac:dyDescent="0.3">
      <c r="A43" s="591" t="s">
        <v>68</v>
      </c>
      <c r="B43" s="313">
        <v>38975</v>
      </c>
      <c r="C43" s="314">
        <f t="shared" ref="C43:C44" ca="1" si="21">P35</f>
        <v>46660</v>
      </c>
      <c r="D43" s="588">
        <f t="shared" ref="D43:D44" si="22">M35</f>
        <v>46357</v>
      </c>
      <c r="E43" s="588">
        <f t="shared" ref="E43:E44" ca="1" si="23">O35</f>
        <v>46660</v>
      </c>
      <c r="F43" s="320">
        <f t="shared" ref="F43:F44" ca="1" si="24">C43-45</f>
        <v>46615</v>
      </c>
      <c r="G43" s="592">
        <f t="shared" ref="G43:G44" ca="1" si="25">F43+14</f>
        <v>46629</v>
      </c>
      <c r="H43" s="320"/>
      <c r="I43" s="320">
        <f t="shared" ref="I43:I44" ca="1" si="26">F43</f>
        <v>46615</v>
      </c>
      <c r="J43" s="322"/>
      <c r="K43" s="593">
        <f t="shared" ref="K43:K44" ca="1" si="27">C43+1</f>
        <v>46661</v>
      </c>
      <c r="L43" s="593">
        <f t="shared" ref="L43:L44" ca="1" si="28">K43</f>
        <v>46661</v>
      </c>
      <c r="M43" s="594">
        <f t="shared" ref="M43:M45" ca="1" si="29">EOMONTH(C43,12)</f>
        <v>47026</v>
      </c>
      <c r="N43" s="374">
        <f t="shared" ref="N43:N44" ca="1" si="30">M43</f>
        <v>47026</v>
      </c>
      <c r="O43" s="554"/>
    </row>
    <row r="44" spans="1:16" x14ac:dyDescent="0.3">
      <c r="A44" s="543" t="s">
        <v>70</v>
      </c>
      <c r="B44" s="544">
        <v>28801</v>
      </c>
      <c r="C44" s="274">
        <f t="shared" ca="1" si="21"/>
        <v>46356</v>
      </c>
      <c r="D44" s="545">
        <f t="shared" si="22"/>
        <v>46158</v>
      </c>
      <c r="E44" s="545">
        <f t="shared" ca="1" si="23"/>
        <v>46356</v>
      </c>
      <c r="F44" s="276">
        <f t="shared" ca="1" si="24"/>
        <v>46311</v>
      </c>
      <c r="G44" s="563">
        <f t="shared" ca="1" si="25"/>
        <v>46325</v>
      </c>
      <c r="H44" s="546"/>
      <c r="I44" s="276">
        <f t="shared" ca="1" si="26"/>
        <v>46311</v>
      </c>
      <c r="J44" s="547"/>
      <c r="K44" s="564">
        <f t="shared" ca="1" si="27"/>
        <v>46357</v>
      </c>
      <c r="L44" s="564">
        <f t="shared" ca="1" si="28"/>
        <v>46357</v>
      </c>
      <c r="M44" s="630">
        <f t="shared" ca="1" si="29"/>
        <v>46721</v>
      </c>
      <c r="N44" s="369">
        <f t="shared" ca="1" si="30"/>
        <v>46721</v>
      </c>
      <c r="O44" s="554"/>
    </row>
    <row r="45" spans="1:16" ht="46.5" hidden="1" customHeight="1" x14ac:dyDescent="0.3">
      <c r="A45" s="511" t="s">
        <v>131</v>
      </c>
      <c r="B45" s="513" t="s">
        <v>131</v>
      </c>
      <c r="C45" s="513" t="s">
        <v>166</v>
      </c>
      <c r="D45" s="513" t="s">
        <v>167</v>
      </c>
      <c r="E45" s="513" t="s">
        <v>168</v>
      </c>
      <c r="F45" s="512" t="s">
        <v>169</v>
      </c>
      <c r="G45" s="512" t="s">
        <v>170</v>
      </c>
      <c r="H45" s="513"/>
      <c r="I45" s="513" t="s">
        <v>171</v>
      </c>
      <c r="J45" s="513"/>
      <c r="K45" s="512" t="s">
        <v>172</v>
      </c>
      <c r="L45" s="560" t="s">
        <v>173</v>
      </c>
      <c r="M45" s="204" t="e">
        <f t="shared" si="29"/>
        <v>#VALUE!</v>
      </c>
      <c r="N45" s="561" t="s">
        <v>174</v>
      </c>
      <c r="O45" s="555"/>
    </row>
    <row r="48" spans="1:16" ht="25.8" x14ac:dyDescent="0.5">
      <c r="A48" s="255"/>
      <c r="B48" s="255"/>
      <c r="C48" s="255"/>
      <c r="D48" s="255"/>
      <c r="E48" s="255"/>
      <c r="F48" s="255"/>
      <c r="G48" s="255"/>
      <c r="J48" s="3"/>
      <c r="K48" s="3"/>
      <c r="L48" s="3"/>
      <c r="M48" s="3"/>
      <c r="N48" s="3"/>
      <c r="O48" s="3"/>
    </row>
  </sheetData>
  <mergeCells count="13">
    <mergeCell ref="A3:M3"/>
    <mergeCell ref="A6:I6"/>
    <mergeCell ref="A9:C9"/>
    <mergeCell ref="D10:E10"/>
    <mergeCell ref="A18:N18"/>
    <mergeCell ref="A31:C31"/>
    <mergeCell ref="D32:E32"/>
    <mergeCell ref="A39:N39"/>
    <mergeCell ref="D40:E40"/>
    <mergeCell ref="D19:E19"/>
    <mergeCell ref="A27:E27"/>
    <mergeCell ref="A28:E28"/>
    <mergeCell ref="A29:E2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2621-6F92-4EC6-AC0B-768A56818340}">
  <sheetPr>
    <tabColor theme="3" tint="0.749992370372631"/>
  </sheetPr>
  <dimension ref="A1:AB39"/>
  <sheetViews>
    <sheetView tabSelected="1" topLeftCell="A17" zoomScale="85" zoomScaleNormal="85" workbookViewId="0">
      <selection activeCell="M11" sqref="M11"/>
    </sheetView>
  </sheetViews>
  <sheetFormatPr defaultRowHeight="14.4" x14ac:dyDescent="0.3"/>
  <cols>
    <col min="1" max="1" width="13.109375" style="58" customWidth="1"/>
    <col min="2" max="2" width="16.5546875" style="58" customWidth="1"/>
    <col min="3" max="3" width="12.33203125" customWidth="1"/>
    <col min="4" max="4" width="15.44140625" customWidth="1"/>
    <col min="5" max="5" width="11.109375" customWidth="1"/>
    <col min="6" max="6" width="18.6640625" customWidth="1"/>
    <col min="7" max="7" width="15.5546875" customWidth="1"/>
    <col min="8" max="8" width="0" hidden="1" customWidth="1"/>
    <col min="9" max="9" width="15.6640625" customWidth="1"/>
    <col min="10" max="10" width="13.6640625" hidden="1" customWidth="1"/>
    <col min="11" max="11" width="15.88671875" customWidth="1"/>
    <col min="12" max="12" width="17.5546875" customWidth="1"/>
    <col min="13" max="14" width="12.109375" customWidth="1"/>
    <col min="15" max="15" width="13.109375" customWidth="1"/>
    <col min="16" max="16" width="21.88671875" customWidth="1"/>
  </cols>
  <sheetData>
    <row r="1" spans="1:28" x14ac:dyDescent="0.3">
      <c r="A1" s="604"/>
    </row>
    <row r="2" spans="1:28" ht="48" customHeight="1" x14ac:dyDescent="0.3">
      <c r="A2" s="653" t="s">
        <v>175</v>
      </c>
      <c r="B2" s="654"/>
      <c r="C2" s="655"/>
      <c r="D2" s="655"/>
      <c r="E2" s="655"/>
      <c r="F2" s="655"/>
      <c r="G2" s="655"/>
      <c r="H2" s="655"/>
      <c r="I2" s="655"/>
      <c r="J2" s="655"/>
      <c r="K2" s="655"/>
      <c r="L2" s="655"/>
      <c r="M2" s="656"/>
    </row>
    <row r="3" spans="1:28" x14ac:dyDescent="0.3">
      <c r="A3" s="604"/>
    </row>
    <row r="4" spans="1:28" x14ac:dyDescent="0.3">
      <c r="A4" s="605"/>
      <c r="B4" s="599"/>
      <c r="C4" s="2"/>
      <c r="D4" s="2"/>
      <c r="E4" s="2"/>
      <c r="F4" s="2"/>
      <c r="G4" s="2"/>
      <c r="H4" s="2"/>
      <c r="I4" s="1"/>
      <c r="J4" s="1"/>
      <c r="K4" s="1"/>
      <c r="L4" s="1"/>
      <c r="M4" s="1"/>
      <c r="N4" s="1"/>
      <c r="O4" s="1"/>
      <c r="P4" s="1"/>
      <c r="Q4" s="1"/>
    </row>
    <row r="5" spans="1:28" ht="21" x14ac:dyDescent="0.4">
      <c r="A5" s="657"/>
      <c r="B5" s="657"/>
      <c r="C5" s="657"/>
      <c r="D5" s="657"/>
      <c r="E5" s="657"/>
      <c r="F5" s="657"/>
      <c r="G5" s="657"/>
      <c r="H5" s="657"/>
      <c r="I5" s="657"/>
    </row>
    <row r="6" spans="1:28" ht="21" x14ac:dyDescent="0.4">
      <c r="A6" s="103"/>
      <c r="B6" s="103"/>
      <c r="C6" s="103"/>
      <c r="D6" s="103"/>
      <c r="E6" s="103"/>
      <c r="F6" s="103"/>
      <c r="G6" s="103"/>
      <c r="H6" s="103"/>
      <c r="I6" s="103"/>
    </row>
    <row r="7" spans="1:28" ht="25.8" x14ac:dyDescent="0.5">
      <c r="A7" s="393" t="s">
        <v>127</v>
      </c>
      <c r="B7" s="600"/>
      <c r="C7" s="255"/>
      <c r="D7" s="255"/>
      <c r="E7" s="255"/>
      <c r="F7" s="255"/>
      <c r="G7" s="255"/>
      <c r="J7" s="3"/>
      <c r="K7" s="3"/>
      <c r="L7" s="3"/>
      <c r="M7" s="3"/>
      <c r="N7" s="3"/>
      <c r="O7" s="3"/>
      <c r="P7" s="3"/>
      <c r="Q7" s="3"/>
    </row>
    <row r="8" spans="1:28" ht="22.8" x14ac:dyDescent="0.3">
      <c r="A8" s="658" t="s">
        <v>3</v>
      </c>
      <c r="B8" s="659"/>
      <c r="C8" s="659"/>
      <c r="D8" s="238"/>
      <c r="E8" s="238"/>
      <c r="F8" s="61"/>
      <c r="G8" s="61"/>
      <c r="H8" s="61"/>
      <c r="I8" s="62"/>
      <c r="J8" s="62"/>
      <c r="K8" s="62"/>
      <c r="L8" s="62"/>
      <c r="M8" s="62"/>
      <c r="N8" s="62"/>
      <c r="O8" s="62"/>
      <c r="P8" s="1"/>
    </row>
    <row r="9" spans="1:28" ht="57.6" x14ac:dyDescent="0.3">
      <c r="A9" s="566"/>
      <c r="B9" s="567"/>
      <c r="C9" s="568" t="s">
        <v>4</v>
      </c>
      <c r="D9" s="660" t="s">
        <v>5</v>
      </c>
      <c r="E9" s="661"/>
      <c r="F9" s="566"/>
      <c r="G9" s="569" t="s">
        <v>6</v>
      </c>
      <c r="H9" s="632"/>
      <c r="I9" s="66" t="s">
        <v>7</v>
      </c>
      <c r="J9" s="66" t="s">
        <v>8</v>
      </c>
      <c r="K9" s="66" t="s">
        <v>9</v>
      </c>
      <c r="L9" s="66" t="s">
        <v>10</v>
      </c>
      <c r="M9" s="66" t="s">
        <v>12</v>
      </c>
      <c r="N9" s="66" t="s">
        <v>13</v>
      </c>
      <c r="O9" s="66" t="s">
        <v>86</v>
      </c>
    </row>
    <row r="10" spans="1:28" ht="101.25" customHeight="1" x14ac:dyDescent="0.3">
      <c r="A10" s="69" t="s">
        <v>176</v>
      </c>
      <c r="B10" s="69" t="s">
        <v>177</v>
      </c>
      <c r="C10" s="239" t="s">
        <v>178</v>
      </c>
      <c r="D10" s="69" t="s">
        <v>179</v>
      </c>
      <c r="E10" s="69" t="s">
        <v>180</v>
      </c>
      <c r="F10" s="70" t="s">
        <v>128</v>
      </c>
      <c r="G10" s="71" t="s">
        <v>20</v>
      </c>
      <c r="H10" s="72"/>
      <c r="I10" s="69" t="s">
        <v>91</v>
      </c>
      <c r="J10" s="69" t="s">
        <v>92</v>
      </c>
      <c r="K10" s="69" t="s">
        <v>23</v>
      </c>
      <c r="L10" s="69" t="s">
        <v>24</v>
      </c>
      <c r="M10" s="69" t="s">
        <v>129</v>
      </c>
      <c r="N10" s="69" t="s">
        <v>27</v>
      </c>
      <c r="O10" s="69" t="s">
        <v>130</v>
      </c>
    </row>
    <row r="11" spans="1:28" x14ac:dyDescent="0.3">
      <c r="A11" s="606"/>
      <c r="B11" s="571"/>
      <c r="C11" s="570"/>
      <c r="D11" s="571"/>
      <c r="E11" s="571"/>
      <c r="F11" s="75">
        <f>E11+1</f>
        <v>1</v>
      </c>
      <c r="G11" s="75">
        <f>C11-45</f>
        <v>-45</v>
      </c>
      <c r="H11" s="75"/>
      <c r="I11" s="75">
        <f>G11+14</f>
        <v>-31</v>
      </c>
      <c r="J11" s="78" t="s">
        <v>29</v>
      </c>
      <c r="K11" s="75">
        <f>G11</f>
        <v>-45</v>
      </c>
      <c r="L11" s="76">
        <v>45</v>
      </c>
      <c r="M11" s="252">
        <f>C11+1</f>
        <v>1</v>
      </c>
      <c r="N11" s="490" t="e">
        <f ca="1">EOMONTH(DATE(YEAR(TODAY())+(MONTH(DATEVALUE(A11&amp;"1"))&lt;MONTH(TODAY())),MONTH(DATEVALUE(A11&amp;" 1")), 1),0)</f>
        <v>#VALUE!</v>
      </c>
      <c r="O11" s="489" t="e">
        <f ca="1">N11</f>
        <v>#VALUE!</v>
      </c>
    </row>
    <row r="12" spans="1:28" ht="124.5" hidden="1" customHeight="1" x14ac:dyDescent="0.3">
      <c r="A12" s="572" t="s">
        <v>131</v>
      </c>
      <c r="B12" s="573" t="s">
        <v>131</v>
      </c>
      <c r="C12" s="504" t="s">
        <v>131</v>
      </c>
      <c r="D12" s="505" t="s">
        <v>131</v>
      </c>
      <c r="E12" s="505" t="s">
        <v>131</v>
      </c>
      <c r="F12" s="527" t="s">
        <v>181</v>
      </c>
      <c r="G12" s="510" t="s">
        <v>182</v>
      </c>
      <c r="H12" s="510"/>
      <c r="I12" s="510" t="s">
        <v>183</v>
      </c>
      <c r="J12" s="507"/>
      <c r="K12" s="510" t="s">
        <v>184</v>
      </c>
      <c r="L12" s="574" t="s">
        <v>136</v>
      </c>
      <c r="M12" s="509" t="s">
        <v>185</v>
      </c>
      <c r="N12" s="538" t="s">
        <v>186</v>
      </c>
      <c r="O12" s="514" t="s">
        <v>187</v>
      </c>
      <c r="P12" s="512" t="s">
        <v>188</v>
      </c>
    </row>
    <row r="13" spans="1:28" x14ac:dyDescent="0.3">
      <c r="A13" s="607"/>
      <c r="B13" s="601"/>
      <c r="C13" s="241"/>
      <c r="D13" s="244"/>
      <c r="E13" s="244"/>
      <c r="F13" s="55"/>
      <c r="G13" s="55"/>
      <c r="H13" s="55"/>
      <c r="I13" s="55"/>
      <c r="J13" s="245"/>
      <c r="K13" s="55"/>
      <c r="L13" s="246"/>
      <c r="M13" s="247"/>
      <c r="N13" s="247"/>
      <c r="O13" s="60"/>
      <c r="P13" s="60"/>
    </row>
    <row r="14" spans="1:28" ht="22.8" x14ac:dyDescent="0.3">
      <c r="A14" s="662" t="s">
        <v>30</v>
      </c>
      <c r="B14" s="663"/>
      <c r="C14" s="663"/>
      <c r="D14" s="663"/>
      <c r="E14" s="663"/>
      <c r="F14" s="663"/>
      <c r="G14" s="663"/>
      <c r="H14" s="663"/>
      <c r="I14" s="663"/>
      <c r="J14" s="663"/>
      <c r="K14" s="663"/>
      <c r="L14" s="663"/>
      <c r="M14" s="663"/>
      <c r="N14" s="663"/>
      <c r="O14" s="611"/>
      <c r="P14" s="611"/>
    </row>
    <row r="15" spans="1:28" s="58" customFormat="1" ht="57.6" x14ac:dyDescent="0.3">
      <c r="A15" s="566"/>
      <c r="B15" s="612"/>
      <c r="C15" s="568" t="s">
        <v>4</v>
      </c>
      <c r="D15" s="664" t="s">
        <v>141</v>
      </c>
      <c r="E15" s="665"/>
      <c r="F15" s="613"/>
      <c r="G15" s="614" t="s">
        <v>6</v>
      </c>
      <c r="H15" s="613"/>
      <c r="I15" s="615" t="s">
        <v>7</v>
      </c>
      <c r="J15" s="615" t="s">
        <v>8</v>
      </c>
      <c r="K15" s="615" t="s">
        <v>9</v>
      </c>
      <c r="L15" s="615" t="s">
        <v>94</v>
      </c>
      <c r="M15" s="615" t="s">
        <v>95</v>
      </c>
      <c r="N15" s="615" t="s">
        <v>12</v>
      </c>
      <c r="O15" s="66" t="s">
        <v>96</v>
      </c>
      <c r="P15" s="616" t="s">
        <v>86</v>
      </c>
    </row>
    <row r="16" spans="1:28" ht="117" customHeight="1" x14ac:dyDescent="0.3">
      <c r="A16" s="69" t="s">
        <v>176</v>
      </c>
      <c r="B16" s="69" t="s">
        <v>177</v>
      </c>
      <c r="C16" s="239" t="s">
        <v>16</v>
      </c>
      <c r="D16" s="69" t="s">
        <v>97</v>
      </c>
      <c r="E16" s="69" t="s">
        <v>98</v>
      </c>
      <c r="F16" s="617" t="s">
        <v>142</v>
      </c>
      <c r="G16" s="618" t="s">
        <v>35</v>
      </c>
      <c r="H16" s="72"/>
      <c r="I16" s="69" t="s">
        <v>91</v>
      </c>
      <c r="J16" s="69" t="s">
        <v>92</v>
      </c>
      <c r="K16" s="69" t="s">
        <v>23</v>
      </c>
      <c r="L16" s="69" t="s">
        <v>24</v>
      </c>
      <c r="M16" s="69" t="s">
        <v>99</v>
      </c>
      <c r="N16" s="69" t="s">
        <v>26</v>
      </c>
      <c r="O16" s="69" t="s">
        <v>100</v>
      </c>
      <c r="P16" s="619" t="s">
        <v>93</v>
      </c>
      <c r="Q16" s="58"/>
      <c r="R16" s="58"/>
      <c r="S16" s="58"/>
      <c r="T16" s="58"/>
      <c r="U16" s="58"/>
      <c r="V16" s="58"/>
      <c r="W16" s="58"/>
      <c r="X16" s="58"/>
      <c r="Y16" s="58"/>
      <c r="Z16" s="58"/>
      <c r="AA16" s="58"/>
      <c r="AB16" s="58"/>
    </row>
    <row r="17" spans="1:26" x14ac:dyDescent="0.3">
      <c r="A17" s="629">
        <f>A11</f>
        <v>0</v>
      </c>
      <c r="B17" s="486">
        <f>B11</f>
        <v>0</v>
      </c>
      <c r="C17" s="620" t="e">
        <f ca="1">O11</f>
        <v>#VALUE!</v>
      </c>
      <c r="D17" s="486" t="e">
        <f ca="1">O11+1</f>
        <v>#VALUE!</v>
      </c>
      <c r="E17" s="486" t="e">
        <f ca="1">D17+364</f>
        <v>#VALUE!</v>
      </c>
      <c r="F17" s="621" t="e">
        <f ca="1">C17-60</f>
        <v>#VALUE!</v>
      </c>
      <c r="G17" s="622" t="e">
        <f ca="1">C17-45</f>
        <v>#VALUE!</v>
      </c>
      <c r="H17" s="487"/>
      <c r="I17" s="487" t="e">
        <f ca="1">G17+14</f>
        <v>#VALUE!</v>
      </c>
      <c r="J17" s="488"/>
      <c r="K17" s="487" t="e">
        <f ca="1">G17</f>
        <v>#VALUE!</v>
      </c>
      <c r="L17" s="623">
        <v>45</v>
      </c>
      <c r="M17" s="489" t="e">
        <f ca="1">D17</f>
        <v>#VALUE!</v>
      </c>
      <c r="N17" s="489" t="e">
        <f ca="1">M17</f>
        <v>#VALUE!</v>
      </c>
      <c r="O17" s="486" t="e">
        <f ca="1">E17</f>
        <v>#VALUE!</v>
      </c>
      <c r="P17" s="489" t="e">
        <f ca="1">O17</f>
        <v>#VALUE!</v>
      </c>
      <c r="Q17" s="57"/>
      <c r="R17" s="57"/>
      <c r="S17" s="46"/>
      <c r="T17" s="57"/>
      <c r="U17" s="57"/>
      <c r="W17" s="47"/>
      <c r="Y17" s="47"/>
      <c r="Z17" s="47"/>
    </row>
    <row r="18" spans="1:26" ht="102.75" hidden="1" customHeight="1" x14ac:dyDescent="0.3">
      <c r="A18" s="585" t="s">
        <v>131</v>
      </c>
      <c r="B18" s="585" t="s">
        <v>131</v>
      </c>
      <c r="C18" s="512" t="s">
        <v>189</v>
      </c>
      <c r="D18" s="512" t="s">
        <v>190</v>
      </c>
      <c r="E18" s="512" t="s">
        <v>191</v>
      </c>
      <c r="F18" s="512" t="s">
        <v>192</v>
      </c>
      <c r="G18" s="514" t="s">
        <v>193</v>
      </c>
      <c r="H18" s="515"/>
      <c r="I18" s="514" t="s">
        <v>194</v>
      </c>
      <c r="J18" s="516"/>
      <c r="K18" s="514" t="s">
        <v>184</v>
      </c>
      <c r="L18" s="575" t="s">
        <v>136</v>
      </c>
      <c r="M18" s="517" t="s">
        <v>195</v>
      </c>
      <c r="N18" s="517" t="s">
        <v>196</v>
      </c>
      <c r="O18" s="514" t="s">
        <v>197</v>
      </c>
      <c r="P18" s="513" t="s">
        <v>198</v>
      </c>
    </row>
    <row r="19" spans="1:26" x14ac:dyDescent="0.3">
      <c r="A19" s="604"/>
      <c r="C19" s="58"/>
    </row>
    <row r="20" spans="1:26" x14ac:dyDescent="0.3">
      <c r="A20" s="604"/>
    </row>
    <row r="21" spans="1:26" ht="25.8" x14ac:dyDescent="0.5">
      <c r="A21" s="393" t="s">
        <v>199</v>
      </c>
      <c r="B21" s="600"/>
      <c r="C21" s="255"/>
      <c r="D21" s="255"/>
      <c r="E21" s="255"/>
      <c r="F21" s="255"/>
      <c r="G21" s="255"/>
      <c r="J21" s="3"/>
      <c r="K21" s="3"/>
      <c r="L21" s="3"/>
      <c r="M21" s="3"/>
      <c r="N21" s="3"/>
      <c r="O21" s="3"/>
    </row>
    <row r="22" spans="1:26" ht="22.8" x14ac:dyDescent="0.3">
      <c r="A22" s="644" t="s">
        <v>3</v>
      </c>
      <c r="B22" s="645"/>
      <c r="C22" s="645"/>
      <c r="D22" s="394"/>
      <c r="E22" s="394"/>
      <c r="F22" s="395"/>
      <c r="G22" s="395"/>
      <c r="H22" s="395"/>
      <c r="I22" s="396"/>
      <c r="J22" s="396"/>
      <c r="K22" s="396"/>
      <c r="L22" s="396"/>
      <c r="M22" s="396"/>
      <c r="N22" s="396"/>
      <c r="O22" s="396"/>
      <c r="P22" s="396"/>
    </row>
    <row r="23" spans="1:26" s="58" customFormat="1" ht="72" x14ac:dyDescent="0.3">
      <c r="A23" s="595"/>
      <c r="B23" s="596"/>
      <c r="C23" s="597" t="s">
        <v>4</v>
      </c>
      <c r="D23" s="646" t="s">
        <v>5</v>
      </c>
      <c r="E23" s="647"/>
      <c r="F23" s="595"/>
      <c r="G23" s="598" t="s">
        <v>6</v>
      </c>
      <c r="H23" s="631"/>
      <c r="I23" s="401" t="s">
        <v>7</v>
      </c>
      <c r="J23" s="401" t="s">
        <v>8</v>
      </c>
      <c r="K23" s="401" t="s">
        <v>9</v>
      </c>
      <c r="L23" s="401" t="s">
        <v>10</v>
      </c>
      <c r="M23" s="401" t="s">
        <v>102</v>
      </c>
      <c r="N23" s="401" t="s">
        <v>103</v>
      </c>
      <c r="O23" s="401" t="s">
        <v>104</v>
      </c>
      <c r="P23" s="401" t="s">
        <v>86</v>
      </c>
    </row>
    <row r="24" spans="1:26" ht="93.6" x14ac:dyDescent="0.3">
      <c r="A24" s="405" t="s">
        <v>200</v>
      </c>
      <c r="B24" s="405" t="s">
        <v>177</v>
      </c>
      <c r="C24" s="404" t="s">
        <v>201</v>
      </c>
      <c r="D24" s="405" t="s">
        <v>179</v>
      </c>
      <c r="E24" s="405" t="s">
        <v>180</v>
      </c>
      <c r="F24" s="406" t="s">
        <v>128</v>
      </c>
      <c r="G24" s="407" t="s">
        <v>20</v>
      </c>
      <c r="H24" s="408"/>
      <c r="I24" s="405" t="s">
        <v>91</v>
      </c>
      <c r="J24" s="405" t="s">
        <v>92</v>
      </c>
      <c r="K24" s="405" t="s">
        <v>23</v>
      </c>
      <c r="L24" s="405" t="s">
        <v>24</v>
      </c>
      <c r="M24" s="405" t="s">
        <v>105</v>
      </c>
      <c r="N24" s="405" t="s">
        <v>106</v>
      </c>
      <c r="O24" s="405" t="s">
        <v>107</v>
      </c>
      <c r="P24" s="405" t="s">
        <v>93</v>
      </c>
    </row>
    <row r="25" spans="1:26" x14ac:dyDescent="0.3">
      <c r="A25" s="606"/>
      <c r="B25" s="571"/>
      <c r="C25" s="570"/>
      <c r="D25" s="576"/>
      <c r="E25" s="571"/>
      <c r="F25" s="414">
        <f>E25+1</f>
        <v>1</v>
      </c>
      <c r="G25" s="413">
        <f>C25-45</f>
        <v>-45</v>
      </c>
      <c r="H25" s="414"/>
      <c r="I25" s="414">
        <f>G25+14</f>
        <v>-31</v>
      </c>
      <c r="J25" s="415" t="s">
        <v>29</v>
      </c>
      <c r="K25" s="414">
        <f>G25</f>
        <v>-45</v>
      </c>
      <c r="L25" s="416">
        <v>45</v>
      </c>
      <c r="M25" s="410">
        <f>F25</f>
        <v>1</v>
      </c>
      <c r="N25" s="417">
        <f>M25</f>
        <v>1</v>
      </c>
      <c r="O25" s="412">
        <f ca="1">EOMONTH(DATE(YEAR(TODAY())+1, MONTH("1 "&amp;A25), 1), 0)</f>
        <v>46418</v>
      </c>
      <c r="P25" s="412">
        <f ca="1">O25</f>
        <v>46418</v>
      </c>
    </row>
    <row r="26" spans="1:26" hidden="1" x14ac:dyDescent="0.3">
      <c r="A26" s="609"/>
      <c r="B26" s="571"/>
      <c r="C26" s="570"/>
      <c r="D26" s="576"/>
      <c r="E26" s="571"/>
      <c r="F26" s="342">
        <f>E26+1</f>
        <v>1</v>
      </c>
      <c r="G26" s="549">
        <f t="shared" ref="G26:G27" si="0">C26-45</f>
        <v>-45</v>
      </c>
      <c r="H26" s="342"/>
      <c r="I26" s="342">
        <f>G26+14</f>
        <v>-31</v>
      </c>
      <c r="J26" s="344" t="s">
        <v>29</v>
      </c>
      <c r="K26" s="342">
        <f>G26</f>
        <v>-45</v>
      </c>
      <c r="L26" s="345">
        <v>45</v>
      </c>
      <c r="M26" s="339">
        <f>F26</f>
        <v>1</v>
      </c>
      <c r="N26" s="550">
        <f t="shared" ref="N26:N27" si="1">M26</f>
        <v>1</v>
      </c>
      <c r="O26" s="548">
        <f ca="1">EOMONTH(DATE(YEAR(TODAY())+1, MONTH("1 "&amp;A26), 1), 0)</f>
        <v>46418</v>
      </c>
      <c r="P26" s="548">
        <f t="shared" ref="P26:P27" ca="1" si="2">O26</f>
        <v>46418</v>
      </c>
    </row>
    <row r="27" spans="1:26" hidden="1" x14ac:dyDescent="0.3">
      <c r="A27" s="608"/>
      <c r="B27" s="602"/>
      <c r="C27" s="570"/>
      <c r="D27" s="576"/>
      <c r="E27" s="576"/>
      <c r="F27" s="276">
        <f>E27+1</f>
        <v>1</v>
      </c>
      <c r="G27" s="277">
        <f t="shared" si="0"/>
        <v>-45</v>
      </c>
      <c r="H27" s="276"/>
      <c r="I27" s="276">
        <f>G27+14</f>
        <v>-31</v>
      </c>
      <c r="J27" s="278" t="s">
        <v>29</v>
      </c>
      <c r="K27" s="276">
        <f>G27</f>
        <v>-45</v>
      </c>
      <c r="L27" s="279">
        <v>45</v>
      </c>
      <c r="M27" s="273">
        <f>F27</f>
        <v>1</v>
      </c>
      <c r="N27" s="280">
        <f t="shared" si="1"/>
        <v>1</v>
      </c>
      <c r="O27" s="275">
        <f ca="1">EOMONTH(DATE(YEAR(TODAY())+1, MONTH("1 "&amp;A27), 1), 0)</f>
        <v>46418</v>
      </c>
      <c r="P27" s="275">
        <f t="shared" ca="1" si="2"/>
        <v>46418</v>
      </c>
    </row>
    <row r="28" spans="1:26" ht="68.25" hidden="1" customHeight="1" x14ac:dyDescent="0.3">
      <c r="A28" s="610" t="s">
        <v>131</v>
      </c>
      <c r="B28" s="603" t="s">
        <v>131</v>
      </c>
      <c r="C28" s="529" t="s">
        <v>131</v>
      </c>
      <c r="D28" s="530" t="s">
        <v>131</v>
      </c>
      <c r="E28" s="531" t="s">
        <v>131</v>
      </c>
      <c r="F28" s="527" t="s">
        <v>202</v>
      </c>
      <c r="G28" s="539" t="s">
        <v>203</v>
      </c>
      <c r="H28" s="527"/>
      <c r="I28" s="527" t="s">
        <v>204</v>
      </c>
      <c r="J28" s="533"/>
      <c r="K28" s="527" t="s">
        <v>205</v>
      </c>
      <c r="L28" s="577" t="s">
        <v>136</v>
      </c>
      <c r="M28" s="531" t="s">
        <v>206</v>
      </c>
      <c r="N28" s="530" t="s">
        <v>207</v>
      </c>
      <c r="O28" s="536" t="s">
        <v>160</v>
      </c>
      <c r="P28" s="536" t="s">
        <v>160</v>
      </c>
    </row>
    <row r="29" spans="1:26" x14ac:dyDescent="0.3">
      <c r="A29" s="607"/>
      <c r="B29" s="601"/>
      <c r="C29" s="241"/>
      <c r="D29" s="244"/>
      <c r="E29" s="244"/>
      <c r="F29" s="55"/>
      <c r="G29" s="55"/>
      <c r="H29" s="55"/>
      <c r="I29" s="55"/>
      <c r="J29" s="245"/>
      <c r="K29" s="55"/>
      <c r="L29" s="246"/>
      <c r="M29" s="247"/>
      <c r="N29" s="247"/>
      <c r="O29" s="60"/>
      <c r="P29" s="60"/>
    </row>
    <row r="30" spans="1:26" ht="22.8" x14ac:dyDescent="0.3">
      <c r="A30" s="648" t="s">
        <v>30</v>
      </c>
      <c r="B30" s="649"/>
      <c r="C30" s="649"/>
      <c r="D30" s="649"/>
      <c r="E30" s="649"/>
      <c r="F30" s="649"/>
      <c r="G30" s="649"/>
      <c r="H30" s="649"/>
      <c r="I30" s="649"/>
      <c r="J30" s="649"/>
      <c r="K30" s="649"/>
      <c r="L30" s="649"/>
      <c r="M30" s="649"/>
      <c r="N30" s="650"/>
      <c r="O30" s="559"/>
      <c r="P30" s="559"/>
    </row>
    <row r="31" spans="1:26" s="58" customFormat="1" ht="43.2" x14ac:dyDescent="0.3">
      <c r="A31" s="581"/>
      <c r="B31" s="582"/>
      <c r="C31" s="583" t="s">
        <v>4</v>
      </c>
      <c r="D31" s="651" t="s">
        <v>108</v>
      </c>
      <c r="E31" s="652"/>
      <c r="F31" s="584" t="s">
        <v>6</v>
      </c>
      <c r="G31" s="422" t="s">
        <v>7</v>
      </c>
      <c r="H31" s="422" t="s">
        <v>8</v>
      </c>
      <c r="I31" s="424" t="s">
        <v>9</v>
      </c>
      <c r="J31" s="424" t="s">
        <v>94</v>
      </c>
      <c r="K31" s="424" t="s">
        <v>109</v>
      </c>
      <c r="L31" s="422" t="s">
        <v>12</v>
      </c>
      <c r="M31" s="556" t="s">
        <v>110</v>
      </c>
      <c r="N31" s="558" t="s">
        <v>86</v>
      </c>
      <c r="O31" s="552"/>
    </row>
    <row r="32" spans="1:26" ht="86.4" x14ac:dyDescent="0.3">
      <c r="A32" s="428" t="s">
        <v>200</v>
      </c>
      <c r="B32" s="428" t="s">
        <v>177</v>
      </c>
      <c r="C32" s="427" t="s">
        <v>161</v>
      </c>
      <c r="D32" s="428" t="s">
        <v>162</v>
      </c>
      <c r="E32" s="428" t="s">
        <v>163</v>
      </c>
      <c r="F32" s="429" t="s">
        <v>164</v>
      </c>
      <c r="G32" s="194" t="s">
        <v>91</v>
      </c>
      <c r="H32" s="194" t="s">
        <v>92</v>
      </c>
      <c r="I32" s="428" t="s">
        <v>23</v>
      </c>
      <c r="J32" s="428" t="s">
        <v>24</v>
      </c>
      <c r="K32" s="428" t="s">
        <v>99</v>
      </c>
      <c r="L32" s="428" t="s">
        <v>165</v>
      </c>
      <c r="M32" s="428" t="s">
        <v>100</v>
      </c>
      <c r="N32" s="557" t="s">
        <v>114</v>
      </c>
      <c r="O32" s="553"/>
    </row>
    <row r="33" spans="1:15" x14ac:dyDescent="0.3">
      <c r="A33" s="628">
        <f t="shared" ref="A33:B35" si="3">A25</f>
        <v>0</v>
      </c>
      <c r="B33" s="433">
        <f t="shared" si="3"/>
        <v>0</v>
      </c>
      <c r="C33" s="432">
        <f ca="1">P25</f>
        <v>46418</v>
      </c>
      <c r="D33" s="433">
        <f>M25</f>
        <v>1</v>
      </c>
      <c r="E33" s="433">
        <f ca="1">O25</f>
        <v>46418</v>
      </c>
      <c r="F33" s="434">
        <f ca="1">C33-45</f>
        <v>46373</v>
      </c>
      <c r="G33" s="435">
        <f ca="1">F33+14</f>
        <v>46387</v>
      </c>
      <c r="H33" s="436"/>
      <c r="I33" s="434">
        <f ca="1">F33</f>
        <v>46373</v>
      </c>
      <c r="J33" s="437">
        <v>45</v>
      </c>
      <c r="K33" s="203">
        <f ca="1">C33+1</f>
        <v>46419</v>
      </c>
      <c r="L33" s="203">
        <f ca="1">K33</f>
        <v>46419</v>
      </c>
      <c r="M33" s="204">
        <f ca="1">EOMONTH(C33,12)</f>
        <v>46783</v>
      </c>
      <c r="N33" s="551">
        <f ca="1">M33</f>
        <v>46783</v>
      </c>
      <c r="O33" s="554"/>
    </row>
    <row r="34" spans="1:15" hidden="1" x14ac:dyDescent="0.3">
      <c r="A34" s="627">
        <f t="shared" si="3"/>
        <v>0</v>
      </c>
      <c r="B34" s="341">
        <f t="shared" si="3"/>
        <v>0</v>
      </c>
      <c r="C34" s="340">
        <f t="shared" ref="C34:C35" ca="1" si="4">P26</f>
        <v>46418</v>
      </c>
      <c r="D34" s="341">
        <f t="shared" ref="D34:D35" si="5">M26</f>
        <v>1</v>
      </c>
      <c r="E34" s="341">
        <f t="shared" ref="E34:E35" ca="1" si="6">O26</f>
        <v>46418</v>
      </c>
      <c r="F34" s="342">
        <f t="shared" ref="F34:F35" ca="1" si="7">C34-45</f>
        <v>46373</v>
      </c>
      <c r="G34" s="207">
        <f t="shared" ref="G34:G35" ca="1" si="8">F34+14</f>
        <v>46387</v>
      </c>
      <c r="H34" s="342"/>
      <c r="I34" s="342">
        <f t="shared" ref="I34:I35" ca="1" si="9">F34</f>
        <v>46373</v>
      </c>
      <c r="J34" s="578">
        <v>45</v>
      </c>
      <c r="K34" s="210">
        <f t="shared" ref="K34:K35" ca="1" si="10">C34+1</f>
        <v>46419</v>
      </c>
      <c r="L34" s="210">
        <f t="shared" ref="L34:L35" ca="1" si="11">K34</f>
        <v>46419</v>
      </c>
      <c r="M34" s="562">
        <f t="shared" ref="M34:M35" ca="1" si="12">C34+366</f>
        <v>46784</v>
      </c>
      <c r="N34" s="375">
        <f t="shared" ref="N34:N35" ca="1" si="13">M34</f>
        <v>46784</v>
      </c>
      <c r="O34" s="554"/>
    </row>
    <row r="35" spans="1:15" hidden="1" x14ac:dyDescent="0.3">
      <c r="A35" s="625">
        <f t="shared" si="3"/>
        <v>0</v>
      </c>
      <c r="B35" s="626">
        <f t="shared" si="3"/>
        <v>0</v>
      </c>
      <c r="C35" s="274">
        <f t="shared" ca="1" si="4"/>
        <v>46418</v>
      </c>
      <c r="D35" s="545">
        <f t="shared" si="5"/>
        <v>1</v>
      </c>
      <c r="E35" s="545">
        <f t="shared" ca="1" si="6"/>
        <v>46418</v>
      </c>
      <c r="F35" s="276">
        <f t="shared" ca="1" si="7"/>
        <v>46373</v>
      </c>
      <c r="G35" s="563">
        <f t="shared" ca="1" si="8"/>
        <v>46387</v>
      </c>
      <c r="H35" s="546"/>
      <c r="I35" s="276">
        <f t="shared" ca="1" si="9"/>
        <v>46373</v>
      </c>
      <c r="J35" s="579">
        <v>45</v>
      </c>
      <c r="K35" s="564">
        <f t="shared" ca="1" si="10"/>
        <v>46419</v>
      </c>
      <c r="L35" s="564">
        <f t="shared" ca="1" si="11"/>
        <v>46419</v>
      </c>
      <c r="M35" s="565">
        <f t="shared" ca="1" si="12"/>
        <v>46784</v>
      </c>
      <c r="N35" s="369">
        <f t="shared" ca="1" si="13"/>
        <v>46784</v>
      </c>
      <c r="O35" s="554"/>
    </row>
    <row r="36" spans="1:15" s="58" customFormat="1" ht="61.5" hidden="1" customHeight="1" x14ac:dyDescent="0.3">
      <c r="A36" s="585" t="s">
        <v>208</v>
      </c>
      <c r="B36" s="512" t="s">
        <v>209</v>
      </c>
      <c r="C36" s="512" t="s">
        <v>210</v>
      </c>
      <c r="D36" s="512" t="s">
        <v>211</v>
      </c>
      <c r="E36" s="512" t="s">
        <v>212</v>
      </c>
      <c r="F36" s="512" t="s">
        <v>169</v>
      </c>
      <c r="G36" s="512" t="s">
        <v>170</v>
      </c>
      <c r="H36" s="512"/>
      <c r="I36" s="512" t="s">
        <v>213</v>
      </c>
      <c r="J36" s="577" t="s">
        <v>136</v>
      </c>
      <c r="K36" s="512" t="s">
        <v>172</v>
      </c>
      <c r="L36" s="560" t="s">
        <v>173</v>
      </c>
      <c r="M36" s="512" t="s">
        <v>214</v>
      </c>
      <c r="N36" s="561" t="s">
        <v>174</v>
      </c>
      <c r="O36" s="586"/>
    </row>
    <row r="37" spans="1:15" x14ac:dyDescent="0.3">
      <c r="A37" s="604"/>
    </row>
    <row r="38" spans="1:15" x14ac:dyDescent="0.3">
      <c r="A38" s="604"/>
    </row>
    <row r="39" spans="1:15" ht="25.8" x14ac:dyDescent="0.5">
      <c r="A39" s="600"/>
      <c r="B39" s="600"/>
      <c r="C39" s="255"/>
      <c r="D39" s="255"/>
      <c r="E39" s="255"/>
      <c r="F39" s="255"/>
      <c r="G39" s="255"/>
      <c r="J39" s="3"/>
      <c r="K39" s="3"/>
      <c r="L39" s="3"/>
      <c r="M39" s="3"/>
      <c r="N39" s="3"/>
      <c r="O39" s="3"/>
    </row>
  </sheetData>
  <mergeCells count="10">
    <mergeCell ref="A22:C22"/>
    <mergeCell ref="D23:E23"/>
    <mergeCell ref="A30:N30"/>
    <mergeCell ref="D31:E31"/>
    <mergeCell ref="A2:M2"/>
    <mergeCell ref="A5:I5"/>
    <mergeCell ref="A8:C8"/>
    <mergeCell ref="D9:E9"/>
    <mergeCell ref="A14:N14"/>
    <mergeCell ref="D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0FE183EC92A4FB3850B3FF664C9CD" ma:contentTypeVersion="3" ma:contentTypeDescription="Create a new document." ma:contentTypeScope="" ma:versionID="a46e63f3735726d4e61620823a0a4293">
  <xsd:schema xmlns:xsd="http://www.w3.org/2001/XMLSchema" xmlns:xs="http://www.w3.org/2001/XMLSchema" xmlns:p="http://schemas.microsoft.com/office/2006/metadata/properties" xmlns:ns2="a0257c67-de96-44e1-9823-a157de6cfe01" targetNamespace="http://schemas.microsoft.com/office/2006/metadata/properties" ma:root="true" ma:fieldsID="990cdbd7ab37cb309393606e4b182200" ns2:_="">
    <xsd:import namespace="a0257c67-de96-44e1-9823-a157de6cfe0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57c67-de96-44e1-9823-a157de6cf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B62850-6993-46B0-A448-9CFD170F5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57c67-de96-44e1-9823-a157de6cf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AB3F74-E90E-45CF-BA91-D301EAEB7517}">
  <ds:schemaRefs>
    <ds:schemaRef ds:uri="http://schemas.microsoft.com/office/infopath/2007/PartnerControls"/>
    <ds:schemaRef ds:uri="http://www.w3.org/XML/1998/namespace"/>
    <ds:schemaRef ds:uri="http://schemas.microsoft.com/office/2006/documentManagement/types"/>
    <ds:schemaRef ds:uri="http://purl.org/dc/elements/1.1/"/>
    <ds:schemaRef ds:uri="a0257c67-de96-44e1-9823-a157de6cfe01"/>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A6AB61F-0AF2-4B4C-AE06-300A2F865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Birth Month Alignment Scena (3)</vt:lpstr>
      <vt:lpstr>1915(i) Clinical Policy Links</vt:lpstr>
      <vt:lpstr>Birth Month Alignment Scena (2)</vt:lpstr>
      <vt:lpstr>Birth Month Alignment Scena (4)</vt:lpstr>
      <vt:lpstr>Initial Plan-Post Roll Out</vt:lpstr>
      <vt:lpstr>Birth Month Examples</vt:lpstr>
      <vt:lpstr>Birth Month Calculator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Manly, Regina</dc:creator>
  <cp:keywords/>
  <dc:description/>
  <cp:lastModifiedBy>Coleman, Scott (DHB)</cp:lastModifiedBy>
  <cp:revision/>
  <dcterms:created xsi:type="dcterms:W3CDTF">2025-11-18T03:32:49Z</dcterms:created>
  <dcterms:modified xsi:type="dcterms:W3CDTF">2026-06-16T13:24:52Z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0x0101000400FE183EC92A4FB3850B3FF664C9CD</vt:lpwstr>
  </property>
</Properties>
</file>