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updateLinks="never"/>
  <mc:AlternateContent xmlns:mc="http://schemas.openxmlformats.org/markup-compatibility/2006">
    <mc:Choice Requires="x15">
      <x15ac:absPath xmlns:x15ac="http://schemas.microsoft.com/office/spreadsheetml/2010/11/ac" url="H:\DRUPAL\Providers\Hospital Cost Reports\"/>
    </mc:Choice>
  </mc:AlternateContent>
  <xr:revisionPtr revIDLastSave="0" documentId="8_{80BA3063-FD8C-421A-A9E9-E12ABB0883E0}" xr6:coauthVersionLast="31" xr6:coauthVersionMax="31" xr10:uidLastSave="{00000000-0000-0000-0000-000000000000}"/>
  <bookViews>
    <workbookView xWindow="0" yWindow="0" windowWidth="19200" windowHeight="11385" tabRatio="920" xr2:uid="{00000000-000D-0000-FFFF-FFFF00000000}"/>
  </bookViews>
  <sheets>
    <sheet name="Facesheet" sheetId="1" r:id="rId1"/>
    <sheet name="DHB-1" sheetId="2" r:id="rId2"/>
    <sheet name="DHB-2" sheetId="3" r:id="rId3"/>
    <sheet name="DHB-3" sheetId="4" r:id="rId4"/>
    <sheet name="DHB-4" sheetId="5" r:id="rId5"/>
    <sheet name="DHB-5" sheetId="6" r:id="rId6"/>
    <sheet name="DHB-5A (NCHC)" sheetId="27" r:id="rId7"/>
    <sheet name="DHB-6" sheetId="7" r:id="rId8"/>
    <sheet name="DHB-7" sheetId="8" r:id="rId9"/>
    <sheet name="DHB-8" sheetId="24" r:id="rId10"/>
    <sheet name="DHB-9" sheetId="9" r:id="rId11"/>
    <sheet name="DHB-10" sheetId="21" r:id="rId12"/>
    <sheet name="DHB-10A (NCHC)" sheetId="25" r:id="rId13"/>
  </sheets>
  <definedNames>
    <definedName name="_xlnm.Print_Area" localSheetId="12">'DHB-10A (NCHC)'!$A$1:$H$45</definedName>
    <definedName name="_xlnm.Print_Area" localSheetId="2">'DHB-2'!$A$1:$G$50</definedName>
    <definedName name="_xlnm.Print_Area" localSheetId="3">'DHB-3'!$A$1:$I$53</definedName>
    <definedName name="_xlnm.Print_Area" localSheetId="7">'DHB-6'!$A$1:$H$51</definedName>
    <definedName name="_xlnm.Print_Area" localSheetId="8">'DHB-7'!$A$1:$G$49</definedName>
    <definedName name="_xlnm.Print_Area" localSheetId="9">'DHB-8'!$A$1:$G$49</definedName>
  </definedNames>
  <calcPr calcId="179017"/>
</workbook>
</file>

<file path=xl/calcChain.xml><?xml version="1.0" encoding="utf-8"?>
<calcChain xmlns="http://schemas.openxmlformats.org/spreadsheetml/2006/main">
  <c r="B7" i="8" l="1"/>
  <c r="B8" i="8"/>
  <c r="G8" i="8"/>
  <c r="B9" i="8"/>
  <c r="G9" i="8"/>
  <c r="A54" i="27"/>
  <c r="A53" i="27"/>
  <c r="E39" i="27"/>
  <c r="E37" i="27"/>
  <c r="E41" i="27" s="1"/>
  <c r="G32" i="25" s="1"/>
  <c r="G9" i="27"/>
  <c r="B9" i="27"/>
  <c r="G8" i="27"/>
  <c r="B8" i="27"/>
  <c r="B7" i="27"/>
  <c r="A44" i="25"/>
  <c r="A43" i="25"/>
  <c r="A48" i="21"/>
  <c r="A47" i="21"/>
  <c r="A52" i="9"/>
  <c r="A51" i="9"/>
  <c r="A48" i="24"/>
  <c r="A47" i="24"/>
  <c r="A48" i="8"/>
  <c r="A47" i="8"/>
  <c r="A50" i="7"/>
  <c r="A49" i="7"/>
  <c r="A54" i="6"/>
  <c r="A53" i="6"/>
  <c r="A60" i="5"/>
  <c r="A59" i="5"/>
  <c r="A52" i="4"/>
  <c r="A51" i="4"/>
  <c r="A49" i="3"/>
  <c r="A48" i="3"/>
  <c r="B49" i="2"/>
  <c r="B48" i="2"/>
  <c r="H9" i="21"/>
  <c r="B9" i="21"/>
  <c r="H8" i="21"/>
  <c r="B8" i="21"/>
  <c r="B7" i="21"/>
  <c r="A11" i="9"/>
  <c r="H9" i="9"/>
  <c r="B9" i="9"/>
  <c r="H8" i="9"/>
  <c r="B8" i="9"/>
  <c r="B7" i="9"/>
  <c r="G9" i="24"/>
  <c r="B9" i="24"/>
  <c r="G8" i="24"/>
  <c r="B8" i="24"/>
  <c r="B7" i="24"/>
  <c r="H9" i="7"/>
  <c r="B9" i="7"/>
  <c r="H8" i="7"/>
  <c r="B8" i="7"/>
  <c r="B7" i="7"/>
  <c r="G9" i="6"/>
  <c r="B9" i="6"/>
  <c r="G8" i="6"/>
  <c r="B8" i="6"/>
  <c r="B7" i="6"/>
  <c r="H9" i="5"/>
  <c r="B9" i="5"/>
  <c r="H8" i="5"/>
  <c r="B8" i="5"/>
  <c r="B7" i="5"/>
  <c r="I9" i="4"/>
  <c r="B9" i="4"/>
  <c r="I8" i="4"/>
  <c r="B8" i="4"/>
  <c r="B7" i="4"/>
  <c r="G9" i="3"/>
  <c r="B9" i="3"/>
  <c r="G8" i="3"/>
  <c r="B8" i="3"/>
  <c r="B7" i="3"/>
  <c r="C9" i="2"/>
  <c r="C7" i="2"/>
  <c r="C8" i="2"/>
  <c r="H9" i="25" l="1"/>
  <c r="H8" i="25"/>
  <c r="B9" i="25"/>
  <c r="B8" i="25"/>
  <c r="B7" i="25"/>
  <c r="G25" i="25" l="1"/>
  <c r="G30" i="25" s="1"/>
  <c r="G34" i="25" s="1"/>
  <c r="A12" i="21" l="1"/>
  <c r="A11" i="21"/>
  <c r="A12" i="9"/>
  <c r="A1" i="3"/>
  <c r="H12" i="2"/>
  <c r="C1" i="2"/>
  <c r="B1" i="3" s="1"/>
  <c r="B1" i="25" s="1"/>
  <c r="A1" i="9" l="1"/>
  <c r="A1" i="25"/>
  <c r="A1" i="27"/>
  <c r="B1" i="4"/>
  <c r="B1" i="27"/>
  <c r="A1" i="6"/>
  <c r="A1" i="21"/>
  <c r="A1" i="7"/>
  <c r="A1" i="5"/>
  <c r="A1" i="4"/>
  <c r="A1" i="24"/>
  <c r="A1" i="8"/>
  <c r="B1" i="21"/>
  <c r="B1" i="9"/>
  <c r="B1" i="24"/>
  <c r="B1" i="8"/>
  <c r="B1" i="7"/>
  <c r="B1" i="6"/>
  <c r="B1" i="5"/>
  <c r="E33" i="4" l="1"/>
  <c r="E31" i="4"/>
  <c r="E29" i="4"/>
  <c r="E27" i="4"/>
  <c r="E25" i="4"/>
  <c r="E23" i="4"/>
  <c r="E21" i="4"/>
  <c r="H9" i="2"/>
  <c r="H8" i="2"/>
  <c r="E35" i="4" l="1"/>
  <c r="F19" i="9" l="1"/>
  <c r="F19" i="21" s="1"/>
  <c r="G13" i="3"/>
  <c r="G23" i="24"/>
  <c r="G29" i="24" s="1"/>
  <c r="G43" i="5" s="1"/>
  <c r="D45" i="1"/>
  <c r="E43" i="1"/>
  <c r="B43" i="1"/>
  <c r="G22" i="7"/>
  <c r="G27" i="7" s="1"/>
  <c r="G30" i="7" s="1"/>
  <c r="B40" i="1"/>
  <c r="B42" i="1"/>
  <c r="B41" i="1"/>
  <c r="E39" i="6" l="1"/>
  <c r="F17" i="9"/>
  <c r="F17" i="21" s="1"/>
  <c r="F15" i="9"/>
  <c r="F15" i="21" s="1"/>
  <c r="G51" i="5"/>
  <c r="F21" i="9" l="1"/>
  <c r="F21" i="21" s="1"/>
  <c r="G25" i="21" s="1"/>
  <c r="G30" i="21" s="1"/>
  <c r="G25" i="9"/>
  <c r="G30" i="9" s="1"/>
  <c r="G32" i="3"/>
  <c r="G36" i="3" s="1"/>
  <c r="E37" i="4" s="1"/>
  <c r="E39" i="4" s="1"/>
  <c r="E37" i="6"/>
  <c r="E41" i="6" s="1"/>
  <c r="G47" i="5" s="1"/>
  <c r="F29" i="4" l="1"/>
  <c r="G29" i="4" s="1"/>
  <c r="I29" i="4" s="1"/>
  <c r="E27" i="5" s="1"/>
  <c r="F31" i="4"/>
  <c r="G31" i="4" s="1"/>
  <c r="I31" i="4" s="1"/>
  <c r="E29" i="5" s="1"/>
  <c r="F25" i="4"/>
  <c r="G25" i="4" s="1"/>
  <c r="I25" i="4" s="1"/>
  <c r="E23" i="5" s="1"/>
  <c r="F27" i="4"/>
  <c r="G27" i="4" s="1"/>
  <c r="I27" i="4" s="1"/>
  <c r="E25" i="5" s="1"/>
  <c r="F23" i="4"/>
  <c r="G23" i="4" s="1"/>
  <c r="I23" i="4" s="1"/>
  <c r="E21" i="5" s="1"/>
  <c r="F33" i="4"/>
  <c r="G33" i="4" s="1"/>
  <c r="I33" i="4" s="1"/>
  <c r="E31" i="5" s="1"/>
  <c r="F21" i="4"/>
  <c r="G32" i="21"/>
  <c r="G34" i="21" s="1"/>
  <c r="G37" i="9"/>
  <c r="G23" i="5" l="1"/>
  <c r="H23" i="5"/>
  <c r="H25" i="5"/>
  <c r="G25" i="5"/>
  <c r="H31" i="5"/>
  <c r="G31" i="5"/>
  <c r="G21" i="4"/>
  <c r="I21" i="4" s="1"/>
  <c r="E19" i="5" s="1"/>
  <c r="F35" i="4"/>
  <c r="G35" i="4" s="1"/>
  <c r="H21" i="5"/>
  <c r="G21" i="5"/>
  <c r="H29" i="5"/>
  <c r="G29" i="5"/>
  <c r="H27" i="5"/>
  <c r="G27" i="5"/>
  <c r="G35" i="5" s="1"/>
  <c r="F23" i="8"/>
  <c r="H19" i="5" l="1"/>
  <c r="G19" i="5"/>
  <c r="G33" i="5" s="1"/>
  <c r="G37" i="5" s="1"/>
  <c r="G23" i="8"/>
  <c r="G27" i="8" s="1"/>
  <c r="G41" i="5" s="1"/>
  <c r="H20" i="2" l="1"/>
  <c r="G39" i="5" s="1"/>
  <c r="G45" i="5" s="1"/>
  <c r="G49" i="5" s="1"/>
  <c r="G53" i="5" s="1"/>
  <c r="G33" i="9" l="1"/>
  <c r="G35" i="9" s="1"/>
  <c r="H35" i="9" l="1"/>
  <c r="G39" i="9"/>
</calcChain>
</file>

<file path=xl/sharedStrings.xml><?xml version="1.0" encoding="utf-8"?>
<sst xmlns="http://schemas.openxmlformats.org/spreadsheetml/2006/main" count="470" uniqueCount="301">
  <si>
    <t xml:space="preserve">     Name of Facility:</t>
  </si>
  <si>
    <t xml:space="preserve">     Street or P.O. Box:</t>
  </si>
  <si>
    <t xml:space="preserve">           State:</t>
  </si>
  <si>
    <t>a.  Voluntary Nonprofit</t>
  </si>
  <si>
    <t>b.  Proprietary</t>
  </si>
  <si>
    <t xml:space="preserve">         1.  Corporation      </t>
  </si>
  <si>
    <t xml:space="preserve">        3.  Individual         </t>
  </si>
  <si>
    <t xml:space="preserve">         2.  Other  (Specify)</t>
  </si>
  <si>
    <t xml:space="preserve">        4.  Corporation    </t>
  </si>
  <si>
    <t xml:space="preserve">        5.  Partnership     </t>
  </si>
  <si>
    <t xml:space="preserve">        6.  Other (Specify)</t>
  </si>
  <si>
    <t>c.  Government</t>
  </si>
  <si>
    <t xml:space="preserve">         7.  Federal             </t>
  </si>
  <si>
    <t xml:space="preserve">      10.  State               </t>
  </si>
  <si>
    <t xml:space="preserve">         8.  City/County        </t>
  </si>
  <si>
    <t xml:space="preserve">      11.  City                   </t>
  </si>
  <si>
    <t xml:space="preserve">         9.  County               </t>
  </si>
  <si>
    <t xml:space="preserve">      12.  Other (Specify)</t>
  </si>
  <si>
    <t xml:space="preserve">     report, who should we contact?</t>
  </si>
  <si>
    <t xml:space="preserve">      should be mailed to other than the facility, please</t>
  </si>
  <si>
    <t xml:space="preserve"> Name:</t>
  </si>
  <si>
    <t xml:space="preserve">      list the name and address.</t>
  </si>
  <si>
    <t xml:space="preserve"> Address:</t>
  </si>
  <si>
    <t>Name:</t>
  </si>
  <si>
    <t xml:space="preserve"> City:</t>
  </si>
  <si>
    <t>Address:</t>
  </si>
  <si>
    <t xml:space="preserve"> State:</t>
  </si>
  <si>
    <t>City:</t>
  </si>
  <si>
    <t xml:space="preserve"> Telephone:</t>
  </si>
  <si>
    <t xml:space="preserve"> E-Mail:</t>
  </si>
  <si>
    <t>INTENTIONAL MISREPRESENTATION OR FALSIFICATION OF ANY INFORMATION  CONTAINED IN THIS COST REPORT</t>
  </si>
  <si>
    <t>MAY BE PUNISHABLE BY FINE AND/OR IMPRISONMENT UNDER FEDERAL AND STATE LAW.</t>
  </si>
  <si>
    <t>CERTIFICATION STATEMENT</t>
  </si>
  <si>
    <t xml:space="preserve">            I HEREBY CERTIFY that I have read the above statement and examined the accompanying schedules prepared</t>
  </si>
  <si>
    <t xml:space="preserve">                            (Name of Facility)</t>
  </si>
  <si>
    <t xml:space="preserve">            complete statement prepared from the books and records of the facility in accordance with applicable instructions, </t>
  </si>
  <si>
    <t xml:space="preserve">            except as noted.</t>
  </si>
  <si>
    <t xml:space="preserve">                  (Officer or Administrator)</t>
  </si>
  <si>
    <t>Audit Section</t>
  </si>
  <si>
    <t>COST OF MEDICAID CORE SERVICES</t>
  </si>
  <si>
    <t>(1)</t>
  </si>
  <si>
    <t>(2)</t>
  </si>
  <si>
    <t>(3)</t>
  </si>
  <si>
    <t>2.  Medicaid Covered Visits for Core Services (From Provider Records)</t>
  </si>
  <si>
    <t xml:space="preserve">3.  Medicaid Cost for Core Services   (Line 1 x 2) . . . . . . . . . . . . . . . . . . </t>
  </si>
  <si>
    <t>COST OF OTHER AMBULATORY SERVICES</t>
  </si>
  <si>
    <t>3.  Percentage of Other FQHC Services  (Line 1 / 2) . . . . . . . . . . . . . . . . . . . . . . . . . . . . . . . .</t>
  </si>
  <si>
    <t xml:space="preserve">  *WIC Program</t>
  </si>
  <si>
    <r>
      <t xml:space="preserve">    </t>
    </r>
    <r>
      <rPr>
        <sz val="8"/>
        <rFont val="Arial"/>
        <family val="2"/>
      </rPr>
      <t>Patient Transportation</t>
    </r>
  </si>
  <si>
    <t>-3-</t>
  </si>
  <si>
    <t>ALLOCATION OF OVERHEAD COST</t>
  </si>
  <si>
    <t>Cost</t>
  </si>
  <si>
    <t>Overhead Cost</t>
  </si>
  <si>
    <t>Total</t>
  </si>
  <si>
    <t>Cost Per</t>
  </si>
  <si>
    <t>(Line 4, Col 2</t>
  </si>
  <si>
    <t>Encounters/</t>
  </si>
  <si>
    <t>Encounter</t>
  </si>
  <si>
    <t>x</t>
  </si>
  <si>
    <t>Units of Service</t>
  </si>
  <si>
    <t>(Col 2 + 3)</t>
  </si>
  <si>
    <t>(From  Provider</t>
  </si>
  <si>
    <t>(Col 4 / 5)</t>
  </si>
  <si>
    <t>Col 2)</t>
  </si>
  <si>
    <t>Records)</t>
  </si>
  <si>
    <t>(4)</t>
  </si>
  <si>
    <t>(5)</t>
  </si>
  <si>
    <t>(6)</t>
  </si>
  <si>
    <t>Agrees with</t>
  </si>
  <si>
    <t>4.  Unit Cost Multiplier  (3 / 2) . . . . . . . . . . . . . . . . . . . . . . .</t>
  </si>
  <si>
    <t>Line 3, Col 2</t>
  </si>
  <si>
    <t xml:space="preserve">    ** Encounter</t>
  </si>
  <si>
    <t>-4-</t>
  </si>
  <si>
    <t>Medicaid</t>
  </si>
  <si>
    <t>Per Encounter</t>
  </si>
  <si>
    <t>Encounters</t>
  </si>
  <si>
    <t>(From Provider</t>
  </si>
  <si>
    <t>(Col 2 x 3)</t>
  </si>
  <si>
    <t xml:space="preserve"> 2.  Subtotal . . . . . . . . . . . . . . . . . . . . . . . . . . . . . . . . . . . . . . . . . . . . . . . . . . . . . . . . . . . . .</t>
  </si>
  <si>
    <t xml:space="preserve"> 4.  Total Ambulatory Services  (Line 2 - 3) . . . . . . . . . . . . . . . . . . . . . . . . . . . . . . . . . . . . .</t>
  </si>
  <si>
    <t xml:space="preserve"> 5.  Medicaid Core Service Cost . . . . . . . . . . . . . . . . . . . . . . . . . . . . . . . . . . . . . . . . . . . . . </t>
  </si>
  <si>
    <t xml:space="preserve"> 6.  Medicaid Cost of Pneumococcal and Influenza Vaccine . .  . . . . . . . . . . . . . . . . . . . . .</t>
  </si>
  <si>
    <t>-5-</t>
  </si>
  <si>
    <r>
      <t xml:space="preserve">Amount </t>
    </r>
    <r>
      <rPr>
        <b/>
        <sz val="8"/>
        <rFont val="Arial"/>
        <family val="2"/>
      </rPr>
      <t>*</t>
    </r>
  </si>
  <si>
    <t>Provider</t>
  </si>
  <si>
    <t>(From Provider Records)</t>
  </si>
  <si>
    <t>Number/s</t>
  </si>
  <si>
    <t xml:space="preserve">     (1)</t>
  </si>
  <si>
    <r>
      <t xml:space="preserve">          </t>
    </r>
    <r>
      <rPr>
        <b/>
        <sz val="8"/>
        <rFont val="Arial"/>
        <family val="2"/>
      </rPr>
      <t>*  Note:</t>
    </r>
  </si>
  <si>
    <t>Co-pay not applicable to Core Services.</t>
  </si>
  <si>
    <t>Co-pay is applicable to Ambulatory Services.</t>
  </si>
  <si>
    <t>Medicaid crossover payments are not to be included.</t>
  </si>
  <si>
    <t xml:space="preserve">           -6-</t>
  </si>
  <si>
    <t>Amount</t>
  </si>
  <si>
    <t>1.  Co-Payment Billed to Medicaid Patients</t>
  </si>
  <si>
    <t xml:space="preserve">      (From Provider Records) . . . . . . . . . . . . . . . . . . . . . . . . . . . . . .</t>
  </si>
  <si>
    <t>2.  Co-Payment Amounts Received From Medicaid Patients</t>
  </si>
  <si>
    <t xml:space="preserve">      (From Provider Records) . . . . . . . . . . . . . . . . . . . . . . . . . . . . . . </t>
  </si>
  <si>
    <t>3.  Medicaid Bad Debts  (Line 1 - 2)  . . . . . . . . . . . . . . . . . . . . . . . .</t>
  </si>
  <si>
    <t>4.  Less Medicaid Bad Debt Recoveries</t>
  </si>
  <si>
    <t>Pneumococcal</t>
  </si>
  <si>
    <t>Influenza</t>
  </si>
  <si>
    <t>1.  Cost Per Pneumococcal and Influenza Vaccine Injection</t>
  </si>
  <si>
    <t>2.  Number of Pneumococcal and Influenza Vaccine Injections</t>
  </si>
  <si>
    <t xml:space="preserve">     Administered to Medicaid Beneficiaries (From Provider Records)</t>
  </si>
  <si>
    <t>3.  Medicaid Cost of Pneumococcal and Influenza Vaccine</t>
  </si>
  <si>
    <t xml:space="preserve">     Injections and their Administration (Line 1 x 2) . . . . . . . . . . . . . .</t>
  </si>
  <si>
    <t>4.  Total Medicaid Cost of Pneumococcal and Influenza Vaccine</t>
  </si>
  <si>
    <t xml:space="preserve">     Injections and their Administration (Sum of Line 3,</t>
  </si>
  <si>
    <t>Telephone No:</t>
  </si>
  <si>
    <t>Carolina Access payments are not to be included.</t>
  </si>
  <si>
    <t xml:space="preserve">a. Core Services . . . . . . . . . . . . . . . . . . . . . . . . . . . . . </t>
  </si>
  <si>
    <t>b. Dental . . . . . . . . . . . . . . . . . . . . . . . . . . . . . . . . . . .</t>
  </si>
  <si>
    <t>d. Norplant . . . . . . . . . . . . . . . . . . . . . . . . . . . . . . . . .</t>
  </si>
  <si>
    <t xml:space="preserve">e. Home Health . . . . . . . . . . . . . . . . . . . . . . . . . . . . . . </t>
  </si>
  <si>
    <t xml:space="preserve">1. Total Encounters (Sum of Lines a-e) . . . . . . . . . . . . . . . . . . . . . </t>
  </si>
  <si>
    <t>Settlement is in accordance with North Carolina Medicaid State Plan Attachment 4.19-B Section 2.</t>
  </si>
  <si>
    <t xml:space="preserve">            Desk Reviewed --</t>
  </si>
  <si>
    <t xml:space="preserve">            Field Audited --</t>
  </si>
  <si>
    <r>
      <t xml:space="preserve">          As Filed </t>
    </r>
    <r>
      <rPr>
        <sz val="8"/>
        <rFont val="Arial"/>
        <family val="2"/>
      </rPr>
      <t>(Provider Version)</t>
    </r>
    <r>
      <rPr>
        <sz val="9"/>
        <rFont val="Arial"/>
        <family val="2"/>
      </rPr>
      <t xml:space="preserve"> --</t>
    </r>
  </si>
  <si>
    <t>X</t>
  </si>
  <si>
    <t xml:space="preserve">     City:</t>
  </si>
  <si>
    <t xml:space="preserve">     County:</t>
  </si>
  <si>
    <r>
      <t>Zip</t>
    </r>
    <r>
      <rPr>
        <sz val="9"/>
        <rFont val="Arial"/>
        <family val="2"/>
      </rPr>
      <t>:</t>
    </r>
  </si>
  <si>
    <t>To:</t>
  </si>
  <si>
    <t>From:</t>
  </si>
  <si>
    <t>Zip:</t>
  </si>
  <si>
    <t>NPI Provider No.:</t>
  </si>
  <si>
    <t>Medicaid Provider No.:</t>
  </si>
  <si>
    <t>State:</t>
  </si>
  <si>
    <t xml:space="preserve"> Contact Name:</t>
  </si>
  <si>
    <t xml:space="preserve"> -2-</t>
  </si>
  <si>
    <t xml:space="preserve">          Revised Desk Reviewed --</t>
  </si>
  <si>
    <t xml:space="preserve">and that to the best of my knowledge and belief, it is a true, correct, and                   </t>
  </si>
  <si>
    <t xml:space="preserve">            by</t>
  </si>
  <si>
    <t xml:space="preserve">            and ending</t>
  </si>
  <si>
    <t>for the cost report period beginning</t>
  </si>
  <si>
    <t>Title</t>
  </si>
  <si>
    <t>Date</t>
  </si>
  <si>
    <t>Signature</t>
  </si>
  <si>
    <t>Comments:</t>
  </si>
  <si>
    <t>Seasonal</t>
  </si>
  <si>
    <t xml:space="preserve">2. PPS Rate . . . . . . . . . . . . . . . . . . . . . . . . . . . . . . . . . . . . . . . . </t>
  </si>
  <si>
    <t xml:space="preserve">    (Line 1 x Line 2) . . . . . . . . . . . . . . . . . . . . . . . . . . . . . . . . .</t>
  </si>
  <si>
    <t xml:space="preserve">         Including Mental Health Services . . . . . . . . . . . . . . . . . . . . . . . . . . </t>
  </si>
  <si>
    <t xml:space="preserve">3. Total Prospective Payments with PPS Rate </t>
  </si>
  <si>
    <t xml:space="preserve">5. Greater of PPS Payment or Reimbursable Cost . . . . . . . . . . . . </t>
  </si>
  <si>
    <t>6. Amount Received from Medicaid . . . . . . . . . . . . . . . . . . . . . . . .</t>
  </si>
  <si>
    <t>7. Gross Amount Due Provider &lt;Program&gt;* . . . . . . . . . . . . . . . . . .</t>
  </si>
  <si>
    <t>DHHS Controller's Office</t>
  </si>
  <si>
    <t>2022 Mail Service Center</t>
  </si>
  <si>
    <t>Raleigh, NC 27699-2022</t>
  </si>
  <si>
    <t>c. Health Check. . . . . . . . . . . . . . . . . . . . . . . . . .</t>
  </si>
  <si>
    <r>
      <t xml:space="preserve"> </t>
    </r>
    <r>
      <rPr>
        <b/>
        <sz val="8"/>
        <rFont val="Arial"/>
        <family val="2"/>
      </rPr>
      <t>*</t>
    </r>
    <r>
      <rPr>
        <sz val="8"/>
        <rFont val="Arial"/>
        <family val="2"/>
      </rPr>
      <t xml:space="preserve"> Amount due program must be remitted under separate cover with check made payable </t>
    </r>
  </si>
  <si>
    <t xml:space="preserve">    Outstationed Eligibility Workers</t>
  </si>
  <si>
    <t>4. Amount Received from Medicaid . . . . . . . . . . . . . . . . . . . . . . . .</t>
  </si>
  <si>
    <t>(Line 3 - Line 4)</t>
  </si>
  <si>
    <t>1.  Cost per Covered Visit (CMS Form 224-14, W/S B, Part I, Line 13, Col 6)</t>
  </si>
  <si>
    <t xml:space="preserve">     a.  Dental . . . . . . . . . . . . . . . . .  . . . . . . . . . . . . . . . . . . . . . . . . . . .</t>
  </si>
  <si>
    <t xml:space="preserve">     b.  Health Check Services (formerly EPSDT) .. . . . . . . . . . . . . . . . . . . . .</t>
  </si>
  <si>
    <t xml:space="preserve">     c.  Radiology Services  (on-site) . . . . . . . . . . . . . . . . . . . . . . . . . . . . . </t>
  </si>
  <si>
    <t xml:space="preserve">     d.  Norplant Services . . . . . . . . . . . . . . . . . . . . . . . . . . . . . . . . . . . . . .</t>
  </si>
  <si>
    <t xml:space="preserve">     e.  Physician Hospital Services  . . . . . . . . .  . . . . . . . . . . . . . . . . . . . .</t>
  </si>
  <si>
    <t>5.  Overhead Cost Applicable to Other FQHC Services  (Line 3 x 4) . . . . . . . . . . . . . . . . . . . . .</t>
  </si>
  <si>
    <t xml:space="preserve">     a.  Dental ** . . . . . . . . . . . . . . . . . . . . . . . . . . . . . . . . . . .</t>
  </si>
  <si>
    <t xml:space="preserve">     c.  Radiology Services (on-site) . . . . . . . . . . . . . . . . . . . .</t>
  </si>
  <si>
    <t xml:space="preserve">     e.  Physician Hospital Services . . . . . . . . . . . . . . . . . . . . . . . . . . .</t>
  </si>
  <si>
    <t xml:space="preserve">     b.  Health Check Services (Formerly EPSDT) . . . . . . . . . . . . . . . . . .</t>
  </si>
  <si>
    <t xml:space="preserve">    c.  Radiology Services (on-site) . . . . . . . . . . . . . . . . . . . . . . . . . . . </t>
  </si>
  <si>
    <t xml:space="preserve">      e.  Physician Hospital Services . . . . . . . . . . . .</t>
  </si>
  <si>
    <t xml:space="preserve">     (CMS Form 224-14, W/S B-1, Line 12) . . . . . . . . . . . . . . . . . . . . . . . </t>
  </si>
  <si>
    <t>1. FQHC Payments</t>
  </si>
  <si>
    <t>5.  Allowable Bad Debts  (Line 3 - 4) . . . . . . . . . . . . . . . . . . . . . . . . . . . . .</t>
  </si>
  <si>
    <t xml:space="preserve"> 7.  Medicaid Cost of GME Pass Through . . . . . . . . . . . . . . . . . . . . . . . . .  . . . . . . . . . . . . . </t>
  </si>
  <si>
    <t xml:space="preserve"> 9.  Amount Received/Receivable from Medicaid  (From Provider Records) . . . . . . . . . .</t>
  </si>
  <si>
    <t xml:space="preserve">      (Multiply Line 5 x 65%) . . . . . . . . . . . . . . . . .  </t>
  </si>
  <si>
    <t xml:space="preserve">6.  Adjusted Reimbursable Bad Debts </t>
  </si>
  <si>
    <t xml:space="preserve">1.  Number of Intern and Resident Visits to Medicaid Beneficiaries </t>
  </si>
  <si>
    <t xml:space="preserve">2. Total Number of All Intern and Resident Visits </t>
  </si>
  <si>
    <t>4.  Total Allowable GME Costs</t>
  </si>
  <si>
    <t>5. Total Medicaid Allowable GME Costs</t>
  </si>
  <si>
    <t xml:space="preserve">2. Cost of All Services - excluding overhead  </t>
  </si>
  <si>
    <t>3.  Percentage of Intern and Resident visits to Medicaid Beneficiaries</t>
  </si>
  <si>
    <t xml:space="preserve">10.  Amount Due Provider &lt;Program&gt; Exclusive of Bad Debts  (Line 8 - Line 9) . . . . . . . . . . . </t>
  </si>
  <si>
    <t xml:space="preserve"> 8.  Total Reimbursable Cost  (Lines 4 + 5 + 6 + 7) . . . . . . . . . . . . . . . . . . . . . . . . . . . . . . . . . .</t>
  </si>
  <si>
    <t>11.  Adjusted Reimbursable Bad Debts . . . . . . . . . . . . . . . . . . . . . . . . . . . . . . . . . . . . . . . . . . . .</t>
  </si>
  <si>
    <t>12.  Total Amount Due Provider &lt;Program&gt; (Line 10 + Line 11) . . . . . . . . . . . . . . . . . .  . . . . . .</t>
  </si>
  <si>
    <t>5. Gross Amount Due Provider &lt;Program&gt;* . . . . . . . . . . . . . . . . . .</t>
  </si>
  <si>
    <t xml:space="preserve">     g.  Other. . . . . . . . . . . . . . . . . . . . . . . . . . . . . . . . . . . . . . . . . . . . . .</t>
  </si>
  <si>
    <t xml:space="preserve">     f.  Pharmacy. . . . . . . . .  . . . . . . . . . . . . . . . . . . . .</t>
  </si>
  <si>
    <t xml:space="preserve">     (CMS Form 224-14, W/S A, Col 7, Line 100- Line 13+ Line 9) . . . . . . . . . . . . . . . . . . .</t>
  </si>
  <si>
    <t>4.  Net Facility Overhead (CMS Form 224-14, W/S A, Col 7, Line 13- line 9)  . . . . . . . . . . . . . . . . . . .</t>
  </si>
  <si>
    <t xml:space="preserve">     f.  Pharmacy . . . . . . . . . . . . . . . . . . . . . . . . . . . . .</t>
  </si>
  <si>
    <t xml:space="preserve">     g.  Other (Specify) . . . . . . . . . . . . . . . . . . . . . . . . . . . . .</t>
  </si>
  <si>
    <t xml:space="preserve">     b.  Health Check Services (formerly EPSDT) **. . . . . . . . . .   </t>
  </si>
  <si>
    <t xml:space="preserve">     d.  Norplant Services **. . . . . . . . . . . . . . . . . . . . . . . . . .</t>
  </si>
  <si>
    <t>2.  Total Cost  (Lines 1a-1g) . . . . . . . . . . . . . . . . . . . . . . . . .</t>
  </si>
  <si>
    <t>Lines 1a-1g</t>
  </si>
  <si>
    <t xml:space="preserve">     a.  Dental . . . . . . . . . . . . . . . . . . . . . . . . . . . . . . . . . . . . . . . . . . </t>
  </si>
  <si>
    <t xml:space="preserve">    d.  Norplant Services . . . . . . . .  . . . . . . . . . . . . . . . . . . . . . .</t>
  </si>
  <si>
    <t xml:space="preserve">    e.  Physician Hospital Services . . . . . . . . . . . . . . . . . . . . . . . . . . . . . . . . . . .</t>
  </si>
  <si>
    <t xml:space="preserve">    f.  Pharmacy . . . . . . . . . . . . . . . . . . . . . . . . . . . . . . . . . . . .</t>
  </si>
  <si>
    <t xml:space="preserve">    g.  Other  (Specify) . . . . . . . . . . . . . . . . . . . . . . . . . . . . . . . . . . . .</t>
  </si>
  <si>
    <r>
      <t xml:space="preserve">    </t>
    </r>
    <r>
      <rPr>
        <b/>
        <sz val="8"/>
        <rFont val="Arial"/>
        <family val="2"/>
      </rPr>
      <t>*a</t>
    </r>
    <r>
      <rPr>
        <sz val="8"/>
        <rFont val="Arial"/>
        <family val="2"/>
      </rPr>
      <t xml:space="preserve">.  Dental . . . .. . . . . . . . . . . . . . . . . . . . . . </t>
    </r>
  </si>
  <si>
    <t xml:space="preserve">     b.  Health Check Services (formerly EPSDT) . </t>
  </si>
  <si>
    <r>
      <t xml:space="preserve">    </t>
    </r>
    <r>
      <rPr>
        <b/>
        <sz val="8"/>
        <rFont val="Arial"/>
        <family val="2"/>
      </rPr>
      <t>*c</t>
    </r>
    <r>
      <rPr>
        <sz val="8"/>
        <rFont val="Arial"/>
        <family val="2"/>
      </rPr>
      <t xml:space="preserve">.  Radiology Services (on-site). . . . . . . . . . . </t>
    </r>
  </si>
  <si>
    <t xml:space="preserve">      d.  Norplant Services . . . . . . . . . . . . . . . . . . </t>
  </si>
  <si>
    <t xml:space="preserve">      f.  Pharmacy . . .  . . . . . .</t>
  </si>
  <si>
    <t xml:space="preserve">      g.  Other  (Other, etc.) . . .  . . . . . .</t>
  </si>
  <si>
    <t xml:space="preserve">2.  Core Services  . . . . . . . . . . . . . . . . . . . . . . . . </t>
  </si>
  <si>
    <t>3.  Third Party Liability . . . . . . . . . . . . . . . . . . . . . .</t>
  </si>
  <si>
    <t>4.  Subtotal (Lines 1 through 3) . . . . . . . . . . . . . . . . . . . . . . . . . . .</t>
  </si>
  <si>
    <t>5.  Less:  Physician Hospital Services</t>
  </si>
  <si>
    <t xml:space="preserve">6.  Total Medicaid Payments (Line 4-5) </t>
  </si>
  <si>
    <t>(Line 5 - Line 6)</t>
  </si>
  <si>
    <t xml:space="preserve"> 3.  Less:  Physician Hospital Services. . . . . . . . . . . . . . . .</t>
  </si>
  <si>
    <t xml:space="preserve">          Medicaid Reimbursement Status</t>
  </si>
  <si>
    <t>Cost Settled (APM)</t>
  </si>
  <si>
    <t>PPS</t>
  </si>
  <si>
    <t xml:space="preserve">NORTH CAROLINA DIVISION OF HEALTH BENEFITS      </t>
  </si>
  <si>
    <t>DHB-FQHC (10/2018)</t>
  </si>
  <si>
    <t xml:space="preserve">RUN DATE </t>
  </si>
  <si>
    <t>NORTH CAROLINA DIVISION OF HEALTH BENEFITS</t>
  </si>
  <si>
    <t xml:space="preserve">  2018 FEDERALLY QUALIFIED HEALTH CENTER COST REPORT</t>
  </si>
  <si>
    <t>LEGACY NUMBER</t>
  </si>
  <si>
    <t>NPI</t>
  </si>
  <si>
    <t>Cost Reporting Period</t>
  </si>
  <si>
    <t>SCHEDULE DHB-1</t>
  </si>
  <si>
    <t>SCHEDULE DHB-2</t>
  </si>
  <si>
    <t>SCHEDULE DHB-3</t>
  </si>
  <si>
    <t>PROVIDER NAME</t>
  </si>
  <si>
    <t>1.  FQHC Ambulatory Services</t>
  </si>
  <si>
    <t>Per DHB-2</t>
  </si>
  <si>
    <t>3.  Overhead Cost  (DHB-2, Line 5) . . . . . . . . . . . . . . . . . . .</t>
  </si>
  <si>
    <t>SCHEDULE DHB-4</t>
  </si>
  <si>
    <t>1. FQHC Services</t>
  </si>
  <si>
    <t>DHB-3</t>
  </si>
  <si>
    <t>(DHB-1, Line 3)</t>
  </si>
  <si>
    <t>(DHB-7, Line 4)</t>
  </si>
  <si>
    <t>(DHB-5, Line 6)</t>
  </si>
  <si>
    <t>(DHB-6, Line 6)</t>
  </si>
  <si>
    <t>SCHEDULE DHB-5</t>
  </si>
  <si>
    <t>From</t>
  </si>
  <si>
    <t>To</t>
  </si>
  <si>
    <t>(DHB-4, Line 9)</t>
  </si>
  <si>
    <t>(DHB-4, Line 11)</t>
  </si>
  <si>
    <t>SCHEDULE DHB-6</t>
  </si>
  <si>
    <t>SCHEDULE DHB-7</t>
  </si>
  <si>
    <t xml:space="preserve">     Columns  2 and 3.)  Transfer to Schedule DHB-4, Line 6 . . . . . . </t>
  </si>
  <si>
    <t>SCHEDULE DHB-9</t>
  </si>
  <si>
    <t>SCHEDULE DHB-8</t>
  </si>
  <si>
    <t>4. Total Reimbursable Cost from DHB-4 . . . . . . . . . . . . . . . . . . . .</t>
  </si>
  <si>
    <t>(DHB-4, Line 8 +</t>
  </si>
  <si>
    <t>DHB-4, Line 11</t>
  </si>
  <si>
    <t xml:space="preserve">     (Line 3 x Line 4).  Transfer to DHB-4, Line 7. . . . . . . . . . . . . . . . . . . . . . . . . . . . .  . . . . . . . . . . . . . . . . . . . . . . . .. . . </t>
  </si>
  <si>
    <t xml:space="preserve">     (Line 1 divided by Line 2) . . . . . . . . . . . . . . . . . . . . . . . . . . . . . . . . . . . . . . . . . . . . . . . . . . . . . . . . . . . . . . . . . . . . </t>
  </si>
  <si>
    <t>SCHEDULE DHB-5A (NCHC)</t>
  </si>
  <si>
    <r>
      <t xml:space="preserve">SUMMARY OF </t>
    </r>
    <r>
      <rPr>
        <b/>
        <u/>
        <sz val="10"/>
        <rFont val="Arial"/>
        <family val="2"/>
      </rPr>
      <t>NC HEALTH CHOICE (TITLE XXI)</t>
    </r>
    <r>
      <rPr>
        <sz val="10"/>
        <rFont val="Arial"/>
        <family val="2"/>
      </rPr>
      <t xml:space="preserve"> PAYMENTS  </t>
    </r>
  </si>
  <si>
    <t>Provider Name</t>
  </si>
  <si>
    <t>Cost Report Period</t>
  </si>
  <si>
    <t>Legacy Number</t>
  </si>
  <si>
    <t>NC HEALTH CHOICE</t>
  </si>
  <si>
    <r>
      <rPr>
        <b/>
        <u/>
        <sz val="10"/>
        <rFont val="Arial"/>
        <family val="2"/>
      </rPr>
      <t xml:space="preserve">NC HEALTH CHOICE (TITLE XXI) </t>
    </r>
    <r>
      <rPr>
        <sz val="10"/>
        <rFont val="Arial"/>
        <family val="2"/>
      </rPr>
      <t>PPS RECONCILIATION SCHEDULE</t>
    </r>
  </si>
  <si>
    <t>4. Amount Received from NCHC . . . . . . . . . . . . . . . . . . . . . . . .</t>
  </si>
  <si>
    <t>(DHB-5A (NCHC), Line 6)</t>
  </si>
  <si>
    <t>*Per NC Health Choice State Plan, payments are prospective only.  If Line 5 &lt;0, no further action necessary.</t>
  </si>
  <si>
    <t>-12-</t>
  </si>
  <si>
    <t>SCHEDULE DHB-10</t>
  </si>
  <si>
    <t>c. Healthcheck / EPSDT . . . . . . . . . . . . . . . . . . . . . . . .</t>
  </si>
  <si>
    <t>-8-</t>
  </si>
  <si>
    <t>-11-</t>
  </si>
  <si>
    <t>-13-</t>
  </si>
  <si>
    <t>SCHEDULE DHB-10A (NCHC)</t>
  </si>
  <si>
    <t>1.       Status:</t>
  </si>
  <si>
    <t>2.  Name and Address</t>
  </si>
  <si>
    <t>3.  Cost Reporting Period</t>
  </si>
  <si>
    <t>4.  NPI Provider No.:</t>
  </si>
  <si>
    <t>5.  Type of Control</t>
  </si>
  <si>
    <t>6.  If we have questions regarding the cost</t>
  </si>
  <si>
    <t>7.  If the Notice of Program Reimbursement Settlement</t>
  </si>
  <si>
    <t>2018 FEDERALLY QUALIFIED HEALTH CENTER COST REPORT</t>
  </si>
  <si>
    <t xml:space="preserve">DETERMINATION OF MEDICAID  REIMBURSEMENT          </t>
  </si>
  <si>
    <t>BAD DEBTS</t>
  </si>
  <si>
    <t>COST OF PNEUMOCOCCAL AND INFLUENZA VACCINES</t>
  </si>
  <si>
    <t>COST OF ALLOWABLE GRADUATE MEDICAL  EDUCATION (GME)</t>
  </si>
  <si>
    <t>MEDICAID</t>
  </si>
  <si>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PPS RECONCILIATION SCHEDULE (</t>
    </r>
    <r>
      <rPr>
        <b/>
        <u/>
        <sz val="10"/>
        <rFont val="Arial"/>
        <family val="2"/>
      </rPr>
      <t>PPS PROVIDERS ONLY</t>
    </r>
    <r>
      <rPr>
        <sz val="10"/>
        <rFont val="Arial"/>
        <family val="2"/>
      </rPr>
      <t>)</t>
    </r>
  </si>
  <si>
    <r>
      <t xml:space="preserve">SUMMARY OF </t>
    </r>
    <r>
      <rPr>
        <b/>
        <u/>
        <sz val="10"/>
        <rFont val="Arial"/>
        <family val="2"/>
      </rPr>
      <t>MEDICAID</t>
    </r>
    <r>
      <rPr>
        <sz val="10"/>
        <rFont val="Arial"/>
        <family val="2"/>
      </rPr>
      <t xml:space="preserve"> PAYMENTS  </t>
    </r>
  </si>
  <si>
    <t xml:space="preserve">           -7-</t>
  </si>
  <si>
    <t>(DHB-8, Line 5)</t>
  </si>
  <si>
    <t xml:space="preserve">     (CMS Form 224-14, Worksheet S-3, Part I, Column 3, Line 6)) . . . . . . . . . .  . . . . . . . . . . . . . . . . .</t>
  </si>
  <si>
    <t xml:space="preserve">     (CMS Form 224-14, Worksheet S-3, Part I, Column 5, Line 6) . . . . . . . . . . . . . .. . . . . . . . . . . . . . . . . . . . </t>
  </si>
  <si>
    <t xml:space="preserve">     (CMS Form 224-14, Worksheet A, Column 7, Line 47) . . . . . . . . . . . . . . . . . . .  . . . . . . . . . . . . . . . .  </t>
  </si>
  <si>
    <t>-9-</t>
  </si>
  <si>
    <t>-10-</t>
  </si>
  <si>
    <r>
      <t xml:space="preserve">   to</t>
    </r>
    <r>
      <rPr>
        <b/>
        <i/>
        <sz val="8"/>
        <rFont val="Arial"/>
        <family val="2"/>
      </rPr>
      <t xml:space="preserve"> Division of Health Benefits</t>
    </r>
    <r>
      <rPr>
        <sz val="8"/>
        <rFont val="Arial"/>
        <family val="2"/>
      </rPr>
      <t xml:space="preserve"> to the address below:</t>
    </r>
  </si>
  <si>
    <t>Accounts Receivable - Health Benefits</t>
  </si>
  <si>
    <r>
      <t>MEDICAID PPS RECONCILIATION SCHEDULE (</t>
    </r>
    <r>
      <rPr>
        <b/>
        <u/>
        <sz val="10"/>
        <rFont val="Arial"/>
        <family val="2"/>
      </rPr>
      <t>ALTERNATE PAYMENT METHODOLOGY</t>
    </r>
    <r>
      <rPr>
        <sz val="10"/>
        <rFont val="Arial"/>
        <family val="2"/>
      </rPr>
      <t>)</t>
    </r>
  </si>
  <si>
    <t>NOTE: IF PROVIDER IS COST-SETTLED, COMPLETE DHB-9 FOR THE PPS RECONCILIATION.</t>
  </si>
  <si>
    <t xml:space="preserve">     (From CMS Form 224-14, W/S A, Column 7, Lines 70+Line 77)</t>
  </si>
  <si>
    <t>1.  Cost for Other FQHC Services - (Sum of Lines 1a - 1g)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</si>
</sst>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u/>
      <sz val="10"/>
      <color theme="10"/>
      <name val="Arial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99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1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quotePrefix="1" applyAlignment="1">
      <alignment horizontal="center"/>
    </xf>
    <xf numFmtId="0" fontId="0" fillId="0" borderId="4" xfId="0" applyBorder="1"/>
    <xf numFmtId="0" fontId="0" fillId="0" borderId="5" xfId="0" applyBorder="1"/>
    <xf numFmtId="4" fontId="0" fillId="0" borderId="7" xfId="0" applyNumberFormat="1" applyBorder="1"/>
    <xf numFmtId="0" fontId="0" fillId="0" borderId="0" xfId="0" applyAlignment="1"/>
    <xf numFmtId="0" fontId="0" fillId="0" borderId="8" xfId="0" applyBorder="1"/>
    <xf numFmtId="0" fontId="0" fillId="2" borderId="9" xfId="0" applyFill="1" applyBorder="1"/>
    <xf numFmtId="0" fontId="0" fillId="2" borderId="10" xfId="0" applyFill="1" applyBorder="1"/>
    <xf numFmtId="0" fontId="0" fillId="2" borderId="0" xfId="0" applyFill="1" applyBorder="1"/>
    <xf numFmtId="0" fontId="0" fillId="2" borderId="7" xfId="0" applyFill="1" applyBorder="1"/>
    <xf numFmtId="0" fontId="0" fillId="0" borderId="7" xfId="0" applyBorder="1"/>
    <xf numFmtId="0" fontId="0" fillId="0" borderId="0" xfId="0" applyFill="1" applyBorder="1"/>
    <xf numFmtId="0" fontId="3" fillId="0" borderId="8" xfId="0" applyFont="1" applyBorder="1"/>
    <xf numFmtId="0" fontId="0" fillId="0" borderId="0" xfId="0" applyAlignment="1">
      <alignment horizontal="right"/>
    </xf>
    <xf numFmtId="0" fontId="0" fillId="0" borderId="3" xfId="0" applyBorder="1"/>
    <xf numFmtId="0" fontId="0" fillId="0" borderId="6" xfId="0" applyBorder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0" fillId="2" borderId="1" xfId="0" applyFill="1" applyBorder="1"/>
    <xf numFmtId="0" fontId="0" fillId="2" borderId="1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8" xfId="0" applyNumberFormat="1" applyBorder="1"/>
    <xf numFmtId="3" fontId="2" fillId="0" borderId="9" xfId="0" applyNumberFormat="1" applyFont="1" applyBorder="1" applyAlignment="1">
      <alignment horizontal="center"/>
    </xf>
    <xf numFmtId="3" fontId="2" fillId="0" borderId="7" xfId="0" quotePrefix="1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0" xfId="0" quotePrefix="1" applyNumberFormat="1" applyFont="1" applyBorder="1" applyAlignment="1">
      <alignment horizontal="center"/>
    </xf>
    <xf numFmtId="3" fontId="0" fillId="0" borderId="9" xfId="0" applyNumberFormat="1" applyBorder="1"/>
    <xf numFmtId="3" fontId="0" fillId="2" borderId="11" xfId="0" applyNumberFormat="1" applyFill="1" applyBorder="1"/>
    <xf numFmtId="3" fontId="0" fillId="2" borderId="8" xfId="0" applyNumberFormat="1" applyFill="1" applyBorder="1"/>
    <xf numFmtId="3" fontId="0" fillId="0" borderId="0" xfId="0" quotePrefix="1" applyNumberFormat="1" applyAlignment="1">
      <alignment horizontal="center"/>
    </xf>
    <xf numFmtId="3" fontId="0" fillId="0" borderId="7" xfId="0" applyNumberFormat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4" fontId="0" fillId="0" borderId="8" xfId="0" applyNumberFormat="1" applyBorder="1"/>
    <xf numFmtId="3" fontId="2" fillId="0" borderId="0" xfId="0" applyNumberFormat="1" applyFont="1"/>
    <xf numFmtId="4" fontId="0" fillId="0" borderId="0" xfId="0" applyNumberFormat="1"/>
    <xf numFmtId="4" fontId="2" fillId="0" borderId="9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10" xfId="0" quotePrefix="1" applyNumberFormat="1" applyFont="1" applyBorder="1" applyAlignment="1">
      <alignment horizontal="center"/>
    </xf>
    <xf numFmtId="4" fontId="0" fillId="2" borderId="9" xfId="0" applyNumberFormat="1" applyFill="1" applyBorder="1"/>
    <xf numFmtId="4" fontId="0" fillId="2" borderId="10" xfId="0" applyNumberFormat="1" applyFill="1" applyBorder="1"/>
    <xf numFmtId="4" fontId="2" fillId="0" borderId="7" xfId="0" quotePrefix="1" applyNumberFormat="1" applyFont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4" fontId="0" fillId="2" borderId="2" xfId="0" applyNumberFormat="1" applyFill="1" applyBorder="1"/>
    <xf numFmtId="4" fontId="0" fillId="2" borderId="5" xfId="0" applyNumberFormat="1" applyFill="1" applyBorder="1"/>
    <xf numFmtId="3" fontId="0" fillId="0" borderId="0" xfId="0" applyNumberFormat="1" applyBorder="1"/>
    <xf numFmtId="4" fontId="0" fillId="0" borderId="0" xfId="0" applyNumberFormat="1" applyBorder="1"/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"/>
    </xf>
    <xf numFmtId="0" fontId="2" fillId="0" borderId="8" xfId="0" quotePrefix="1" applyFont="1" applyBorder="1"/>
    <xf numFmtId="0" fontId="0" fillId="0" borderId="8" xfId="0" applyBorder="1" applyAlignment="1">
      <alignment horizontal="right"/>
    </xf>
    <xf numFmtId="1" fontId="0" fillId="0" borderId="8" xfId="0" applyNumberFormat="1" applyBorder="1"/>
    <xf numFmtId="1" fontId="0" fillId="0" borderId="9" xfId="0" applyNumberFormat="1" applyBorder="1"/>
    <xf numFmtId="1" fontId="2" fillId="0" borderId="7" xfId="0" applyNumberFormat="1" applyFont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0" fillId="2" borderId="7" xfId="0" applyNumberFormat="1" applyFill="1" applyBorder="1"/>
    <xf numFmtId="1" fontId="0" fillId="2" borderId="10" xfId="0" applyNumberFormat="1" applyFill="1" applyBorder="1"/>
    <xf numFmtId="1" fontId="0" fillId="0" borderId="0" xfId="0" applyNumberFormat="1"/>
    <xf numFmtId="3" fontId="0" fillId="2" borderId="7" xfId="0" applyNumberFormat="1" applyFill="1" applyBorder="1"/>
    <xf numFmtId="1" fontId="0" fillId="2" borderId="6" xfId="0" applyNumberFormat="1" applyFill="1" applyBorder="1"/>
    <xf numFmtId="0" fontId="4" fillId="0" borderId="8" xfId="0" applyFont="1" applyBorder="1"/>
    <xf numFmtId="3" fontId="2" fillId="0" borderId="9" xfId="0" applyNumberFormat="1" applyFont="1" applyBorder="1"/>
    <xf numFmtId="0" fontId="2" fillId="0" borderId="0" xfId="0" applyFont="1" applyAlignment="1">
      <alignment horizontal="center"/>
    </xf>
    <xf numFmtId="0" fontId="2" fillId="0" borderId="5" xfId="0" quotePrefix="1" applyFont="1" applyBorder="1" applyAlignment="1">
      <alignment horizontal="center"/>
    </xf>
    <xf numFmtId="4" fontId="0" fillId="3" borderId="10" xfId="0" applyNumberFormat="1" applyFill="1" applyBorder="1" applyProtection="1">
      <protection locked="0"/>
    </xf>
    <xf numFmtId="3" fontId="0" fillId="3" borderId="7" xfId="0" applyNumberFormat="1" applyFill="1" applyBorder="1" applyProtection="1">
      <protection locked="0"/>
    </xf>
    <xf numFmtId="3" fontId="0" fillId="3" borderId="10" xfId="0" applyNumberFormat="1" applyFill="1" applyBorder="1" applyProtection="1">
      <protection locked="0"/>
    </xf>
    <xf numFmtId="3" fontId="0" fillId="0" borderId="0" xfId="0" applyNumberFormat="1" applyFill="1" applyBorder="1"/>
    <xf numFmtId="1" fontId="0" fillId="0" borderId="0" xfId="0" applyNumberFormat="1" applyFill="1" applyBorder="1"/>
    <xf numFmtId="1" fontId="0" fillId="2" borderId="9" xfId="0" applyNumberFormat="1" applyFill="1" applyBorder="1"/>
    <xf numFmtId="0" fontId="2" fillId="0" borderId="0" xfId="0" quotePrefix="1" applyFont="1" applyAlignment="1">
      <alignment horizontal="left"/>
    </xf>
    <xf numFmtId="0" fontId="0" fillId="0" borderId="0" xfId="0" applyNumberFormat="1"/>
    <xf numFmtId="0" fontId="2" fillId="0" borderId="0" xfId="0" applyNumberFormat="1" applyFont="1"/>
    <xf numFmtId="43" fontId="0" fillId="0" borderId="3" xfId="0" applyNumberFormat="1" applyBorder="1"/>
    <xf numFmtId="14" fontId="0" fillId="0" borderId="0" xfId="0" applyNumberFormat="1"/>
    <xf numFmtId="0" fontId="0" fillId="0" borderId="1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3" fillId="0" borderId="3" xfId="0" applyFont="1" applyBorder="1" applyProtection="1"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5" xfId="0" applyBorder="1" applyProtection="1">
      <protection hidden="1"/>
    </xf>
    <xf numFmtId="0" fontId="3" fillId="0" borderId="0" xfId="0" applyFon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3" fillId="0" borderId="0" xfId="0" applyFo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3" fillId="0" borderId="4" xfId="0" applyFont="1" applyBorder="1" applyProtection="1">
      <protection hidden="1"/>
    </xf>
    <xf numFmtId="0" fontId="0" fillId="0" borderId="8" xfId="0" applyFill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3" fillId="0" borderId="3" xfId="0" applyFont="1" applyFill="1" applyBorder="1" applyProtection="1">
      <protection hidden="1"/>
    </xf>
    <xf numFmtId="0" fontId="3" fillId="0" borderId="1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6" fillId="0" borderId="0" xfId="0" applyFont="1" applyAlignment="1" applyProtection="1">
      <alignment horizontal="centerContinuous"/>
      <protection hidden="1"/>
    </xf>
    <xf numFmtId="0" fontId="0" fillId="0" borderId="9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/>
    <xf numFmtId="0" fontId="0" fillId="0" borderId="0" xfId="0" applyAlignment="1" applyProtection="1">
      <alignment horizontal="left"/>
      <protection hidden="1"/>
    </xf>
    <xf numFmtId="1" fontId="2" fillId="0" borderId="2" xfId="0" applyNumberFormat="1" applyFont="1" applyBorder="1" applyAlignment="1" applyProtection="1">
      <alignment horizontal="center"/>
      <protection hidden="1"/>
    </xf>
    <xf numFmtId="3" fontId="0" fillId="0" borderId="6" xfId="0" applyNumberFormat="1" applyBorder="1" applyProtection="1">
      <protection hidden="1"/>
    </xf>
    <xf numFmtId="3" fontId="0" fillId="0" borderId="10" xfId="0" applyNumberFormat="1" applyBorder="1" applyProtection="1">
      <protection hidden="1"/>
    </xf>
    <xf numFmtId="4" fontId="0" fillId="0" borderId="9" xfId="0" applyNumberFormat="1" applyBorder="1" applyProtection="1">
      <protection hidden="1"/>
    </xf>
    <xf numFmtId="4" fontId="0" fillId="0" borderId="7" xfId="0" applyNumberFormat="1" applyBorder="1" applyProtection="1">
      <protection hidden="1"/>
    </xf>
    <xf numFmtId="0" fontId="0" fillId="0" borderId="9" xfId="0" applyBorder="1" applyProtection="1">
      <protection hidden="1"/>
    </xf>
    <xf numFmtId="3" fontId="0" fillId="0" borderId="10" xfId="0" applyNumberFormat="1" applyFill="1" applyBorder="1" applyProtection="1">
      <protection hidden="1"/>
    </xf>
    <xf numFmtId="10" fontId="0" fillId="0" borderId="10" xfId="0" applyNumberFormat="1" applyBorder="1" applyProtection="1">
      <protection hidden="1"/>
    </xf>
    <xf numFmtId="3" fontId="0" fillId="0" borderId="9" xfId="0" applyNumberFormat="1" applyBorder="1" applyProtection="1">
      <protection hidden="1"/>
    </xf>
    <xf numFmtId="0" fontId="0" fillId="0" borderId="7" xfId="0" applyBorder="1" applyProtection="1">
      <protection hidden="1"/>
    </xf>
    <xf numFmtId="3" fontId="0" fillId="2" borderId="11" xfId="0" applyNumberFormat="1" applyFill="1" applyBorder="1" applyProtection="1">
      <protection hidden="1"/>
    </xf>
    <xf numFmtId="3" fontId="0" fillId="2" borderId="9" xfId="0" applyNumberFormat="1" applyFill="1" applyBorder="1" applyProtection="1">
      <protection hidden="1"/>
    </xf>
    <xf numFmtId="3" fontId="0" fillId="2" borderId="8" xfId="0" applyNumberFormat="1" applyFill="1" applyBorder="1" applyProtection="1">
      <protection hidden="1"/>
    </xf>
    <xf numFmtId="3" fontId="0" fillId="2" borderId="10" xfId="0" applyNumberFormat="1" applyFill="1" applyBorder="1" applyProtection="1">
      <protection hidden="1"/>
    </xf>
    <xf numFmtId="3" fontId="2" fillId="0" borderId="11" xfId="0" applyNumberFormat="1" applyFon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3" fontId="2" fillId="0" borderId="8" xfId="0" applyNumberFormat="1" applyFont="1" applyBorder="1" applyAlignment="1" applyProtection="1">
      <alignment horizontal="center"/>
      <protection hidden="1"/>
    </xf>
    <xf numFmtId="4" fontId="0" fillId="0" borderId="10" xfId="0" applyNumberFormat="1" applyBorder="1" applyProtection="1">
      <protection hidden="1"/>
    </xf>
    <xf numFmtId="3" fontId="0" fillId="0" borderId="7" xfId="0" applyNumberFormat="1" applyBorder="1" applyProtection="1">
      <protection hidden="1"/>
    </xf>
    <xf numFmtId="3" fontId="0" fillId="3" borderId="0" xfId="0" applyNumberFormat="1" applyFill="1" applyBorder="1" applyProtection="1">
      <protection locked="0" hidden="1"/>
    </xf>
    <xf numFmtId="3" fontId="0" fillId="3" borderId="10" xfId="0" applyNumberFormat="1" applyFill="1" applyBorder="1" applyProtection="1">
      <protection locked="0" hidden="1"/>
    </xf>
    <xf numFmtId="3" fontId="2" fillId="0" borderId="0" xfId="0" applyNumberFormat="1" applyFont="1" applyAlignment="1">
      <alignment horizontal="right"/>
    </xf>
    <xf numFmtId="49" fontId="2" fillId="0" borderId="8" xfId="0" quotePrefix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37" fontId="0" fillId="0" borderId="10" xfId="0" applyNumberFormat="1" applyBorder="1" applyProtection="1">
      <protection hidden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3" fontId="0" fillId="0" borderId="8" xfId="0" applyNumberFormat="1" applyBorder="1" applyProtection="1">
      <protection hidden="1"/>
    </xf>
    <xf numFmtId="0" fontId="0" fillId="0" borderId="0" xfId="0" quotePrefix="1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1" fontId="0" fillId="0" borderId="9" xfId="0" applyNumberFormat="1" applyBorder="1" applyAlignment="1" applyProtection="1">
      <alignment horizontal="right"/>
      <protection hidden="1"/>
    </xf>
    <xf numFmtId="1" fontId="0" fillId="0" borderId="7" xfId="0" applyNumberFormat="1" applyBorder="1" applyAlignment="1" applyProtection="1">
      <alignment horizontal="right"/>
      <protection hidden="1"/>
    </xf>
    <xf numFmtId="3" fontId="0" fillId="0" borderId="9" xfId="0" applyNumberFormat="1" applyFill="1" applyBorder="1" applyProtection="1">
      <protection hidden="1"/>
    </xf>
    <xf numFmtId="3" fontId="0" fillId="0" borderId="7" xfId="0" applyNumberFormat="1" applyFill="1" applyBorder="1" applyProtection="1">
      <protection hidden="1"/>
    </xf>
    <xf numFmtId="3" fontId="0" fillId="0" borderId="9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  <protection hidden="1"/>
    </xf>
    <xf numFmtId="0" fontId="2" fillId="0" borderId="0" xfId="0" applyNumberFormat="1" applyFont="1" applyProtection="1"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10" xfId="0" quotePrefix="1" applyFont="1" applyBorder="1" applyAlignment="1" applyProtection="1">
      <alignment horizontal="center"/>
      <protection hidden="1"/>
    </xf>
    <xf numFmtId="14" fontId="4" fillId="3" borderId="1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hidden="1"/>
    </xf>
    <xf numFmtId="0" fontId="11" fillId="0" borderId="0" xfId="0" applyFont="1" applyProtection="1"/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0" fillId="0" borderId="8" xfId="0" applyBorder="1" applyProtection="1"/>
    <xf numFmtId="0" fontId="3" fillId="0" borderId="8" xfId="0" applyFont="1" applyBorder="1" applyProtection="1"/>
    <xf numFmtId="0" fontId="0" fillId="0" borderId="9" xfId="0" applyBorder="1" applyProtection="1"/>
    <xf numFmtId="0" fontId="0" fillId="2" borderId="2" xfId="0" applyFill="1" applyBorder="1" applyProtection="1"/>
    <xf numFmtId="3" fontId="0" fillId="0" borderId="10" xfId="0" applyNumberFormat="1" applyFill="1" applyBorder="1" applyProtection="1"/>
    <xf numFmtId="0" fontId="0" fillId="2" borderId="6" xfId="0" applyFill="1" applyBorder="1" applyProtection="1"/>
    <xf numFmtId="0" fontId="0" fillId="0" borderId="9" xfId="0" applyFill="1" applyBorder="1" applyProtection="1"/>
    <xf numFmtId="37" fontId="0" fillId="0" borderId="10" xfId="0" applyNumberFormat="1" applyFill="1" applyBorder="1" applyProtection="1"/>
    <xf numFmtId="37" fontId="0" fillId="0" borderId="9" xfId="0" applyNumberFormat="1" applyFill="1" applyBorder="1" applyProtection="1"/>
    <xf numFmtId="37" fontId="0" fillId="0" borderId="7" xfId="0" applyNumberFormat="1" applyFill="1" applyBorder="1" applyProtection="1"/>
    <xf numFmtId="37" fontId="0" fillId="0" borderId="10" xfId="0" applyNumberFormat="1" applyBorder="1" applyProtection="1"/>
    <xf numFmtId="37" fontId="0" fillId="0" borderId="9" xfId="0" applyNumberFormat="1" applyBorder="1" applyProtection="1"/>
    <xf numFmtId="0" fontId="10" fillId="0" borderId="0" xfId="0" applyFont="1" applyAlignment="1" applyProtection="1">
      <alignment horizontal="center"/>
    </xf>
    <xf numFmtId="0" fontId="2" fillId="0" borderId="0" xfId="0" quotePrefix="1" applyFont="1" applyAlignment="1" applyProtection="1">
      <alignment horizontal="center"/>
    </xf>
    <xf numFmtId="0" fontId="2" fillId="0" borderId="0" xfId="0" applyFont="1" applyProtection="1"/>
    <xf numFmtId="0" fontId="0" fillId="0" borderId="3" xfId="0" applyBorder="1" applyProtection="1">
      <protection hidden="1"/>
    </xf>
    <xf numFmtId="0" fontId="2" fillId="0" borderId="0" xfId="0" applyFont="1" applyAlignment="1" applyProtection="1">
      <alignment horizontal="center"/>
    </xf>
    <xf numFmtId="37" fontId="0" fillId="0" borderId="0" xfId="0" applyNumberFormat="1" applyBorder="1" applyProtection="1"/>
    <xf numFmtId="37" fontId="12" fillId="0" borderId="0" xfId="0" applyNumberFormat="1" applyFont="1" applyFill="1" applyBorder="1" applyProtection="1"/>
    <xf numFmtId="0" fontId="0" fillId="4" borderId="12" xfId="0" applyFill="1" applyBorder="1" applyProtection="1">
      <protection hidden="1"/>
    </xf>
    <xf numFmtId="0" fontId="0" fillId="4" borderId="14" xfId="0" applyFill="1" applyBorder="1" applyProtection="1"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protection hidden="1"/>
    </xf>
    <xf numFmtId="0" fontId="0" fillId="0" borderId="11" xfId="0" applyFill="1" applyBorder="1" applyAlignment="1" applyProtection="1">
      <alignment horizontal="right"/>
      <protection hidden="1"/>
    </xf>
    <xf numFmtId="0" fontId="3" fillId="0" borderId="8" xfId="0" applyFont="1" applyFill="1" applyBorder="1" applyAlignment="1" applyProtection="1">
      <alignment horizontal="right"/>
      <protection hidden="1"/>
    </xf>
    <xf numFmtId="0" fontId="0" fillId="0" borderId="8" xfId="0" applyFill="1" applyBorder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3" fillId="4" borderId="13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/>
      <protection hidden="1"/>
    </xf>
    <xf numFmtId="0" fontId="3" fillId="0" borderId="6" xfId="0" applyFont="1" applyBorder="1" applyProtection="1">
      <protection hidden="1"/>
    </xf>
    <xf numFmtId="0" fontId="11" fillId="0" borderId="0" xfId="0" applyFont="1"/>
    <xf numFmtId="164" fontId="11" fillId="0" borderId="0" xfId="0" applyNumberFormat="1" applyFont="1"/>
    <xf numFmtId="0" fontId="3" fillId="0" borderId="0" xfId="0" applyFont="1" applyBorder="1" applyAlignment="1" applyProtection="1">
      <alignment horizontal="right"/>
      <protection hidden="1"/>
    </xf>
    <xf numFmtId="1" fontId="0" fillId="0" borderId="0" xfId="0" applyNumberFormat="1" applyFill="1" applyBorder="1" applyAlignment="1" applyProtection="1">
      <alignment horizontal="left"/>
      <protection hidden="1"/>
    </xf>
    <xf numFmtId="14" fontId="4" fillId="0" borderId="6" xfId="0" applyNumberFormat="1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14" fontId="0" fillId="0" borderId="6" xfId="0" applyNumberFormat="1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left"/>
      <protection hidden="1"/>
    </xf>
    <xf numFmtId="1" fontId="0" fillId="3" borderId="15" xfId="0" applyNumberForma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 hidden="1"/>
    </xf>
    <xf numFmtId="0" fontId="0" fillId="3" borderId="15" xfId="0" applyFont="1" applyFill="1" applyBorder="1" applyAlignment="1" applyProtection="1">
      <alignment horizontal="left"/>
      <protection locked="0"/>
    </xf>
    <xf numFmtId="1" fontId="0" fillId="3" borderId="15" xfId="0" applyNumberFormat="1" applyFont="1" applyFill="1" applyBorder="1" applyAlignment="1" applyProtection="1">
      <alignment horizontal="left"/>
      <protection locked="0"/>
    </xf>
    <xf numFmtId="0" fontId="13" fillId="0" borderId="3" xfId="0" applyFont="1" applyFill="1" applyBorder="1" applyProtection="1">
      <protection hidden="1"/>
    </xf>
    <xf numFmtId="0" fontId="13" fillId="0" borderId="8" xfId="0" applyFont="1" applyBorder="1" applyAlignment="1" applyProtection="1">
      <alignment horizontal="right"/>
      <protection hidden="1"/>
    </xf>
    <xf numFmtId="0" fontId="2" fillId="0" borderId="8" xfId="0" applyFont="1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49" fontId="0" fillId="3" borderId="5" xfId="0" applyNumberFormat="1" applyFill="1" applyBorder="1" applyAlignment="1" applyProtection="1">
      <alignment horizontal="center"/>
      <protection locked="0"/>
    </xf>
    <xf numFmtId="49" fontId="0" fillId="3" borderId="10" xfId="0" applyNumberFormat="1" applyFill="1" applyBorder="1" applyAlignment="1" applyProtection="1">
      <alignment horizontal="center"/>
      <protection locked="0"/>
    </xf>
    <xf numFmtId="49" fontId="0" fillId="3" borderId="7" xfId="0" applyNumberFormat="1" applyFill="1" applyBorder="1" applyAlignment="1" applyProtection="1">
      <alignment horizontal="center"/>
      <protection locked="0"/>
    </xf>
    <xf numFmtId="1" fontId="4" fillId="3" borderId="15" xfId="0" applyNumberFormat="1" applyFont="1" applyFill="1" applyBorder="1" applyAlignment="1" applyProtection="1">
      <alignment horizontal="left"/>
      <protection locked="0"/>
    </xf>
    <xf numFmtId="1" fontId="0" fillId="3" borderId="15" xfId="0" applyNumberFormat="1" applyFill="1" applyBorder="1" applyAlignment="1" applyProtection="1">
      <alignment horizontal="left"/>
      <protection locked="0"/>
    </xf>
    <xf numFmtId="0" fontId="7" fillId="3" borderId="15" xfId="0" applyFont="1" applyFill="1" applyBorder="1" applyAlignment="1" applyProtection="1">
      <alignment horizontal="center"/>
      <protection locked="0" hidden="1"/>
    </xf>
    <xf numFmtId="0" fontId="0" fillId="0" borderId="0" xfId="0" applyFill="1"/>
    <xf numFmtId="0" fontId="11" fillId="0" borderId="9" xfId="0" applyFont="1" applyBorder="1" applyAlignment="1" applyProtection="1">
      <alignment horizontal="center"/>
      <protection hidden="1"/>
    </xf>
    <xf numFmtId="0" fontId="0" fillId="0" borderId="0" xfId="0" quotePrefix="1" applyProtection="1"/>
    <xf numFmtId="39" fontId="1" fillId="3" borderId="10" xfId="0" applyNumberFormat="1" applyFont="1" applyFill="1" applyBorder="1" applyProtection="1">
      <protection locked="0"/>
    </xf>
    <xf numFmtId="0" fontId="0" fillId="0" borderId="7" xfId="0" applyBorder="1" applyProtection="1"/>
    <xf numFmtId="49" fontId="2" fillId="0" borderId="0" xfId="0" applyNumberFormat="1" applyFont="1" applyFill="1" applyAlignment="1" applyProtection="1">
      <alignment horizontal="left" vertical="top" wrapText="1"/>
      <protection locked="0"/>
    </xf>
    <xf numFmtId="49" fontId="0" fillId="0" borderId="0" xfId="0" applyNumberFormat="1" applyFill="1" applyAlignment="1" applyProtection="1">
      <alignment horizontal="left" vertical="top" wrapText="1"/>
      <protection locked="0"/>
    </xf>
    <xf numFmtId="0" fontId="13" fillId="0" borderId="14" xfId="0" applyFont="1" applyFill="1" applyBorder="1" applyProtection="1">
      <protection hidden="1"/>
    </xf>
    <xf numFmtId="0" fontId="13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2" fillId="0" borderId="0" xfId="0" applyFont="1" applyFill="1"/>
    <xf numFmtId="10" fontId="10" fillId="0" borderId="0" xfId="0" applyNumberFormat="1" applyFont="1" applyBorder="1" applyAlignment="1" applyProtection="1">
      <alignment horizontal="center"/>
      <protection hidden="1"/>
    </xf>
    <xf numFmtId="3" fontId="0" fillId="0" borderId="0" xfId="0" applyNumberFormat="1" applyFill="1" applyBorder="1" applyProtection="1">
      <protection locked="0"/>
    </xf>
    <xf numFmtId="0" fontId="0" fillId="0" borderId="9" xfId="0" applyFill="1" applyBorder="1"/>
    <xf numFmtId="0" fontId="2" fillId="0" borderId="0" xfId="0" quotePrefix="1" applyFont="1"/>
    <xf numFmtId="0" fontId="1" fillId="0" borderId="0" xfId="0" applyFont="1" applyProtection="1"/>
    <xf numFmtId="37" fontId="0" fillId="0" borderId="7" xfId="0" applyNumberFormat="1" applyFill="1" applyBorder="1" applyProtection="1">
      <protection hidden="1"/>
    </xf>
    <xf numFmtId="37" fontId="0" fillId="0" borderId="10" xfId="0" applyNumberFormat="1" applyFill="1" applyBorder="1" applyProtection="1">
      <protection hidden="1"/>
    </xf>
    <xf numFmtId="164" fontId="3" fillId="0" borderId="0" xfId="0" applyNumberFormat="1" applyFont="1" applyAlignment="1">
      <alignment horizontal="left"/>
    </xf>
    <xf numFmtId="0" fontId="2" fillId="0" borderId="5" xfId="0" applyFont="1" applyBorder="1" applyProtection="1">
      <protection hidden="1"/>
    </xf>
    <xf numFmtId="3" fontId="0" fillId="0" borderId="0" xfId="0" applyNumberFormat="1" applyBorder="1" applyProtection="1">
      <protection hidden="1"/>
    </xf>
    <xf numFmtId="0" fontId="0" fillId="0" borderId="7" xfId="0" applyFill="1" applyBorder="1"/>
    <xf numFmtId="3" fontId="1" fillId="0" borderId="10" xfId="0" applyNumberFormat="1" applyFont="1" applyBorder="1" applyProtection="1">
      <protection hidden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1" fillId="0" borderId="0" xfId="0" quotePrefix="1" applyFont="1" applyFill="1" applyBorder="1" applyAlignment="1">
      <alignment horizontal="center"/>
    </xf>
    <xf numFmtId="2" fontId="0" fillId="0" borderId="0" xfId="0" applyNumberFormat="1" applyFill="1" applyBorder="1"/>
    <xf numFmtId="3" fontId="0" fillId="0" borderId="0" xfId="0" applyNumberFormat="1" applyFill="1" applyBorder="1" applyProtection="1">
      <protection hidden="1"/>
    </xf>
    <xf numFmtId="37" fontId="0" fillId="0" borderId="7" xfId="0" applyNumberFormat="1" applyBorder="1" applyProtection="1">
      <protection hidden="1"/>
    </xf>
    <xf numFmtId="0" fontId="0" fillId="0" borderId="0" xfId="0" quotePrefix="1" applyAlignment="1" applyProtection="1">
      <alignment horizont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5" xfId="0" quotePrefix="1" applyFont="1" applyBorder="1" applyAlignment="1" applyProtection="1">
      <alignment horizontal="center"/>
      <protection hidden="1"/>
    </xf>
    <xf numFmtId="3" fontId="0" fillId="0" borderId="10" xfId="0" applyNumberFormat="1" applyFill="1" applyBorder="1"/>
    <xf numFmtId="0" fontId="0" fillId="6" borderId="1" xfId="0" applyFill="1" applyBorder="1"/>
    <xf numFmtId="0" fontId="0" fillId="6" borderId="11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0" fontId="0" fillId="6" borderId="6" xfId="0" applyFill="1" applyBorder="1"/>
    <xf numFmtId="0" fontId="0" fillId="6" borderId="0" xfId="0" applyFill="1" applyBorder="1" applyProtection="1">
      <protection hidden="1"/>
    </xf>
    <xf numFmtId="0" fontId="2" fillId="6" borderId="0" xfId="0" applyFont="1" applyFill="1" applyBorder="1" applyProtection="1">
      <protection hidden="1"/>
    </xf>
    <xf numFmtId="37" fontId="2" fillId="0" borderId="10" xfId="0" quotePrefix="1" applyNumberFormat="1" applyFont="1" applyBorder="1" applyAlignment="1">
      <alignment horizontal="center"/>
    </xf>
    <xf numFmtId="0" fontId="2" fillId="6" borderId="1" xfId="0" applyFont="1" applyFill="1" applyBorder="1" applyProtection="1">
      <protection hidden="1"/>
    </xf>
    <xf numFmtId="0" fontId="2" fillId="6" borderId="11" xfId="0" applyFont="1" applyFill="1" applyBorder="1" applyProtection="1">
      <protection hidden="1"/>
    </xf>
    <xf numFmtId="0" fontId="2" fillId="6" borderId="3" xfId="0" applyFont="1" applyFill="1" applyBorder="1" applyProtection="1">
      <protection hidden="1"/>
    </xf>
    <xf numFmtId="0" fontId="2" fillId="6" borderId="0" xfId="0" applyFont="1" applyFill="1" applyBorder="1" applyAlignment="1" applyProtection="1">
      <alignment horizontal="center"/>
      <protection hidden="1"/>
    </xf>
    <xf numFmtId="0" fontId="0" fillId="6" borderId="11" xfId="0" applyFill="1" applyBorder="1" applyProtection="1">
      <protection hidden="1"/>
    </xf>
    <xf numFmtId="0" fontId="3" fillId="0" borderId="0" xfId="0" quotePrefix="1" applyFont="1" applyProtection="1">
      <protection hidden="1"/>
    </xf>
    <xf numFmtId="0" fontId="0" fillId="0" borderId="0" xfId="0" quotePrefix="1" applyAlignment="1" applyProtection="1">
      <protection hidden="1"/>
    </xf>
    <xf numFmtId="3" fontId="1" fillId="0" borderId="0" xfId="0" applyNumberFormat="1" applyFont="1" applyAlignment="1" applyProtection="1">
      <alignment horizontal="right"/>
      <protection hidden="1"/>
    </xf>
    <xf numFmtId="0" fontId="2" fillId="0" borderId="0" xfId="0" quotePrefix="1" applyFont="1" applyProtection="1"/>
    <xf numFmtId="37" fontId="0" fillId="5" borderId="10" xfId="0" applyNumberFormat="1" applyFill="1" applyBorder="1" applyProtection="1">
      <protection hidden="1"/>
    </xf>
    <xf numFmtId="37" fontId="0" fillId="3" borderId="10" xfId="0" applyNumberFormat="1" applyFill="1" applyBorder="1" applyProtection="1">
      <protection locked="0"/>
    </xf>
    <xf numFmtId="37" fontId="0" fillId="0" borderId="9" xfId="0" applyNumberFormat="1" applyBorder="1" applyProtection="1">
      <protection hidden="1"/>
    </xf>
    <xf numFmtId="0" fontId="0" fillId="0" borderId="0" xfId="0" quotePrefix="1" applyAlignment="1">
      <alignment horizontal="center"/>
    </xf>
    <xf numFmtId="14" fontId="1" fillId="3" borderId="1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hidden="1"/>
    </xf>
    <xf numFmtId="3" fontId="0" fillId="3" borderId="7" xfId="0" applyNumberFormat="1" applyFill="1" applyBorder="1" applyAlignment="1" applyProtection="1">
      <alignment horizontal="right" vertical="center"/>
      <protection locked="0"/>
    </xf>
    <xf numFmtId="165" fontId="0" fillId="0" borderId="10" xfId="1" applyNumberFormat="1" applyFont="1" applyFill="1" applyBorder="1"/>
    <xf numFmtId="43" fontId="0" fillId="0" borderId="10" xfId="0" applyNumberFormat="1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2" fillId="0" borderId="1" xfId="0" applyFont="1" applyBorder="1" applyProtection="1">
      <protection hidden="1"/>
    </xf>
    <xf numFmtId="0" fontId="2" fillId="0" borderId="11" xfId="0" applyFont="1" applyFill="1" applyBorder="1" applyProtection="1">
      <protection hidden="1"/>
    </xf>
    <xf numFmtId="0" fontId="9" fillId="0" borderId="11" xfId="0" applyFont="1" applyFill="1" applyBorder="1" applyAlignment="1" applyProtection="1">
      <alignment horizontal="center"/>
      <protection locked="0" hidden="1"/>
    </xf>
    <xf numFmtId="0" fontId="2" fillId="0" borderId="2" xfId="0" applyFont="1" applyFill="1" applyBorder="1" applyProtection="1">
      <protection hidden="1"/>
    </xf>
    <xf numFmtId="0" fontId="2" fillId="0" borderId="4" xfId="0" applyFont="1" applyBorder="1" applyProtection="1">
      <protection hidden="1"/>
    </xf>
    <xf numFmtId="0" fontId="0" fillId="0" borderId="0" xfId="0" applyAlignment="1" applyProtection="1"/>
    <xf numFmtId="0" fontId="2" fillId="0" borderId="0" xfId="0" applyFont="1" applyBorder="1"/>
    <xf numFmtId="49" fontId="0" fillId="0" borderId="0" xfId="0" applyNumberFormat="1" applyBorder="1" applyAlignment="1" applyProtection="1">
      <alignment horizontal="right"/>
      <protection hidden="1"/>
    </xf>
    <xf numFmtId="0" fontId="2" fillId="0" borderId="0" xfId="0" applyFont="1" applyBorder="1" applyProtection="1">
      <protection hidden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>
      <alignment horizontal="centerContinuous"/>
    </xf>
    <xf numFmtId="0" fontId="3" fillId="0" borderId="0" xfId="0" applyFont="1" applyBorder="1" applyAlignment="1">
      <alignment horizontal="left"/>
    </xf>
    <xf numFmtId="0" fontId="16" fillId="0" borderId="0" xfId="0" applyFont="1" applyAlignment="1" applyProtection="1">
      <alignment horizontal="center"/>
    </xf>
    <xf numFmtId="0" fontId="1" fillId="0" borderId="0" xfId="0" quotePrefix="1" applyFont="1" applyProtection="1"/>
    <xf numFmtId="0" fontId="2" fillId="0" borderId="0" xfId="0" quotePrefix="1" applyFont="1" applyAlignment="1" applyProtection="1">
      <alignment horizontal="left"/>
    </xf>
    <xf numFmtId="3" fontId="0" fillId="0" borderId="4" xfId="0" applyNumberFormat="1" applyBorder="1" applyProtection="1">
      <protection hidden="1"/>
    </xf>
    <xf numFmtId="3" fontId="0" fillId="0" borderId="5" xfId="0" applyNumberFormat="1" applyBorder="1" applyProtection="1">
      <protection hidden="1"/>
    </xf>
    <xf numFmtId="3" fontId="0" fillId="3" borderId="5" xfId="0" applyNumberFormat="1" applyFill="1" applyBorder="1" applyProtection="1">
      <protection locked="0" hidden="1"/>
    </xf>
    <xf numFmtId="3" fontId="0" fillId="0" borderId="2" xfId="0" applyNumberFormat="1" applyBorder="1" applyProtection="1">
      <protection hidden="1"/>
    </xf>
    <xf numFmtId="3" fontId="0" fillId="2" borderId="2" xfId="0" applyNumberFormat="1" applyFill="1" applyBorder="1"/>
    <xf numFmtId="3" fontId="0" fillId="2" borderId="5" xfId="0" applyNumberFormat="1" applyFill="1" applyBorder="1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left"/>
      <protection hidden="1"/>
    </xf>
    <xf numFmtId="0" fontId="3" fillId="0" borderId="12" xfId="0" applyFont="1" applyFill="1" applyBorder="1" applyProtection="1">
      <protection hidden="1"/>
    </xf>
    <xf numFmtId="14" fontId="2" fillId="0" borderId="0" xfId="0" applyNumberFormat="1" applyFont="1"/>
    <xf numFmtId="0" fontId="1" fillId="0" borderId="0" xfId="0" applyFont="1" applyBorder="1" applyAlignment="1" applyProtection="1">
      <alignment horizontal="centerContinuous"/>
    </xf>
    <xf numFmtId="0" fontId="3" fillId="0" borderId="0" xfId="0" applyFont="1" applyBorder="1" applyAlignment="1"/>
    <xf numFmtId="0" fontId="16" fillId="0" borderId="0" xfId="0" applyFont="1" applyProtection="1"/>
    <xf numFmtId="0" fontId="0" fillId="0" borderId="1" xfId="0" applyFill="1" applyBorder="1"/>
    <xf numFmtId="0" fontId="0" fillId="0" borderId="2" xfId="0" applyFill="1" applyBorder="1" applyProtection="1">
      <protection hidden="1"/>
    </xf>
    <xf numFmtId="0" fontId="0" fillId="0" borderId="3" xfId="0" applyFill="1" applyBorder="1"/>
    <xf numFmtId="0" fontId="0" fillId="0" borderId="6" xfId="0" applyFill="1" applyBorder="1" applyProtection="1">
      <protection hidden="1"/>
    </xf>
    <xf numFmtId="14" fontId="1" fillId="0" borderId="15" xfId="0" applyNumberFormat="1" applyFont="1" applyFill="1" applyBorder="1"/>
    <xf numFmtId="14" fontId="0" fillId="0" borderId="15" xfId="0" applyNumberFormat="1" applyFill="1" applyBorder="1"/>
    <xf numFmtId="0" fontId="0" fillId="0" borderId="0" xfId="0" quotePrefix="1" applyAlignment="1"/>
    <xf numFmtId="0" fontId="5" fillId="3" borderId="15" xfId="0" applyFont="1" applyFill="1" applyBorder="1" applyAlignment="1" applyProtection="1">
      <alignment horizontal="center"/>
      <protection locked="0"/>
    </xf>
    <xf numFmtId="0" fontId="10" fillId="0" borderId="0" xfId="0" applyFont="1" applyFill="1" applyProtection="1"/>
    <xf numFmtId="0" fontId="0" fillId="0" borderId="0" xfId="0" applyAlignment="1" applyProtection="1">
      <alignment horizontal="center"/>
    </xf>
    <xf numFmtId="39" fontId="1" fillId="5" borderId="10" xfId="0" applyNumberFormat="1" applyFont="1" applyFill="1" applyBorder="1" applyProtection="1">
      <protection locked="0"/>
    </xf>
    <xf numFmtId="3" fontId="0" fillId="5" borderId="10" xfId="0" applyNumberFormat="1" applyFill="1" applyBorder="1" applyProtection="1">
      <protection locked="0"/>
    </xf>
    <xf numFmtId="1" fontId="0" fillId="0" borderId="7" xfId="2" applyNumberFormat="1" applyFont="1" applyBorder="1" applyAlignment="1" applyProtection="1">
      <alignment horizontal="right"/>
      <protection hidden="1"/>
    </xf>
    <xf numFmtId="14" fontId="2" fillId="0" borderId="0" xfId="0" applyNumberFormat="1" applyFont="1" applyProtection="1"/>
    <xf numFmtId="4" fontId="0" fillId="0" borderId="0" xfId="0" applyNumberFormat="1" applyProtection="1"/>
    <xf numFmtId="0" fontId="1" fillId="0" borderId="0" xfId="0" applyFont="1" applyAlignment="1" applyProtection="1"/>
    <xf numFmtId="3" fontId="2" fillId="0" borderId="0" xfId="0" applyNumberFormat="1" applyFont="1" applyProtection="1"/>
    <xf numFmtId="3" fontId="0" fillId="0" borderId="0" xfId="0" applyNumberFormat="1" applyProtection="1"/>
    <xf numFmtId="1" fontId="0" fillId="0" borderId="0" xfId="0" applyNumberFormat="1" applyProtection="1"/>
    <xf numFmtId="0" fontId="0" fillId="0" borderId="0" xfId="0" applyAlignment="1" applyProtection="1">
      <alignment horizontal="left"/>
    </xf>
    <xf numFmtId="0" fontId="0" fillId="0" borderId="0" xfId="0" applyBorder="1" applyAlignment="1" applyProtection="1">
      <alignment horizontal="left"/>
    </xf>
    <xf numFmtId="1" fontId="0" fillId="0" borderId="0" xfId="0" applyNumberFormat="1" applyBorder="1" applyAlignment="1" applyProtection="1">
      <alignment horizontal="left"/>
    </xf>
    <xf numFmtId="14" fontId="0" fillId="0" borderId="15" xfId="0" applyNumberFormat="1" applyFill="1" applyBorder="1" applyAlignment="1" applyProtection="1">
      <alignment horizontal="right"/>
    </xf>
    <xf numFmtId="0" fontId="1" fillId="0" borderId="0" xfId="0" applyFont="1" applyAlignment="1">
      <alignment horizontal="center"/>
    </xf>
    <xf numFmtId="14" fontId="0" fillId="3" borderId="8" xfId="0" applyNumberFormat="1" applyFill="1" applyBorder="1" applyAlignment="1" applyProtection="1">
      <alignment horizontal="left"/>
      <protection locked="0" hidden="1"/>
    </xf>
    <xf numFmtId="0" fontId="0" fillId="3" borderId="12" xfId="0" applyFont="1" applyFill="1" applyBorder="1" applyAlignment="1" applyProtection="1">
      <alignment horizontal="left"/>
      <protection locked="0"/>
    </xf>
    <xf numFmtId="0" fontId="0" fillId="0" borderId="13" xfId="0" applyFont="1" applyBorder="1" applyAlignment="1" applyProtection="1">
      <protection locked="0"/>
    </xf>
    <xf numFmtId="0" fontId="0" fillId="3" borderId="12" xfId="0" applyFont="1" applyFill="1" applyBorder="1" applyAlignment="1" applyProtection="1">
      <alignment horizontal="left"/>
      <protection locked="0" hidden="1"/>
    </xf>
    <xf numFmtId="0" fontId="0" fillId="0" borderId="13" xfId="0" applyFont="1" applyBorder="1" applyAlignment="1" applyProtection="1">
      <protection locked="0" hidden="1"/>
    </xf>
    <xf numFmtId="14" fontId="0" fillId="3" borderId="8" xfId="0" applyNumberFormat="1" applyFill="1" applyBorder="1" applyAlignment="1" applyProtection="1">
      <alignment horizontal="center"/>
      <protection locked="0" hidden="1"/>
    </xf>
    <xf numFmtId="14" fontId="0" fillId="0" borderId="8" xfId="0" applyNumberFormat="1" applyBorder="1" applyAlignment="1" applyProtection="1">
      <alignment horizontal="center"/>
      <protection locked="0" hidden="1"/>
    </xf>
    <xf numFmtId="49" fontId="1" fillId="3" borderId="8" xfId="0" applyNumberFormat="1" applyFont="1" applyFill="1" applyBorder="1" applyAlignment="1" applyProtection="1">
      <alignment horizontal="center"/>
      <protection locked="0" hidden="1"/>
    </xf>
    <xf numFmtId="49" fontId="0" fillId="3" borderId="8" xfId="0" applyNumberFormat="1" applyFill="1" applyBorder="1" applyAlignment="1" applyProtection="1">
      <alignment horizontal="left"/>
      <protection locked="0" hidden="1"/>
    </xf>
    <xf numFmtId="0" fontId="15" fillId="3" borderId="12" xfId="3" applyFill="1" applyBorder="1" applyAlignment="1" applyProtection="1">
      <alignment horizontal="left"/>
      <protection locked="0"/>
    </xf>
    <xf numFmtId="0" fontId="0" fillId="3" borderId="14" xfId="0" applyFont="1" applyFill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protection locked="0" hidden="1"/>
    </xf>
    <xf numFmtId="1" fontId="0" fillId="3" borderId="12" xfId="0" applyNumberFormat="1" applyFont="1" applyFill="1" applyBorder="1" applyAlignment="1" applyProtection="1">
      <alignment horizontal="left"/>
      <protection locked="0" hidden="1"/>
    </xf>
    <xf numFmtId="0" fontId="0" fillId="0" borderId="13" xfId="0" applyFont="1" applyBorder="1" applyAlignment="1" applyProtection="1">
      <alignment horizontal="left"/>
      <protection locked="0" hidden="1"/>
    </xf>
    <xf numFmtId="49" fontId="0" fillId="3" borderId="12" xfId="0" applyNumberFormat="1" applyFill="1" applyBorder="1" applyAlignment="1" applyProtection="1">
      <alignment horizontal="center"/>
      <protection locked="0" hidden="1"/>
    </xf>
    <xf numFmtId="49" fontId="0" fillId="3" borderId="14" xfId="0" applyNumberFormat="1" applyFill="1" applyBorder="1" applyAlignment="1" applyProtection="1">
      <alignment horizontal="center"/>
      <protection locked="0" hidden="1"/>
    </xf>
    <xf numFmtId="49" fontId="0" fillId="3" borderId="13" xfId="0" applyNumberFormat="1" applyFill="1" applyBorder="1" applyAlignment="1" applyProtection="1">
      <alignment horizontal="center"/>
      <protection locked="0" hidden="1"/>
    </xf>
    <xf numFmtId="1" fontId="0" fillId="3" borderId="12" xfId="0" applyNumberFormat="1" applyFill="1" applyBorder="1" applyAlignment="1" applyProtection="1">
      <alignment horizontal="center"/>
      <protection locked="0" hidden="1"/>
    </xf>
    <xf numFmtId="1" fontId="0" fillId="0" borderId="13" xfId="0" applyNumberFormat="1" applyBorder="1" applyAlignment="1" applyProtection="1">
      <alignment horizontal="center"/>
      <protection locked="0" hidden="1"/>
    </xf>
    <xf numFmtId="49" fontId="0" fillId="0" borderId="13" xfId="0" applyNumberFormat="1" applyBorder="1" applyAlignment="1" applyProtection="1">
      <alignment horizontal="center"/>
      <protection locked="0" hidden="1"/>
    </xf>
    <xf numFmtId="0" fontId="0" fillId="0" borderId="14" xfId="0" applyFont="1" applyBorder="1" applyAlignment="1" applyProtection="1">
      <protection locked="0"/>
    </xf>
    <xf numFmtId="1" fontId="0" fillId="0" borderId="14" xfId="0" applyNumberFormat="1" applyBorder="1" applyAlignment="1" applyProtection="1">
      <alignment horizontal="center"/>
      <protection locked="0" hidden="1"/>
    </xf>
    <xf numFmtId="49" fontId="1" fillId="3" borderId="12" xfId="0" applyNumberFormat="1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</xf>
    <xf numFmtId="0" fontId="8" fillId="3" borderId="12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" fillId="3" borderId="12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13" xfId="0" applyFont="1" applyFill="1" applyBorder="1" applyAlignment="1" applyProtection="1">
      <alignment horizontal="left"/>
      <protection locked="0"/>
    </xf>
    <xf numFmtId="0" fontId="0" fillId="3" borderId="12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13" fillId="0" borderId="12" xfId="0" applyFont="1" applyFill="1" applyBorder="1" applyAlignment="1" applyProtection="1">
      <alignment horizontal="center"/>
      <protection hidden="1"/>
    </xf>
    <xf numFmtId="0" fontId="13" fillId="0" borderId="13" xfId="0" applyFont="1" applyFill="1" applyBorder="1" applyAlignment="1" applyProtection="1">
      <alignment horizontal="center"/>
      <protection hidden="1"/>
    </xf>
    <xf numFmtId="0" fontId="13" fillId="0" borderId="14" xfId="0" applyFont="1" applyFill="1" applyBorder="1" applyAlignment="1" applyProtection="1">
      <alignment horizontal="center"/>
      <protection hidden="1"/>
    </xf>
    <xf numFmtId="1" fontId="1" fillId="3" borderId="12" xfId="0" applyNumberFormat="1" applyFont="1" applyFill="1" applyBorder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2" xfId="0" applyNumberFormat="1" applyFont="1" applyFill="1" applyBorder="1" applyAlignment="1" applyProtection="1">
      <alignment horizontal="center"/>
      <protection hidden="1"/>
    </xf>
    <xf numFmtId="0" fontId="1" fillId="0" borderId="13" xfId="0" applyNumberFormat="1" applyFont="1" applyFill="1" applyBorder="1" applyAlignment="1" applyProtection="1">
      <alignment horizontal="center"/>
      <protection hidden="1"/>
    </xf>
    <xf numFmtId="1" fontId="0" fillId="0" borderId="12" xfId="0" applyNumberFormat="1" applyFill="1" applyBorder="1" applyAlignment="1" applyProtection="1">
      <alignment horizontal="center"/>
      <protection hidden="1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0" fillId="0" borderId="0" xfId="0" quotePrefix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3" fontId="0" fillId="0" borderId="0" xfId="0" quotePrefix="1" applyNumberFormat="1" applyAlignment="1">
      <alignment horizontal="center"/>
    </xf>
    <xf numFmtId="49" fontId="2" fillId="3" borderId="0" xfId="0" applyNumberFormat="1" applyFont="1" applyFill="1" applyAlignment="1" applyProtection="1">
      <alignment horizontal="left" vertical="top" wrapText="1"/>
      <protection locked="0"/>
    </xf>
    <xf numFmtId="49" fontId="0" fillId="3" borderId="0" xfId="0" applyNumberFormat="1" applyFill="1" applyAlignment="1" applyProtection="1">
      <alignment horizontal="left" vertical="top" wrapText="1"/>
      <protection locked="0"/>
    </xf>
    <xf numFmtId="0" fontId="2" fillId="0" borderId="4" xfId="0" quotePrefix="1" applyFont="1" applyFill="1" applyBorder="1" applyAlignment="1" applyProtection="1">
      <alignment horizontal="center"/>
      <protection hidden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3" fontId="1" fillId="0" borderId="0" xfId="0" quotePrefix="1" applyNumberFormat="1" applyFont="1" applyAlignment="1">
      <alignment horizontal="center"/>
    </xf>
    <xf numFmtId="0" fontId="2" fillId="0" borderId="4" xfId="0" quotePrefix="1" applyFont="1" applyFill="1" applyBorder="1" applyAlignment="1">
      <alignment horizontal="center"/>
    </xf>
    <xf numFmtId="0" fontId="1" fillId="0" borderId="0" xfId="0" quotePrefix="1" applyFont="1" applyAlignment="1" applyProtection="1">
      <alignment horizontal="center"/>
      <protection hidden="1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Border="1" applyAlignment="1"/>
    <xf numFmtId="0" fontId="2" fillId="0" borderId="4" xfId="0" quotePrefix="1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2" fillId="0" borderId="8" xfId="0" quotePrefix="1" applyFont="1" applyBorder="1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</xf>
    <xf numFmtId="1" fontId="0" fillId="0" borderId="12" xfId="0" applyNumberFormat="1" applyFill="1" applyBorder="1" applyAlignment="1" applyProtection="1">
      <alignment horizontal="left"/>
    </xf>
    <xf numFmtId="1" fontId="0" fillId="0" borderId="14" xfId="0" applyNumberFormat="1" applyFill="1" applyBorder="1" applyAlignment="1" applyProtection="1">
      <alignment horizontal="left"/>
    </xf>
    <xf numFmtId="1" fontId="0" fillId="0" borderId="13" xfId="0" applyNumberFormat="1" applyFill="1" applyBorder="1" applyAlignment="1" applyProtection="1">
      <alignment horizontal="left"/>
    </xf>
    <xf numFmtId="0" fontId="1" fillId="0" borderId="0" xfId="0" quotePrefix="1" applyFont="1" applyAlignment="1" applyProtection="1">
      <alignment horizontal="center"/>
    </xf>
    <xf numFmtId="0" fontId="0" fillId="0" borderId="12" xfId="0" applyFill="1" applyBorder="1" applyAlignment="1" applyProtection="1">
      <alignment horizontal="left"/>
    </xf>
    <xf numFmtId="0" fontId="0" fillId="0" borderId="14" xfId="0" applyFill="1" applyBorder="1" applyAlignment="1" applyProtection="1">
      <alignment horizontal="left"/>
    </xf>
    <xf numFmtId="0" fontId="0" fillId="0" borderId="13" xfId="0" applyFill="1" applyBorder="1" applyAlignment="1" applyProtection="1">
      <alignment horizontal="lef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18</xdr:row>
      <xdr:rowOff>11431</xdr:rowOff>
    </xdr:from>
    <xdr:ext cx="45719" cy="4571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03080" y="2926081"/>
          <a:ext cx="45719" cy="457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9600" b="1" cap="none" spc="0">
            <a:ln w="10160">
              <a:solidFill>
                <a:schemeClr val="accent5"/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24</xdr:row>
      <xdr:rowOff>66675</xdr:rowOff>
    </xdr:from>
    <xdr:ext cx="466725" cy="1038225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flipH="1">
          <a:off x="8753474" y="3952875"/>
          <a:ext cx="466725" cy="103822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n-US" sz="9600" b="1" cap="none" spc="0">
            <a:ln w="10160">
              <a:solidFill>
                <a:schemeClr val="accent5"/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A1:L64"/>
  <sheetViews>
    <sheetView showGridLines="0" showZeros="0" tabSelected="1" zoomScaleNormal="100" workbookViewId="0">
      <selection activeCell="D45" sqref="D45:E45"/>
    </sheetView>
  </sheetViews>
  <sheetFormatPr defaultColWidth="9.140625" defaultRowHeight="12.75" x14ac:dyDescent="0.2"/>
  <cols>
    <col min="1" max="1" width="9.140625" style="89"/>
    <col min="2" max="2" width="4.7109375" style="89" customWidth="1"/>
    <col min="3" max="3" width="6.42578125" style="89" customWidth="1"/>
    <col min="4" max="4" width="9.140625" style="89"/>
    <col min="5" max="5" width="12.5703125" style="89" customWidth="1"/>
    <col min="6" max="6" width="4.140625" style="89" customWidth="1"/>
    <col min="7" max="7" width="6" style="89" customWidth="1"/>
    <col min="8" max="8" width="15.5703125" style="89" customWidth="1"/>
    <col min="9" max="9" width="9.5703125" style="89" customWidth="1"/>
    <col min="10" max="10" width="4.140625" style="89" customWidth="1"/>
    <col min="11" max="11" width="10.140625" style="89" customWidth="1"/>
    <col min="12" max="16384" width="9.140625" style="89"/>
  </cols>
  <sheetData>
    <row r="1" spans="1:11" ht="15.75" x14ac:dyDescent="0.25">
      <c r="A1" s="86" t="s">
        <v>273</v>
      </c>
      <c r="B1" s="87"/>
      <c r="C1" s="105" t="s">
        <v>119</v>
      </c>
      <c r="D1" s="87"/>
      <c r="E1" s="87"/>
      <c r="F1" s="211" t="s">
        <v>120</v>
      </c>
      <c r="G1" s="87"/>
      <c r="H1" s="105" t="s">
        <v>117</v>
      </c>
      <c r="I1" s="87"/>
      <c r="J1" s="211"/>
      <c r="K1" s="88"/>
    </row>
    <row r="2" spans="1:11" ht="15.75" x14ac:dyDescent="0.25">
      <c r="A2" s="90"/>
      <c r="B2" s="91"/>
      <c r="C2" s="103" t="s">
        <v>132</v>
      </c>
      <c r="D2" s="103"/>
      <c r="E2" s="94"/>
      <c r="F2" s="223"/>
      <c r="G2" s="94"/>
      <c r="H2" s="103" t="s">
        <v>118</v>
      </c>
      <c r="I2" s="103"/>
      <c r="J2" s="223"/>
      <c r="K2" s="95"/>
    </row>
    <row r="3" spans="1:11" x14ac:dyDescent="0.2">
      <c r="A3" s="90"/>
      <c r="B3" s="91"/>
      <c r="C3" s="289" t="s">
        <v>216</v>
      </c>
      <c r="D3" s="290"/>
      <c r="E3" s="290"/>
      <c r="F3" s="291"/>
      <c r="G3" s="290"/>
      <c r="H3" s="290"/>
      <c r="I3" s="290"/>
      <c r="J3" s="291"/>
      <c r="K3" s="292"/>
    </row>
    <row r="4" spans="1:11" ht="15.75" x14ac:dyDescent="0.25">
      <c r="A4" s="101"/>
      <c r="B4" s="103"/>
      <c r="C4" s="293"/>
      <c r="D4" s="216" t="s">
        <v>217</v>
      </c>
      <c r="E4" s="216"/>
      <c r="F4" s="326"/>
      <c r="G4" s="216"/>
      <c r="H4" s="216" t="s">
        <v>218</v>
      </c>
      <c r="I4" s="216"/>
      <c r="J4" s="326"/>
      <c r="K4" s="244"/>
    </row>
    <row r="6" spans="1:11" x14ac:dyDescent="0.2">
      <c r="A6" s="366" t="s">
        <v>219</v>
      </c>
      <c r="B6" s="366"/>
      <c r="C6" s="366"/>
      <c r="D6" s="366"/>
      <c r="E6" s="366"/>
      <c r="F6" s="366"/>
      <c r="G6" s="366"/>
      <c r="H6" s="366"/>
      <c r="I6" s="366"/>
      <c r="J6" s="366"/>
      <c r="K6" s="366"/>
    </row>
    <row r="7" spans="1:11" s="98" customFormat="1" ht="13.15" customHeight="1" x14ac:dyDescent="0.2">
      <c r="A7" s="342" t="s">
        <v>223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</row>
    <row r="8" spans="1:11" s="98" customFormat="1" ht="12" x14ac:dyDescent="0.2">
      <c r="A8" s="96"/>
      <c r="B8" s="96"/>
      <c r="C8" s="96"/>
      <c r="D8" s="96"/>
      <c r="E8" s="96"/>
      <c r="F8" s="96"/>
      <c r="G8" s="96"/>
      <c r="H8" s="96"/>
      <c r="I8" s="96"/>
      <c r="J8" s="96"/>
    </row>
    <row r="9" spans="1:11" x14ac:dyDescent="0.2">
      <c r="A9" s="104" t="s">
        <v>274</v>
      </c>
      <c r="B9" s="193"/>
      <c r="C9" s="193"/>
      <c r="D9" s="190"/>
      <c r="E9" s="191"/>
      <c r="F9" s="191"/>
      <c r="G9" s="191"/>
      <c r="H9" s="191"/>
      <c r="I9" s="192"/>
      <c r="J9" s="191"/>
      <c r="K9" s="198"/>
    </row>
    <row r="10" spans="1:11" ht="6.75" customHeight="1" x14ac:dyDescent="0.2">
      <c r="A10" s="90"/>
      <c r="B10" s="99"/>
      <c r="C10" s="99"/>
      <c r="D10" s="92"/>
      <c r="E10" s="92"/>
      <c r="F10" s="92"/>
      <c r="G10" s="92"/>
      <c r="H10" s="92"/>
      <c r="I10" s="204"/>
      <c r="J10" s="100"/>
      <c r="K10" s="205"/>
    </row>
    <row r="11" spans="1:11" x14ac:dyDescent="0.2">
      <c r="A11" s="90" t="s">
        <v>0</v>
      </c>
      <c r="B11" s="92"/>
      <c r="C11" s="92"/>
      <c r="D11" s="367"/>
      <c r="E11" s="368"/>
      <c r="F11" s="368"/>
      <c r="G11" s="368"/>
      <c r="H11" s="368"/>
      <c r="I11" s="368"/>
      <c r="J11" s="368"/>
      <c r="K11" s="369"/>
    </row>
    <row r="12" spans="1:11" x14ac:dyDescent="0.2">
      <c r="A12" s="90" t="s">
        <v>1</v>
      </c>
      <c r="B12" s="92"/>
      <c r="C12" s="92"/>
      <c r="D12" s="370"/>
      <c r="E12" s="368"/>
      <c r="F12" s="368"/>
      <c r="G12" s="368"/>
      <c r="H12" s="368"/>
      <c r="I12" s="368"/>
      <c r="J12" s="368"/>
      <c r="K12" s="369"/>
    </row>
    <row r="13" spans="1:11" x14ac:dyDescent="0.2">
      <c r="A13" s="90" t="s">
        <v>121</v>
      </c>
      <c r="B13" s="370"/>
      <c r="C13" s="371"/>
      <c r="D13" s="372"/>
      <c r="E13" s="91"/>
      <c r="F13" s="206"/>
      <c r="G13" s="199" t="s">
        <v>2</v>
      </c>
      <c r="H13" s="210"/>
      <c r="I13" s="204"/>
      <c r="J13" s="194" t="s">
        <v>123</v>
      </c>
      <c r="K13" s="221"/>
    </row>
    <row r="14" spans="1:11" x14ac:dyDescent="0.2">
      <c r="A14" s="90" t="s">
        <v>122</v>
      </c>
      <c r="B14" s="373"/>
      <c r="C14" s="374"/>
      <c r="D14" s="375"/>
      <c r="E14" s="167"/>
      <c r="F14" s="92"/>
      <c r="G14" s="207" t="s">
        <v>109</v>
      </c>
      <c r="H14" s="210"/>
      <c r="I14" s="217"/>
      <c r="J14" s="100"/>
      <c r="K14" s="208"/>
    </row>
    <row r="15" spans="1:11" x14ac:dyDescent="0.2">
      <c r="A15" s="101" t="s">
        <v>275</v>
      </c>
      <c r="B15" s="94"/>
      <c r="C15" s="94"/>
      <c r="D15" s="196" t="s">
        <v>125</v>
      </c>
      <c r="E15" s="166"/>
      <c r="F15" s="103"/>
      <c r="G15" s="195" t="s">
        <v>124</v>
      </c>
      <c r="H15" s="282"/>
      <c r="I15" s="102"/>
      <c r="J15" s="94"/>
      <c r="K15" s="95"/>
    </row>
    <row r="17" spans="1:11" s="197" customFormat="1" ht="12" x14ac:dyDescent="0.2">
      <c r="A17" s="314" t="s">
        <v>276</v>
      </c>
      <c r="B17" s="231"/>
      <c r="C17" s="231"/>
      <c r="D17" s="376" t="s">
        <v>128</v>
      </c>
      <c r="E17" s="377"/>
      <c r="F17" s="232"/>
      <c r="G17" s="376" t="s">
        <v>127</v>
      </c>
      <c r="H17" s="377"/>
      <c r="I17" s="376" t="s">
        <v>128</v>
      </c>
      <c r="J17" s="378"/>
      <c r="K17" s="377"/>
    </row>
    <row r="18" spans="1:11" x14ac:dyDescent="0.2">
      <c r="A18" s="365"/>
      <c r="B18" s="358"/>
      <c r="C18" s="359"/>
      <c r="D18" s="379"/>
      <c r="E18" s="361"/>
      <c r="G18" s="357"/>
      <c r="H18" s="362"/>
      <c r="I18" s="360"/>
      <c r="J18" s="364"/>
      <c r="K18" s="361"/>
    </row>
    <row r="19" spans="1:11" x14ac:dyDescent="0.2">
      <c r="A19" s="365"/>
      <c r="B19" s="358"/>
      <c r="C19" s="359"/>
      <c r="D19" s="360"/>
      <c r="E19" s="361"/>
      <c r="G19" s="357"/>
      <c r="H19" s="362"/>
      <c r="I19" s="360"/>
      <c r="J19" s="364"/>
      <c r="K19" s="361"/>
    </row>
    <row r="20" spans="1:11" x14ac:dyDescent="0.2">
      <c r="A20" s="357"/>
      <c r="B20" s="358"/>
      <c r="C20" s="359"/>
      <c r="D20" s="360"/>
      <c r="E20" s="361"/>
      <c r="G20" s="365"/>
      <c r="H20" s="362"/>
      <c r="I20" s="360"/>
      <c r="J20" s="364"/>
      <c r="K20" s="361"/>
    </row>
    <row r="21" spans="1:11" x14ac:dyDescent="0.2">
      <c r="A21" s="357"/>
      <c r="B21" s="358"/>
      <c r="C21" s="359"/>
      <c r="D21" s="360"/>
      <c r="E21" s="361"/>
      <c r="G21" s="357"/>
      <c r="H21" s="362"/>
      <c r="I21" s="360"/>
      <c r="J21" s="364"/>
      <c r="K21" s="361"/>
    </row>
    <row r="22" spans="1:11" x14ac:dyDescent="0.2">
      <c r="A22" s="357"/>
      <c r="B22" s="358"/>
      <c r="C22" s="359"/>
      <c r="D22" s="360"/>
      <c r="E22" s="361"/>
      <c r="G22" s="357"/>
      <c r="H22" s="362"/>
      <c r="I22" s="360"/>
      <c r="J22" s="364"/>
      <c r="K22" s="361"/>
    </row>
    <row r="23" spans="1:11" x14ac:dyDescent="0.2">
      <c r="A23" s="357"/>
      <c r="B23" s="358"/>
      <c r="C23" s="359"/>
      <c r="D23" s="360"/>
      <c r="E23" s="361"/>
      <c r="G23" s="357"/>
      <c r="H23" s="362"/>
      <c r="I23" s="360"/>
      <c r="J23" s="364"/>
      <c r="K23" s="361"/>
    </row>
    <row r="24" spans="1:11" x14ac:dyDescent="0.2">
      <c r="A24" s="357"/>
      <c r="B24" s="358"/>
      <c r="C24" s="359"/>
      <c r="D24" s="360"/>
      <c r="E24" s="361"/>
      <c r="G24" s="357"/>
      <c r="H24" s="362"/>
      <c r="I24" s="360"/>
      <c r="J24" s="364"/>
      <c r="K24" s="361"/>
    </row>
    <row r="25" spans="1:11" x14ac:dyDescent="0.2">
      <c r="A25" s="357"/>
      <c r="B25" s="358"/>
      <c r="C25" s="359"/>
      <c r="D25" s="360"/>
      <c r="E25" s="361"/>
      <c r="G25" s="357"/>
      <c r="H25" s="362"/>
      <c r="I25" s="360"/>
      <c r="J25" s="364"/>
      <c r="K25" s="361"/>
    </row>
    <row r="26" spans="1:11" x14ac:dyDescent="0.2">
      <c r="A26" s="357"/>
      <c r="B26" s="358"/>
      <c r="C26" s="359"/>
      <c r="D26" s="360"/>
      <c r="E26" s="361"/>
      <c r="G26" s="357"/>
      <c r="H26" s="362"/>
      <c r="I26" s="360"/>
      <c r="J26" s="364"/>
      <c r="K26" s="361"/>
    </row>
    <row r="27" spans="1:11" ht="6.75" customHeight="1" x14ac:dyDescent="0.2"/>
    <row r="28" spans="1:11" x14ac:dyDescent="0.2">
      <c r="A28" s="104" t="s">
        <v>277</v>
      </c>
      <c r="B28" s="109"/>
      <c r="C28" s="87"/>
      <c r="D28" s="104" t="s">
        <v>3</v>
      </c>
      <c r="E28" s="87"/>
      <c r="F28" s="87"/>
      <c r="G28" s="87"/>
      <c r="H28" s="105" t="s">
        <v>4</v>
      </c>
      <c r="I28" s="87"/>
      <c r="J28" s="87"/>
      <c r="K28" s="88"/>
    </row>
    <row r="29" spans="1:11" ht="15.75" x14ac:dyDescent="0.25">
      <c r="A29" s="114"/>
      <c r="B29" s="115"/>
      <c r="C29" s="116"/>
      <c r="D29" s="91" t="s">
        <v>5</v>
      </c>
      <c r="E29" s="92"/>
      <c r="F29" s="211"/>
      <c r="G29" s="92"/>
      <c r="H29" s="91" t="s">
        <v>6</v>
      </c>
      <c r="I29" s="92"/>
      <c r="J29" s="211"/>
      <c r="K29" s="93"/>
    </row>
    <row r="30" spans="1:11" ht="15.75" x14ac:dyDescent="0.25">
      <c r="A30" s="117"/>
      <c r="B30" s="115"/>
      <c r="C30" s="118"/>
      <c r="D30" s="91" t="s">
        <v>7</v>
      </c>
      <c r="E30" s="92"/>
      <c r="F30" s="211"/>
      <c r="G30" s="92"/>
      <c r="H30" s="91" t="s">
        <v>8</v>
      </c>
      <c r="I30" s="92"/>
      <c r="J30" s="211"/>
      <c r="K30" s="93"/>
    </row>
    <row r="31" spans="1:11" ht="15.75" x14ac:dyDescent="0.25">
      <c r="A31" s="117"/>
      <c r="B31" s="115"/>
      <c r="C31" s="118"/>
      <c r="D31" s="92"/>
      <c r="E31" s="92"/>
      <c r="F31" s="100"/>
      <c r="G31" s="92"/>
      <c r="H31" s="91" t="s">
        <v>9</v>
      </c>
      <c r="I31" s="92"/>
      <c r="J31" s="211"/>
      <c r="K31" s="93"/>
    </row>
    <row r="32" spans="1:11" ht="15.75" x14ac:dyDescent="0.25">
      <c r="A32" s="117"/>
      <c r="B32" s="115"/>
      <c r="C32" s="118"/>
      <c r="D32" s="94"/>
      <c r="E32" s="94"/>
      <c r="F32" s="94"/>
      <c r="G32" s="94"/>
      <c r="H32" s="103" t="s">
        <v>10</v>
      </c>
      <c r="I32" s="94"/>
      <c r="J32" s="211"/>
      <c r="K32" s="95"/>
    </row>
    <row r="33" spans="1:11" x14ac:dyDescent="0.2">
      <c r="A33" s="117"/>
      <c r="B33" s="115"/>
      <c r="C33" s="118"/>
      <c r="D33" s="91" t="s">
        <v>11</v>
      </c>
      <c r="E33" s="92"/>
      <c r="F33" s="92"/>
      <c r="G33" s="92"/>
      <c r="H33" s="92"/>
      <c r="I33" s="92"/>
      <c r="J33" s="92"/>
      <c r="K33" s="93"/>
    </row>
    <row r="34" spans="1:11" ht="15.75" x14ac:dyDescent="0.25">
      <c r="A34" s="117"/>
      <c r="B34" s="115"/>
      <c r="C34" s="118"/>
      <c r="D34" s="91" t="s">
        <v>12</v>
      </c>
      <c r="E34" s="92"/>
      <c r="F34" s="211"/>
      <c r="G34" s="92"/>
      <c r="H34" s="91" t="s">
        <v>13</v>
      </c>
      <c r="I34" s="92"/>
      <c r="J34" s="211"/>
      <c r="K34" s="93"/>
    </row>
    <row r="35" spans="1:11" ht="15.75" x14ac:dyDescent="0.25">
      <c r="A35" s="117"/>
      <c r="B35" s="115"/>
      <c r="C35" s="118"/>
      <c r="D35" s="91" t="s">
        <v>14</v>
      </c>
      <c r="E35" s="92"/>
      <c r="F35" s="211"/>
      <c r="G35" s="92"/>
      <c r="H35" s="91" t="s">
        <v>15</v>
      </c>
      <c r="I35" s="92"/>
      <c r="J35" s="211"/>
      <c r="K35" s="93"/>
    </row>
    <row r="36" spans="1:11" ht="15.75" x14ac:dyDescent="0.25">
      <c r="A36" s="119"/>
      <c r="B36" s="120"/>
      <c r="C36" s="121"/>
      <c r="D36" s="103" t="s">
        <v>16</v>
      </c>
      <c r="E36" s="94"/>
      <c r="F36" s="211"/>
      <c r="G36" s="94"/>
      <c r="H36" s="103" t="s">
        <v>17</v>
      </c>
      <c r="I36" s="94"/>
      <c r="J36" s="211"/>
      <c r="K36" s="95"/>
    </row>
    <row r="37" spans="1:11" ht="6.75" customHeight="1" x14ac:dyDescent="0.2">
      <c r="A37" s="100"/>
      <c r="B37" s="100"/>
      <c r="C37" s="100"/>
      <c r="D37" s="92"/>
      <c r="E37" s="92"/>
      <c r="F37" s="92"/>
      <c r="G37" s="92"/>
      <c r="H37" s="92"/>
      <c r="I37" s="92"/>
      <c r="J37" s="92"/>
      <c r="K37" s="92"/>
    </row>
    <row r="38" spans="1:11" x14ac:dyDescent="0.2">
      <c r="A38" s="104" t="s">
        <v>278</v>
      </c>
      <c r="B38" s="87"/>
      <c r="C38" s="87"/>
      <c r="D38" s="87"/>
      <c r="E38" s="88"/>
      <c r="F38" s="104" t="s">
        <v>279</v>
      </c>
      <c r="G38" s="105"/>
      <c r="H38" s="87"/>
      <c r="I38" s="87"/>
      <c r="J38" s="87"/>
      <c r="K38" s="88"/>
    </row>
    <row r="39" spans="1:11" x14ac:dyDescent="0.2">
      <c r="A39" s="90" t="s">
        <v>18</v>
      </c>
      <c r="B39" s="92"/>
      <c r="C39" s="92"/>
      <c r="D39" s="92"/>
      <c r="E39" s="93"/>
      <c r="F39" s="90" t="s">
        <v>19</v>
      </c>
      <c r="G39" s="91"/>
      <c r="H39" s="92"/>
      <c r="I39" s="92"/>
      <c r="J39" s="92"/>
      <c r="K39" s="93"/>
    </row>
    <row r="40" spans="1:11" x14ac:dyDescent="0.2">
      <c r="A40" s="90" t="s">
        <v>20</v>
      </c>
      <c r="B40" s="346">
        <f>D11</f>
        <v>0</v>
      </c>
      <c r="C40" s="354"/>
      <c r="D40" s="354"/>
      <c r="E40" s="347"/>
      <c r="F40" s="106" t="s">
        <v>21</v>
      </c>
      <c r="G40" s="91"/>
      <c r="H40" s="92"/>
      <c r="I40" s="92"/>
      <c r="J40" s="92"/>
      <c r="K40" s="93"/>
    </row>
    <row r="41" spans="1:11" x14ac:dyDescent="0.2">
      <c r="A41" s="90" t="s">
        <v>22</v>
      </c>
      <c r="B41" s="346">
        <f>D12</f>
        <v>0</v>
      </c>
      <c r="C41" s="354"/>
      <c r="D41" s="354"/>
      <c r="E41" s="347"/>
      <c r="F41" s="214" t="s">
        <v>23</v>
      </c>
      <c r="G41" s="91"/>
      <c r="H41" s="344"/>
      <c r="I41" s="363"/>
      <c r="J41" s="363"/>
      <c r="K41" s="345"/>
    </row>
    <row r="42" spans="1:11" x14ac:dyDescent="0.2">
      <c r="A42" s="90" t="s">
        <v>24</v>
      </c>
      <c r="B42" s="346">
        <f>B13</f>
        <v>0</v>
      </c>
      <c r="C42" s="354"/>
      <c r="D42" s="354"/>
      <c r="E42" s="347"/>
      <c r="F42" s="106" t="s">
        <v>25</v>
      </c>
      <c r="G42" s="91"/>
      <c r="H42" s="344"/>
      <c r="I42" s="363"/>
      <c r="J42" s="363"/>
      <c r="K42" s="345"/>
    </row>
    <row r="43" spans="1:11" x14ac:dyDescent="0.2">
      <c r="A43" s="90" t="s">
        <v>26</v>
      </c>
      <c r="B43" s="355">
        <f>H13</f>
        <v>0</v>
      </c>
      <c r="C43" s="356"/>
      <c r="D43" s="203" t="s">
        <v>126</v>
      </c>
      <c r="E43" s="213">
        <f>K13</f>
        <v>0</v>
      </c>
      <c r="F43" s="90" t="s">
        <v>27</v>
      </c>
      <c r="G43" s="91"/>
      <c r="H43" s="344"/>
      <c r="I43" s="363"/>
      <c r="J43" s="345"/>
      <c r="K43" s="200"/>
    </row>
    <row r="44" spans="1:11" x14ac:dyDescent="0.2">
      <c r="A44" s="107" t="s">
        <v>130</v>
      </c>
      <c r="B44" s="109"/>
      <c r="C44" s="108"/>
      <c r="D44" s="344"/>
      <c r="E44" s="345"/>
      <c r="F44" s="101" t="s">
        <v>129</v>
      </c>
      <c r="G44" s="94"/>
      <c r="H44" s="212"/>
      <c r="I44" s="94"/>
      <c r="J44" s="215" t="s">
        <v>126</v>
      </c>
      <c r="K44" s="222"/>
    </row>
    <row r="45" spans="1:11" x14ac:dyDescent="0.2">
      <c r="A45" s="107" t="s">
        <v>28</v>
      </c>
      <c r="B45" s="109"/>
      <c r="C45" s="94"/>
      <c r="D45" s="346">
        <f>H14</f>
        <v>0</v>
      </c>
      <c r="E45" s="347"/>
      <c r="F45" s="107"/>
      <c r="G45" s="109"/>
      <c r="H45" s="110"/>
      <c r="I45" s="109"/>
      <c r="J45" s="109"/>
      <c r="K45" s="108"/>
    </row>
    <row r="46" spans="1:11" x14ac:dyDescent="0.2">
      <c r="A46" s="107" t="s">
        <v>29</v>
      </c>
      <c r="B46" s="109"/>
      <c r="C46" s="94"/>
      <c r="D46" s="352"/>
      <c r="E46" s="353"/>
      <c r="F46" s="353"/>
      <c r="G46" s="353"/>
      <c r="H46" s="353"/>
      <c r="I46" s="109"/>
      <c r="J46" s="109"/>
      <c r="K46" s="108"/>
    </row>
    <row r="47" spans="1:11" x14ac:dyDescent="0.2">
      <c r="A47" s="111" t="s">
        <v>30</v>
      </c>
    </row>
    <row r="48" spans="1:11" x14ac:dyDescent="0.2">
      <c r="A48" s="111" t="s">
        <v>31</v>
      </c>
    </row>
    <row r="50" spans="1:12" x14ac:dyDescent="0.2">
      <c r="A50" s="112" t="s">
        <v>32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</row>
    <row r="52" spans="1:12" x14ac:dyDescent="0.2">
      <c r="A52" s="111" t="s">
        <v>33</v>
      </c>
      <c r="L52" s="123"/>
    </row>
    <row r="53" spans="1:12" x14ac:dyDescent="0.2">
      <c r="A53" s="111" t="s">
        <v>134</v>
      </c>
      <c r="B53" s="350"/>
      <c r="C53" s="350"/>
      <c r="D53" s="350"/>
      <c r="E53" s="350"/>
      <c r="F53" s="111" t="s">
        <v>136</v>
      </c>
      <c r="I53" s="348"/>
      <c r="J53" s="349"/>
      <c r="K53" s="209"/>
      <c r="L53" s="123"/>
    </row>
    <row r="54" spans="1:12" x14ac:dyDescent="0.2">
      <c r="A54" s="111" t="s">
        <v>34</v>
      </c>
      <c r="K54" s="111"/>
      <c r="L54" s="123"/>
    </row>
    <row r="55" spans="1:12" x14ac:dyDescent="0.2">
      <c r="A55" s="111" t="s">
        <v>135</v>
      </c>
      <c r="C55" s="348"/>
      <c r="D55" s="348"/>
      <c r="K55" s="122" t="s">
        <v>133</v>
      </c>
      <c r="L55" s="123"/>
    </row>
    <row r="56" spans="1:12" x14ac:dyDescent="0.2">
      <c r="A56" s="111" t="s">
        <v>35</v>
      </c>
    </row>
    <row r="57" spans="1:12" x14ac:dyDescent="0.2">
      <c r="A57" s="111" t="s">
        <v>36</v>
      </c>
    </row>
    <row r="59" spans="1:12" x14ac:dyDescent="0.2">
      <c r="F59" s="111" t="s">
        <v>139</v>
      </c>
      <c r="H59" s="94"/>
      <c r="I59" s="216"/>
      <c r="J59" s="94"/>
      <c r="K59" s="94"/>
    </row>
    <row r="60" spans="1:12" x14ac:dyDescent="0.2">
      <c r="H60" s="111" t="s">
        <v>37</v>
      </c>
      <c r="I60" s="111"/>
    </row>
    <row r="61" spans="1:12" x14ac:dyDescent="0.2">
      <c r="F61" s="111" t="s">
        <v>137</v>
      </c>
      <c r="H61" s="351"/>
      <c r="I61" s="351"/>
      <c r="J61" s="351"/>
      <c r="K61" s="351"/>
    </row>
    <row r="62" spans="1:12" x14ac:dyDescent="0.2">
      <c r="A62" s="233" t="s">
        <v>220</v>
      </c>
      <c r="B62" s="234"/>
      <c r="C62" s="234"/>
    </row>
    <row r="63" spans="1:12" x14ac:dyDescent="0.2">
      <c r="A63" s="111" t="s">
        <v>38</v>
      </c>
      <c r="F63" s="111" t="s">
        <v>138</v>
      </c>
      <c r="H63" s="343"/>
      <c r="I63" s="343"/>
      <c r="J63" s="343"/>
      <c r="K63" s="343"/>
    </row>
    <row r="64" spans="1:12" ht="12" customHeight="1" x14ac:dyDescent="0.2"/>
  </sheetData>
  <sheetProtection algorithmName="SHA-512" hashValue="xv709r1RBkZc5kc2qvvadTO0RVU6U9u6SHOSCA8F83yUBSa+KEHcmPRetudH6/bQPH0Suv9KlfGD+Ht8bJc05Q==" saltValue="tYweiz73BLu+5ih+cbn/2w==" spinCount="100000" sheet="1" selectLockedCells="1"/>
  <mergeCells count="60">
    <mergeCell ref="A6:K6"/>
    <mergeCell ref="A20:C20"/>
    <mergeCell ref="A21:C21"/>
    <mergeCell ref="A22:C22"/>
    <mergeCell ref="D11:K11"/>
    <mergeCell ref="D12:K12"/>
    <mergeCell ref="B13:D13"/>
    <mergeCell ref="B14:D14"/>
    <mergeCell ref="D17:E17"/>
    <mergeCell ref="G17:H17"/>
    <mergeCell ref="I17:K17"/>
    <mergeCell ref="A18:C18"/>
    <mergeCell ref="D18:E18"/>
    <mergeCell ref="G18:H18"/>
    <mergeCell ref="I18:K18"/>
    <mergeCell ref="G19:H19"/>
    <mergeCell ref="A24:C24"/>
    <mergeCell ref="D24:E24"/>
    <mergeCell ref="G24:H24"/>
    <mergeCell ref="D21:E21"/>
    <mergeCell ref="I24:K24"/>
    <mergeCell ref="I19:K19"/>
    <mergeCell ref="A23:C23"/>
    <mergeCell ref="A19:C19"/>
    <mergeCell ref="D19:E19"/>
    <mergeCell ref="D23:E23"/>
    <mergeCell ref="G23:H23"/>
    <mergeCell ref="I23:K23"/>
    <mergeCell ref="I20:K20"/>
    <mergeCell ref="I21:K21"/>
    <mergeCell ref="I22:K22"/>
    <mergeCell ref="D20:E20"/>
    <mergeCell ref="G20:H20"/>
    <mergeCell ref="G21:H21"/>
    <mergeCell ref="G22:H22"/>
    <mergeCell ref="D22:E22"/>
    <mergeCell ref="H43:J43"/>
    <mergeCell ref="B40:E40"/>
    <mergeCell ref="B41:E41"/>
    <mergeCell ref="I26:K26"/>
    <mergeCell ref="A25:C25"/>
    <mergeCell ref="D25:E25"/>
    <mergeCell ref="G25:H25"/>
    <mergeCell ref="I25:K25"/>
    <mergeCell ref="A7:K7"/>
    <mergeCell ref="H63:K63"/>
    <mergeCell ref="D44:E44"/>
    <mergeCell ref="D45:E45"/>
    <mergeCell ref="I53:J53"/>
    <mergeCell ref="C55:D55"/>
    <mergeCell ref="B53:E53"/>
    <mergeCell ref="H61:K61"/>
    <mergeCell ref="D46:H46"/>
    <mergeCell ref="B42:E42"/>
    <mergeCell ref="B43:C43"/>
    <mergeCell ref="A26:C26"/>
    <mergeCell ref="D26:E26"/>
    <mergeCell ref="G26:H26"/>
    <mergeCell ref="H41:K41"/>
    <mergeCell ref="H42:K42"/>
  </mergeCells>
  <phoneticPr fontId="11" type="noConversion"/>
  <printOptions horizontalCentered="1"/>
  <pageMargins left="0.5" right="0.5" top="0.5" bottom="0.5" header="0.5" footer="0.5"/>
  <pageSetup scale="9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5"/>
    <pageSetUpPr fitToPage="1"/>
  </sheetPr>
  <dimension ref="A1:I49"/>
  <sheetViews>
    <sheetView showGridLines="0" showZeros="0" zoomScaleNormal="100" workbookViewId="0">
      <selection activeCell="G35" sqref="G35"/>
    </sheetView>
  </sheetViews>
  <sheetFormatPr defaultRowHeight="12.75" x14ac:dyDescent="0.2"/>
  <cols>
    <col min="1" max="1" width="13.85546875" style="89" customWidth="1"/>
    <col min="2" max="2" width="10.7109375" style="89" customWidth="1"/>
    <col min="3" max="3" width="13.140625" style="89" customWidth="1"/>
    <col min="4" max="4" width="8.85546875" style="89" customWidth="1"/>
    <col min="5" max="5" width="18.140625" style="89" customWidth="1"/>
    <col min="6" max="6" width="13.5703125" style="89" customWidth="1"/>
    <col min="7" max="7" width="13.28515625" customWidth="1"/>
    <col min="8" max="8" width="13.5703125" customWidth="1"/>
    <col min="9" max="9" width="12.7109375" customWidth="1"/>
  </cols>
  <sheetData>
    <row r="1" spans="1:9" x14ac:dyDescent="0.2">
      <c r="A1" s="315" t="str">
        <f>+'DHB-2'!A1</f>
        <v xml:space="preserve">RUN DATE </v>
      </c>
      <c r="B1" s="315">
        <f ca="1">+'DHB-2'!B1</f>
        <v>43417</v>
      </c>
      <c r="C1"/>
      <c r="D1"/>
      <c r="E1"/>
      <c r="F1" s="30"/>
      <c r="G1" s="146" t="s">
        <v>250</v>
      </c>
      <c r="I1" s="45"/>
    </row>
    <row r="2" spans="1:9" x14ac:dyDescent="0.2">
      <c r="A2" s="85"/>
      <c r="B2" s="85"/>
      <c r="C2"/>
      <c r="D2"/>
      <c r="E2"/>
      <c r="F2" s="30"/>
      <c r="G2" s="146"/>
      <c r="I2" s="45"/>
    </row>
    <row r="3" spans="1:9" x14ac:dyDescent="0.2">
      <c r="A3" s="342" t="s">
        <v>222</v>
      </c>
      <c r="B3" s="342"/>
      <c r="C3" s="342"/>
      <c r="D3" s="342"/>
      <c r="E3" s="342"/>
      <c r="F3" s="342"/>
      <c r="G3" s="342"/>
      <c r="H3" s="30"/>
      <c r="I3" s="45"/>
    </row>
    <row r="4" spans="1:9" x14ac:dyDescent="0.2">
      <c r="A4" s="388" t="s">
        <v>280</v>
      </c>
      <c r="B4" s="388"/>
      <c r="C4" s="388"/>
      <c r="D4" s="388"/>
      <c r="E4" s="388"/>
      <c r="F4" s="388"/>
      <c r="G4" s="388"/>
      <c r="H4" s="30"/>
      <c r="I4" s="45"/>
    </row>
    <row r="5" spans="1:9" x14ac:dyDescent="0.2">
      <c r="A5" s="405" t="s">
        <v>284</v>
      </c>
      <c r="B5" s="405"/>
      <c r="C5" s="405"/>
      <c r="D5" s="405"/>
      <c r="E5" s="405"/>
      <c r="F5" s="405"/>
      <c r="G5" s="405"/>
    </row>
    <row r="6" spans="1:9" x14ac:dyDescent="0.2">
      <c r="A6" s="201"/>
      <c r="B6" s="202"/>
      <c r="G6" s="89"/>
      <c r="H6" s="276"/>
    </row>
    <row r="7" spans="1:9" x14ac:dyDescent="0.2">
      <c r="A7" s="295" t="s">
        <v>230</v>
      </c>
      <c r="B7" s="382">
        <f>Facesheet!D11</f>
        <v>0</v>
      </c>
      <c r="C7" s="383"/>
      <c r="D7" s="58"/>
      <c r="E7" s="58"/>
      <c r="F7" s="381" t="s">
        <v>226</v>
      </c>
      <c r="G7" s="381"/>
    </row>
    <row r="8" spans="1:9" x14ac:dyDescent="0.2">
      <c r="A8" s="297" t="s">
        <v>225</v>
      </c>
      <c r="B8" s="384">
        <f>Facesheet!A18</f>
        <v>0</v>
      </c>
      <c r="C8" s="385"/>
      <c r="D8" s="58"/>
      <c r="E8" s="58"/>
      <c r="F8" s="298" t="s">
        <v>242</v>
      </c>
      <c r="G8" s="323">
        <f>Facesheet!E15</f>
        <v>0</v>
      </c>
    </row>
    <row r="9" spans="1:9" x14ac:dyDescent="0.2">
      <c r="A9" s="295" t="s">
        <v>224</v>
      </c>
      <c r="B9" s="384">
        <f>Facesheet!D18</f>
        <v>0</v>
      </c>
      <c r="C9" s="385"/>
      <c r="D9" s="283"/>
      <c r="E9" s="283"/>
      <c r="F9" s="313" t="s">
        <v>243</v>
      </c>
      <c r="G9" s="324">
        <f>Facesheet!H15</f>
        <v>0</v>
      </c>
    </row>
    <row r="10" spans="1:9" x14ac:dyDescent="0.2">
      <c r="A10" s="92"/>
      <c r="B10" s="92"/>
      <c r="C10" s="92"/>
      <c r="D10" s="91"/>
      <c r="E10" s="92"/>
      <c r="F10" s="92"/>
      <c r="G10" s="94"/>
      <c r="H10" s="94"/>
      <c r="I10" s="3"/>
    </row>
    <row r="11" spans="1:9" x14ac:dyDescent="0.2">
      <c r="A11" s="87"/>
      <c r="B11" s="87"/>
      <c r="C11" s="87"/>
      <c r="D11" s="105"/>
      <c r="E11" s="87"/>
      <c r="F11" s="87"/>
      <c r="G11" s="92"/>
      <c r="H11" s="100"/>
      <c r="I11" s="15"/>
    </row>
    <row r="12" spans="1:9" s="1" customFormat="1" x14ac:dyDescent="0.2">
      <c r="A12" s="269"/>
      <c r="B12" s="270"/>
      <c r="C12" s="270"/>
      <c r="D12" s="270"/>
      <c r="E12" s="270"/>
      <c r="F12" s="273"/>
      <c r="G12" s="255"/>
      <c r="H12" s="401"/>
    </row>
    <row r="13" spans="1:9" s="1" customFormat="1" x14ac:dyDescent="0.2">
      <c r="A13" s="271"/>
      <c r="B13" s="267"/>
      <c r="C13" s="266"/>
      <c r="D13" s="267"/>
      <c r="E13" s="267"/>
      <c r="F13" s="272"/>
      <c r="G13" s="256"/>
      <c r="H13" s="402"/>
    </row>
    <row r="14" spans="1:9" x14ac:dyDescent="0.2">
      <c r="A14" s="403" t="s">
        <v>40</v>
      </c>
      <c r="B14" s="406"/>
      <c r="C14" s="406"/>
      <c r="D14" s="406"/>
      <c r="E14" s="406"/>
      <c r="F14" s="406"/>
      <c r="G14" s="257" t="s">
        <v>41</v>
      </c>
      <c r="H14" s="402"/>
    </row>
    <row r="15" spans="1:9" x14ac:dyDescent="0.2">
      <c r="A15" s="92"/>
      <c r="B15" s="92"/>
      <c r="C15" s="92"/>
      <c r="D15" s="92"/>
      <c r="E15" s="92"/>
      <c r="F15"/>
      <c r="G15" s="130"/>
      <c r="H15" s="15"/>
    </row>
    <row r="16" spans="1:9" x14ac:dyDescent="0.2">
      <c r="A16" s="98" t="s">
        <v>177</v>
      </c>
      <c r="B16" s="98"/>
      <c r="C16" s="98"/>
      <c r="D16" s="98"/>
      <c r="E16" s="98"/>
      <c r="F16" s="2"/>
      <c r="G16" s="134"/>
      <c r="H16" s="15"/>
    </row>
    <row r="17" spans="1:8" x14ac:dyDescent="0.2">
      <c r="A17" s="98" t="s">
        <v>290</v>
      </c>
      <c r="B17" s="98"/>
      <c r="C17" s="98"/>
      <c r="D17" s="98"/>
      <c r="E17" s="98"/>
      <c r="F17" s="2"/>
      <c r="G17" s="279"/>
      <c r="H17" s="251"/>
    </row>
    <row r="18" spans="1:8" x14ac:dyDescent="0.2">
      <c r="A18" s="98"/>
      <c r="B18" s="98"/>
      <c r="C18" s="98"/>
      <c r="D18" s="98"/>
      <c r="E18" s="98"/>
      <c r="F18" s="2"/>
      <c r="G18" s="280"/>
      <c r="H18" s="15"/>
    </row>
    <row r="19" spans="1:8" x14ac:dyDescent="0.2">
      <c r="A19" s="98" t="s">
        <v>178</v>
      </c>
      <c r="B19" s="98"/>
      <c r="C19" s="98"/>
      <c r="D19" s="98"/>
      <c r="E19" s="98"/>
      <c r="F19" s="2"/>
      <c r="G19" s="253"/>
      <c r="H19" s="15"/>
    </row>
    <row r="20" spans="1:8" x14ac:dyDescent="0.2">
      <c r="A20" s="98" t="s">
        <v>291</v>
      </c>
      <c r="B20" s="98"/>
      <c r="C20" s="98"/>
      <c r="D20" s="98"/>
      <c r="E20" s="98"/>
      <c r="F20" s="2"/>
      <c r="G20" s="279"/>
      <c r="H20" s="15"/>
    </row>
    <row r="21" spans="1:8" x14ac:dyDescent="0.2">
      <c r="A21" s="98"/>
      <c r="B21" s="98"/>
      <c r="C21" s="98"/>
      <c r="D21" s="98"/>
      <c r="E21" s="98"/>
      <c r="F21" s="2"/>
      <c r="G21" s="128"/>
      <c r="H21" s="15"/>
    </row>
    <row r="22" spans="1:8" x14ac:dyDescent="0.2">
      <c r="A22" s="98" t="s">
        <v>182</v>
      </c>
      <c r="B22" s="98"/>
      <c r="C22" s="98"/>
      <c r="D22" s="98"/>
      <c r="E22" s="98"/>
      <c r="F22" s="2"/>
      <c r="G22" s="129"/>
      <c r="H22" s="15"/>
    </row>
    <row r="23" spans="1:8" x14ac:dyDescent="0.2">
      <c r="A23" s="98" t="s">
        <v>255</v>
      </c>
      <c r="B23" s="98"/>
      <c r="C23" s="98"/>
      <c r="D23" s="98"/>
      <c r="E23" s="98"/>
      <c r="F23" s="2"/>
      <c r="G23" s="331" t="str">
        <f>IF(G17=0,"0%",(G17/G20))</f>
        <v>0%</v>
      </c>
      <c r="H23" s="252"/>
    </row>
    <row r="24" spans="1:8" x14ac:dyDescent="0.2">
      <c r="A24" s="98"/>
      <c r="B24" s="98"/>
      <c r="C24" s="98"/>
      <c r="D24" s="98"/>
      <c r="E24" s="98"/>
      <c r="F24" s="2"/>
      <c r="G24" s="128"/>
      <c r="H24" s="15"/>
    </row>
    <row r="25" spans="1:8" x14ac:dyDescent="0.2">
      <c r="A25" s="98" t="s">
        <v>179</v>
      </c>
      <c r="B25" s="98"/>
      <c r="C25" s="98"/>
      <c r="D25" s="98"/>
      <c r="E25" s="98"/>
      <c r="F25" s="2"/>
      <c r="G25" s="129"/>
      <c r="H25" s="15"/>
    </row>
    <row r="26" spans="1:8" x14ac:dyDescent="0.2">
      <c r="A26" s="98" t="s">
        <v>292</v>
      </c>
      <c r="B26" s="98"/>
      <c r="C26" s="98"/>
      <c r="D26" s="98"/>
      <c r="E26" s="98"/>
      <c r="F26" s="2"/>
      <c r="G26" s="278"/>
      <c r="H26" s="15"/>
    </row>
    <row r="27" spans="1:8" x14ac:dyDescent="0.2">
      <c r="A27" s="98"/>
      <c r="B27" s="98"/>
      <c r="C27" s="98"/>
      <c r="D27" s="98"/>
      <c r="E27" s="98"/>
      <c r="F27" s="2"/>
      <c r="G27" s="133"/>
      <c r="H27" s="249"/>
    </row>
    <row r="28" spans="1:8" x14ac:dyDescent="0.2">
      <c r="A28" s="98" t="s">
        <v>180</v>
      </c>
      <c r="B28" s="98"/>
      <c r="C28" s="98"/>
      <c r="D28" s="98"/>
      <c r="E28" s="98"/>
      <c r="F28" s="2"/>
      <c r="G28" s="14"/>
    </row>
    <row r="29" spans="1:8" x14ac:dyDescent="0.2">
      <c r="A29" s="274" t="s">
        <v>254</v>
      </c>
      <c r="B29" s="98"/>
      <c r="C29" s="98"/>
      <c r="D29" s="98"/>
      <c r="E29" s="98"/>
      <c r="F29" s="2"/>
      <c r="G29" s="286">
        <f>ROUND((G23*G26),0)</f>
        <v>0</v>
      </c>
    </row>
    <row r="30" spans="1:8" x14ac:dyDescent="0.2">
      <c r="B30" s="111"/>
      <c r="F30"/>
    </row>
    <row r="31" spans="1:8" x14ac:dyDescent="0.2">
      <c r="B31" s="111"/>
      <c r="F31"/>
    </row>
    <row r="44" spans="1:5" x14ac:dyDescent="0.2">
      <c r="A44" s="111"/>
    </row>
    <row r="45" spans="1:5" x14ac:dyDescent="0.2">
      <c r="A45" s="162"/>
    </row>
    <row r="46" spans="1:5" x14ac:dyDescent="0.2">
      <c r="E46" s="254"/>
    </row>
    <row r="47" spans="1:5" x14ac:dyDescent="0.2">
      <c r="A47" s="1" t="str">
        <f>Facesheet!$A$62</f>
        <v>DHB-FQHC (10/2018)</v>
      </c>
    </row>
    <row r="48" spans="1:5" x14ac:dyDescent="0.2">
      <c r="A48" s="1" t="str">
        <f>Facesheet!$A$63</f>
        <v>Audit Section</v>
      </c>
    </row>
    <row r="49" spans="1:9" x14ac:dyDescent="0.2">
      <c r="A49" s="400" t="s">
        <v>294</v>
      </c>
      <c r="B49" s="400"/>
      <c r="C49" s="400"/>
      <c r="D49" s="400"/>
      <c r="E49" s="400"/>
      <c r="F49" s="400"/>
      <c r="G49" s="400"/>
      <c r="H49" s="275"/>
      <c r="I49" s="275"/>
    </row>
  </sheetData>
  <sheetProtection algorithmName="SHA-512" hashValue="DQ51QznBLphXXWyvmBfXKhuBa0rA3Y85kPa/15JCVlRw45s4Z+KuU/Huxh5mkjNxwvUL1TGaJ5U8g0wfPiK2bg==" saltValue="IeyJCG+A+Rc5Q+p5NxHZoQ==" spinCount="100000" sheet="1" objects="1" scenarios="1"/>
  <mergeCells count="10">
    <mergeCell ref="A3:G3"/>
    <mergeCell ref="A4:G4"/>
    <mergeCell ref="A5:G5"/>
    <mergeCell ref="A49:G49"/>
    <mergeCell ref="H12:H14"/>
    <mergeCell ref="A14:F14"/>
    <mergeCell ref="B7:C7"/>
    <mergeCell ref="B8:C8"/>
    <mergeCell ref="B9:C9"/>
    <mergeCell ref="F7:G7"/>
  </mergeCells>
  <pageMargins left="0.7" right="0.7" top="0.75" bottom="0.75" header="0.3" footer="0.3"/>
  <pageSetup scale="99" fitToHeight="0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5"/>
    <pageSetUpPr fitToPage="1"/>
  </sheetPr>
  <dimension ref="A1:I53"/>
  <sheetViews>
    <sheetView showGridLines="0" showZeros="0" zoomScaleNormal="100" workbookViewId="0">
      <selection activeCell="F23" sqref="F23"/>
    </sheetView>
  </sheetViews>
  <sheetFormatPr defaultColWidth="9.140625" defaultRowHeight="12.75" x14ac:dyDescent="0.2"/>
  <cols>
    <col min="1" max="1" width="13.85546875" style="123" customWidth="1"/>
    <col min="2" max="2" width="12.42578125" style="123" customWidth="1"/>
    <col min="3" max="4" width="7.7109375" style="123" customWidth="1"/>
    <col min="5" max="5" width="9.140625" style="123"/>
    <col min="6" max="6" width="10.42578125" style="123" customWidth="1"/>
    <col min="7" max="7" width="14" style="123" customWidth="1"/>
    <col min="8" max="8" width="17.85546875" style="123" bestFit="1" customWidth="1"/>
    <col min="9" max="16384" width="9.140625" style="123"/>
  </cols>
  <sheetData>
    <row r="1" spans="1:9" customFormat="1" x14ac:dyDescent="0.2">
      <c r="A1" s="315" t="str">
        <f>+'DHB-2'!A1</f>
        <v xml:space="preserve">RUN DATE </v>
      </c>
      <c r="B1" s="315">
        <f ca="1">+'DHB-2'!B1</f>
        <v>43417</v>
      </c>
      <c r="F1" s="30"/>
      <c r="G1" s="123"/>
      <c r="H1" s="146" t="s">
        <v>249</v>
      </c>
      <c r="I1" s="45"/>
    </row>
    <row r="2" spans="1:9" customFormat="1" x14ac:dyDescent="0.2">
      <c r="F2" s="30"/>
      <c r="G2" s="30"/>
      <c r="H2" s="30"/>
      <c r="I2" s="45"/>
    </row>
    <row r="3" spans="1:9" customFormat="1" x14ac:dyDescent="0.2">
      <c r="A3" s="342" t="s">
        <v>222</v>
      </c>
      <c r="B3" s="342"/>
      <c r="C3" s="342"/>
      <c r="D3" s="342"/>
      <c r="E3" s="342"/>
      <c r="F3" s="342"/>
      <c r="G3" s="342"/>
      <c r="H3" s="342"/>
      <c r="I3" s="45"/>
    </row>
    <row r="4" spans="1:9" customFormat="1" x14ac:dyDescent="0.2">
      <c r="A4" s="388" t="s">
        <v>280</v>
      </c>
      <c r="B4" s="388"/>
      <c r="C4" s="388"/>
      <c r="D4" s="388"/>
      <c r="E4" s="388"/>
      <c r="F4" s="388"/>
      <c r="G4" s="388"/>
      <c r="H4" s="388"/>
      <c r="I4" s="45"/>
    </row>
    <row r="5" spans="1:9" x14ac:dyDescent="0.2">
      <c r="A5" s="342" t="s">
        <v>297</v>
      </c>
      <c r="B5" s="342"/>
      <c r="C5" s="342"/>
      <c r="D5" s="342"/>
      <c r="E5" s="342"/>
      <c r="F5" s="342"/>
      <c r="G5" s="342"/>
      <c r="H5" s="342"/>
    </row>
    <row r="6" spans="1:9" s="3" customFormat="1" x14ac:dyDescent="0.2">
      <c r="A6" s="295"/>
      <c r="B6" s="296"/>
      <c r="C6" s="300"/>
      <c r="E6" s="300"/>
      <c r="F6" s="301"/>
      <c r="G6" s="301"/>
    </row>
    <row r="7" spans="1:9" customFormat="1" x14ac:dyDescent="0.2">
      <c r="A7" s="295" t="s">
        <v>230</v>
      </c>
      <c r="B7" s="382">
        <f>Facesheet!D11</f>
        <v>0</v>
      </c>
      <c r="C7" s="383"/>
      <c r="D7" s="58"/>
      <c r="E7" s="58"/>
      <c r="F7" s="123"/>
      <c r="G7" s="317" t="s">
        <v>226</v>
      </c>
      <c r="H7" s="317"/>
    </row>
    <row r="8" spans="1:9" customFormat="1" x14ac:dyDescent="0.2">
      <c r="A8" s="297" t="s">
        <v>225</v>
      </c>
      <c r="B8" s="384">
        <f>Facesheet!A18</f>
        <v>0</v>
      </c>
      <c r="C8" s="385"/>
      <c r="D8" s="58"/>
      <c r="E8" s="58"/>
      <c r="F8" s="123"/>
      <c r="G8" s="298" t="s">
        <v>242</v>
      </c>
      <c r="H8" s="323">
        <f>Facesheet!E15</f>
        <v>0</v>
      </c>
    </row>
    <row r="9" spans="1:9" customFormat="1" x14ac:dyDescent="0.2">
      <c r="A9" s="295" t="s">
        <v>224</v>
      </c>
      <c r="B9" s="384">
        <f>Facesheet!D18</f>
        <v>0</v>
      </c>
      <c r="C9" s="385"/>
      <c r="D9" s="283"/>
      <c r="E9" s="283"/>
      <c r="F9" s="123"/>
      <c r="G9" s="313" t="s">
        <v>243</v>
      </c>
      <c r="H9" s="324">
        <f>Facesheet!H15</f>
        <v>0</v>
      </c>
    </row>
    <row r="10" spans="1:9" x14ac:dyDescent="0.2">
      <c r="A10" s="171"/>
      <c r="B10" s="171"/>
      <c r="C10" s="171"/>
      <c r="D10" s="172"/>
      <c r="E10" s="171"/>
      <c r="F10" s="171"/>
      <c r="G10" s="171"/>
      <c r="H10" s="171"/>
    </row>
    <row r="11" spans="1:9" x14ac:dyDescent="0.2">
      <c r="A11" s="123" t="str">
        <f>IF(Facesheet!J4="X","PER FACESHEET MEDICAID REIMBURSEMENT STATUS","")</f>
        <v/>
      </c>
    </row>
    <row r="12" spans="1:9" x14ac:dyDescent="0.2">
      <c r="A12" s="123" t="str">
        <f>IF(Facesheet!J4="X", "THIS SCHEDULE NOT APPLICABLE. SEE DHB-10.","")</f>
        <v/>
      </c>
      <c r="F12" s="302" t="s">
        <v>285</v>
      </c>
    </row>
    <row r="13" spans="1:9" x14ac:dyDescent="0.2">
      <c r="F13" s="311" t="s">
        <v>75</v>
      </c>
    </row>
    <row r="14" spans="1:9" x14ac:dyDescent="0.2">
      <c r="F14" s="173"/>
      <c r="G14" s="174"/>
      <c r="H14" s="170"/>
    </row>
    <row r="15" spans="1:9" x14ac:dyDescent="0.2">
      <c r="A15" s="123" t="s">
        <v>111</v>
      </c>
      <c r="F15" s="175">
        <f>'DHB-1'!H18</f>
        <v>0</v>
      </c>
      <c r="G15" s="176"/>
      <c r="H15" s="170"/>
    </row>
    <row r="16" spans="1:9" x14ac:dyDescent="0.2">
      <c r="F16" s="177"/>
      <c r="G16" s="176"/>
      <c r="H16" s="170"/>
    </row>
    <row r="17" spans="1:8" x14ac:dyDescent="0.2">
      <c r="A17" s="123" t="s">
        <v>112</v>
      </c>
      <c r="F17" s="175">
        <f>'DHB-4'!F19</f>
        <v>0</v>
      </c>
      <c r="G17" s="176"/>
      <c r="H17" s="170"/>
    </row>
    <row r="18" spans="1:8" x14ac:dyDescent="0.2">
      <c r="F18" s="177"/>
      <c r="G18" s="176"/>
      <c r="H18" s="170"/>
    </row>
    <row r="19" spans="1:8" x14ac:dyDescent="0.2">
      <c r="A19" s="123" t="s">
        <v>152</v>
      </c>
      <c r="F19" s="175">
        <f>'DHB-4'!F21</f>
        <v>0</v>
      </c>
      <c r="G19" s="176"/>
      <c r="H19" s="170"/>
    </row>
    <row r="20" spans="1:8" x14ac:dyDescent="0.2">
      <c r="F20" s="177"/>
      <c r="G20" s="176"/>
      <c r="H20" s="170"/>
    </row>
    <row r="21" spans="1:8" x14ac:dyDescent="0.2">
      <c r="A21" s="123" t="s">
        <v>113</v>
      </c>
      <c r="F21" s="175">
        <f>'DHB-4'!F25</f>
        <v>0</v>
      </c>
      <c r="G21" s="176"/>
      <c r="H21" s="170"/>
    </row>
    <row r="22" spans="1:8" x14ac:dyDescent="0.2">
      <c r="F22" s="173"/>
      <c r="G22" s="176"/>
      <c r="H22" s="170"/>
    </row>
    <row r="23" spans="1:8" x14ac:dyDescent="0.2">
      <c r="A23" s="123" t="s">
        <v>114</v>
      </c>
      <c r="F23" s="77"/>
      <c r="G23" s="176"/>
      <c r="H23" s="170"/>
    </row>
    <row r="24" spans="1:8" x14ac:dyDescent="0.2">
      <c r="G24" s="173"/>
      <c r="H24" s="170"/>
    </row>
    <row r="25" spans="1:8" x14ac:dyDescent="0.2">
      <c r="A25" s="123" t="s">
        <v>115</v>
      </c>
      <c r="G25" s="180">
        <f>SUM(F15:F23)</f>
        <v>0</v>
      </c>
      <c r="H25" s="170"/>
    </row>
    <row r="26" spans="1:8" x14ac:dyDescent="0.2">
      <c r="G26" s="179"/>
      <c r="H26" s="170"/>
    </row>
    <row r="27" spans="1:8" x14ac:dyDescent="0.2">
      <c r="A27" s="123" t="s">
        <v>142</v>
      </c>
      <c r="G27" s="227"/>
      <c r="H27" s="170"/>
    </row>
    <row r="28" spans="1:8" x14ac:dyDescent="0.2">
      <c r="G28" s="179"/>
      <c r="H28" s="170"/>
    </row>
    <row r="29" spans="1:8" x14ac:dyDescent="0.2">
      <c r="A29" s="123" t="s">
        <v>145</v>
      </c>
      <c r="G29" s="228"/>
    </row>
    <row r="30" spans="1:8" x14ac:dyDescent="0.2">
      <c r="A30" s="226" t="s">
        <v>143</v>
      </c>
      <c r="G30" s="178">
        <f>ROUND((G25*G27),0)</f>
        <v>0</v>
      </c>
    </row>
    <row r="31" spans="1:8" x14ac:dyDescent="0.2">
      <c r="A31" s="226"/>
      <c r="G31" s="180"/>
    </row>
    <row r="32" spans="1:8" x14ac:dyDescent="0.2">
      <c r="A32" s="226"/>
      <c r="G32" s="180"/>
      <c r="H32" s="187" t="s">
        <v>252</v>
      </c>
    </row>
    <row r="33" spans="1:8" x14ac:dyDescent="0.2">
      <c r="A33" s="123" t="s">
        <v>251</v>
      </c>
      <c r="G33" s="181">
        <f>'DHB-4'!G45+'DHB-4'!G51</f>
        <v>0</v>
      </c>
      <c r="H33" s="187" t="s">
        <v>253</v>
      </c>
    </row>
    <row r="34" spans="1:8" x14ac:dyDescent="0.2">
      <c r="G34" s="182"/>
      <c r="H34" s="170"/>
    </row>
    <row r="35" spans="1:8" x14ac:dyDescent="0.2">
      <c r="A35" s="123" t="s">
        <v>146</v>
      </c>
      <c r="G35" s="181">
        <f>IF(G33&gt;G30,G33,G30)</f>
        <v>0</v>
      </c>
      <c r="H35" s="183" t="str">
        <f>IF(G35=G33,"Cost Settlement","PPS")</f>
        <v>Cost Settlement</v>
      </c>
    </row>
    <row r="36" spans="1:8" x14ac:dyDescent="0.2">
      <c r="G36" s="182"/>
      <c r="H36" s="170"/>
    </row>
    <row r="37" spans="1:8" x14ac:dyDescent="0.2">
      <c r="A37" s="123" t="s">
        <v>147</v>
      </c>
      <c r="G37" s="181">
        <f>ROUND('DHB-5'!E41,0)</f>
        <v>0</v>
      </c>
      <c r="H37" s="184" t="s">
        <v>239</v>
      </c>
    </row>
    <row r="38" spans="1:8" x14ac:dyDescent="0.2">
      <c r="G38" s="182"/>
      <c r="H38" s="185"/>
    </row>
    <row r="39" spans="1:8" x14ac:dyDescent="0.2">
      <c r="A39" s="123" t="s">
        <v>148</v>
      </c>
      <c r="G39" s="181">
        <f>G35-G37</f>
        <v>0</v>
      </c>
      <c r="H39" s="187" t="s">
        <v>214</v>
      </c>
    </row>
    <row r="40" spans="1:8" x14ac:dyDescent="0.2">
      <c r="G40" s="188"/>
      <c r="H40" s="185"/>
    </row>
    <row r="41" spans="1:8" x14ac:dyDescent="0.2">
      <c r="A41" s="1" t="s">
        <v>153</v>
      </c>
      <c r="G41" s="189"/>
      <c r="H41" s="185"/>
    </row>
    <row r="42" spans="1:8" x14ac:dyDescent="0.2">
      <c r="A42" s="239" t="s">
        <v>295</v>
      </c>
      <c r="G42" s="189"/>
      <c r="H42" s="185"/>
    </row>
    <row r="43" spans="1:8" x14ac:dyDescent="0.2">
      <c r="A43" s="1"/>
      <c r="B43" s="168" t="s">
        <v>149</v>
      </c>
      <c r="C43" s="189"/>
      <c r="H43" s="185"/>
    </row>
    <row r="44" spans="1:8" x14ac:dyDescent="0.2">
      <c r="A44" s="1"/>
      <c r="B44" s="185" t="s">
        <v>296</v>
      </c>
      <c r="C44" s="189"/>
      <c r="H44" s="185"/>
    </row>
    <row r="45" spans="1:8" x14ac:dyDescent="0.2">
      <c r="A45" s="1"/>
      <c r="B45" s="168" t="s">
        <v>150</v>
      </c>
      <c r="C45" s="189"/>
      <c r="H45" s="185"/>
    </row>
    <row r="46" spans="1:8" x14ac:dyDescent="0.2">
      <c r="A46" s="1"/>
      <c r="B46" s="168" t="s">
        <v>151</v>
      </c>
      <c r="C46" s="189"/>
      <c r="H46" s="185"/>
    </row>
    <row r="47" spans="1:8" x14ac:dyDescent="0.2">
      <c r="G47" s="188"/>
      <c r="H47" s="185"/>
    </row>
    <row r="48" spans="1:8" x14ac:dyDescent="0.2">
      <c r="A48" s="123" t="s">
        <v>116</v>
      </c>
      <c r="G48" s="188"/>
    </row>
    <row r="50" spans="1:8" x14ac:dyDescent="0.2">
      <c r="A50" s="185"/>
    </row>
    <row r="51" spans="1:8" x14ac:dyDescent="0.2">
      <c r="A51" s="1" t="str">
        <f>Facesheet!$A$62</f>
        <v>DHB-FQHC (10/2018)</v>
      </c>
    </row>
    <row r="52" spans="1:8" x14ac:dyDescent="0.2">
      <c r="A52" s="1" t="str">
        <f>Facesheet!$A$63</f>
        <v>Audit Section</v>
      </c>
    </row>
    <row r="53" spans="1:8" x14ac:dyDescent="0.2">
      <c r="A53" s="407" t="s">
        <v>270</v>
      </c>
      <c r="B53" s="407"/>
      <c r="C53" s="407"/>
      <c r="D53" s="407"/>
      <c r="E53" s="407"/>
      <c r="F53" s="407"/>
      <c r="G53" s="407"/>
      <c r="H53" s="407"/>
    </row>
  </sheetData>
  <sheetProtection algorithmName="SHA-512" hashValue="uyffQ7BcrMiyXf7fJU04qzh/UT1A70ftB4z/RT7FLISdz4zk5vDhSiVFvB9VH7AfSLhSxaAjt/grtnrHDxvtIw==" saltValue="4/qxqYPPaDXrhHBmUeaIrw==" spinCount="100000" sheet="1" selectLockedCells="1"/>
  <mergeCells count="7">
    <mergeCell ref="A3:H3"/>
    <mergeCell ref="A4:H4"/>
    <mergeCell ref="A53:H53"/>
    <mergeCell ref="B7:C7"/>
    <mergeCell ref="B8:C8"/>
    <mergeCell ref="B9:C9"/>
    <mergeCell ref="A5:H5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5"/>
  </sheetPr>
  <dimension ref="A1:I49"/>
  <sheetViews>
    <sheetView showGridLines="0" showZeros="0" zoomScaleNormal="100" workbookViewId="0">
      <selection activeCell="G27" sqref="G27"/>
    </sheetView>
  </sheetViews>
  <sheetFormatPr defaultColWidth="9.140625" defaultRowHeight="12.75" x14ac:dyDescent="0.2"/>
  <cols>
    <col min="1" max="1" width="13.28515625" style="123" customWidth="1"/>
    <col min="2" max="2" width="12.42578125" style="123" customWidth="1"/>
    <col min="3" max="4" width="7.7109375" style="123" customWidth="1"/>
    <col min="5" max="5" width="9.140625" style="123"/>
    <col min="6" max="6" width="10.42578125" style="123" customWidth="1"/>
    <col min="7" max="7" width="14" style="123" customWidth="1"/>
    <col min="8" max="8" width="17.85546875" style="123" bestFit="1" customWidth="1"/>
    <col min="9" max="16384" width="9.140625" style="123"/>
  </cols>
  <sheetData>
    <row r="1" spans="1:9" customFormat="1" x14ac:dyDescent="0.2">
      <c r="A1" s="315" t="str">
        <f>+'DHB-2'!A1</f>
        <v xml:space="preserve">RUN DATE </v>
      </c>
      <c r="B1" s="315">
        <f ca="1">+'DHB-2'!B1</f>
        <v>43417</v>
      </c>
      <c r="F1" s="30"/>
      <c r="G1" s="123"/>
      <c r="H1" s="146" t="s">
        <v>267</v>
      </c>
      <c r="I1" s="45"/>
    </row>
    <row r="2" spans="1:9" customFormat="1" x14ac:dyDescent="0.2">
      <c r="F2" s="30"/>
      <c r="G2" s="30"/>
      <c r="H2" s="30"/>
      <c r="I2" s="45"/>
    </row>
    <row r="3" spans="1:9" customFormat="1" x14ac:dyDescent="0.2">
      <c r="A3" s="342" t="s">
        <v>222</v>
      </c>
      <c r="B3" s="342"/>
      <c r="C3" s="342"/>
      <c r="D3" s="342"/>
      <c r="E3" s="342"/>
      <c r="F3" s="342"/>
      <c r="G3" s="342"/>
      <c r="H3" s="342"/>
      <c r="I3" s="45"/>
    </row>
    <row r="4" spans="1:9" customFormat="1" x14ac:dyDescent="0.2">
      <c r="A4" s="388" t="s">
        <v>280</v>
      </c>
      <c r="B4" s="388"/>
      <c r="C4" s="388"/>
      <c r="D4" s="388"/>
      <c r="E4" s="388"/>
      <c r="F4" s="388"/>
      <c r="G4" s="388"/>
      <c r="H4" s="388"/>
      <c r="I4" s="45"/>
    </row>
    <row r="5" spans="1:9" x14ac:dyDescent="0.2">
      <c r="A5" s="342" t="s">
        <v>286</v>
      </c>
      <c r="B5" s="342"/>
      <c r="C5" s="342"/>
      <c r="D5" s="342"/>
      <c r="E5" s="342"/>
      <c r="F5" s="342"/>
      <c r="G5" s="342"/>
      <c r="H5" s="342"/>
    </row>
    <row r="6" spans="1:9" x14ac:dyDescent="0.2">
      <c r="A6" s="1"/>
      <c r="B6" s="243"/>
      <c r="C6" s="316"/>
      <c r="H6" s="169"/>
    </row>
    <row r="7" spans="1:9" customFormat="1" x14ac:dyDescent="0.2">
      <c r="A7" s="295" t="s">
        <v>230</v>
      </c>
      <c r="B7" s="382">
        <f>Facesheet!D11</f>
        <v>0</v>
      </c>
      <c r="C7" s="383"/>
      <c r="D7" s="58"/>
      <c r="E7" s="58"/>
      <c r="F7" s="123"/>
      <c r="G7" s="317" t="s">
        <v>226</v>
      </c>
      <c r="H7" s="317"/>
    </row>
    <row r="8" spans="1:9" customFormat="1" x14ac:dyDescent="0.2">
      <c r="A8" s="297" t="s">
        <v>225</v>
      </c>
      <c r="B8" s="384">
        <f>Facesheet!A18</f>
        <v>0</v>
      </c>
      <c r="C8" s="385"/>
      <c r="D8" s="58"/>
      <c r="E8" s="58"/>
      <c r="F8" s="123"/>
      <c r="G8" s="298" t="s">
        <v>242</v>
      </c>
      <c r="H8" s="323">
        <f>Facesheet!E15</f>
        <v>0</v>
      </c>
    </row>
    <row r="9" spans="1:9" customFormat="1" x14ac:dyDescent="0.2">
      <c r="A9" s="295" t="s">
        <v>224</v>
      </c>
      <c r="B9" s="384">
        <f>Facesheet!D18</f>
        <v>0</v>
      </c>
      <c r="C9" s="385"/>
      <c r="D9" s="283"/>
      <c r="E9" s="283"/>
      <c r="F9" s="123"/>
      <c r="G9" s="313" t="s">
        <v>243</v>
      </c>
      <c r="H9" s="324">
        <f>Facesheet!H15</f>
        <v>0</v>
      </c>
    </row>
    <row r="10" spans="1:9" x14ac:dyDescent="0.2">
      <c r="A10" s="171"/>
      <c r="B10" s="171"/>
      <c r="C10" s="171"/>
      <c r="D10" s="172"/>
      <c r="E10" s="171"/>
      <c r="F10" s="171"/>
      <c r="G10" s="171"/>
      <c r="H10" s="171"/>
    </row>
    <row r="11" spans="1:9" x14ac:dyDescent="0.2">
      <c r="A11" s="123" t="str">
        <f>IF(Facesheet!F4="X","PER FACESHEET MEDICAID REIMBURSEMENT STATUS","")</f>
        <v/>
      </c>
    </row>
    <row r="12" spans="1:9" x14ac:dyDescent="0.2">
      <c r="A12" s="123" t="str">
        <f>IF(Facesheet!F4="X", "THIS SCHEDULE NOT APPLICABLE. SEE DHB-9.","")</f>
        <v/>
      </c>
      <c r="F12" s="318" t="s">
        <v>285</v>
      </c>
    </row>
    <row r="13" spans="1:9" x14ac:dyDescent="0.2">
      <c r="F13" s="311" t="s">
        <v>75</v>
      </c>
    </row>
    <row r="14" spans="1:9" x14ac:dyDescent="0.2">
      <c r="A14" s="240"/>
      <c r="B14" s="240"/>
      <c r="F14" s="173"/>
      <c r="G14" s="174"/>
      <c r="H14" s="170"/>
    </row>
    <row r="15" spans="1:9" x14ac:dyDescent="0.2">
      <c r="A15" s="185" t="s">
        <v>111</v>
      </c>
      <c r="B15" s="185"/>
      <c r="F15" s="131">
        <f>'DHB-9'!F15</f>
        <v>0</v>
      </c>
      <c r="G15" s="176"/>
      <c r="H15" s="170"/>
    </row>
    <row r="16" spans="1:9" x14ac:dyDescent="0.2">
      <c r="A16" s="185"/>
      <c r="B16" s="185"/>
      <c r="F16" s="113"/>
      <c r="G16" s="176"/>
      <c r="H16" s="170"/>
    </row>
    <row r="17" spans="1:8" x14ac:dyDescent="0.2">
      <c r="A17" s="185" t="s">
        <v>112</v>
      </c>
      <c r="B17" s="185"/>
      <c r="F17" s="131">
        <f>'DHB-9'!F17</f>
        <v>0</v>
      </c>
      <c r="G17" s="176"/>
      <c r="H17" s="170"/>
    </row>
    <row r="18" spans="1:8" x14ac:dyDescent="0.2">
      <c r="A18" s="185"/>
      <c r="B18" s="185"/>
      <c r="F18" s="113"/>
      <c r="G18" s="176"/>
      <c r="H18" s="170"/>
    </row>
    <row r="19" spans="1:8" x14ac:dyDescent="0.2">
      <c r="A19" s="185" t="s">
        <v>152</v>
      </c>
      <c r="B19" s="185"/>
      <c r="F19" s="131">
        <f>'DHB-9'!F19</f>
        <v>0</v>
      </c>
      <c r="G19" s="176"/>
      <c r="H19" s="170"/>
    </row>
    <row r="20" spans="1:8" x14ac:dyDescent="0.2">
      <c r="A20" s="185"/>
      <c r="B20" s="185"/>
      <c r="F20" s="113"/>
      <c r="G20" s="176"/>
      <c r="H20" s="328"/>
    </row>
    <row r="21" spans="1:8" x14ac:dyDescent="0.2">
      <c r="A21" s="185" t="s">
        <v>113</v>
      </c>
      <c r="B21" s="185"/>
      <c r="F21" s="131">
        <f>'DHB-9'!F21</f>
        <v>0</v>
      </c>
      <c r="G21" s="176"/>
      <c r="H21" s="170"/>
    </row>
    <row r="22" spans="1:8" x14ac:dyDescent="0.2">
      <c r="A22" s="185"/>
      <c r="B22" s="185"/>
      <c r="F22" s="177"/>
      <c r="G22" s="176"/>
      <c r="H22" s="170"/>
    </row>
    <row r="23" spans="1:8" x14ac:dyDescent="0.2">
      <c r="A23" s="185" t="s">
        <v>114</v>
      </c>
      <c r="B23" s="185"/>
      <c r="F23" s="330"/>
      <c r="G23" s="176"/>
      <c r="H23" s="170"/>
    </row>
    <row r="24" spans="1:8" x14ac:dyDescent="0.2">
      <c r="A24" s="185"/>
      <c r="B24" s="185"/>
      <c r="G24" s="173"/>
      <c r="H24" s="170"/>
    </row>
    <row r="25" spans="1:8" x14ac:dyDescent="0.2">
      <c r="A25" s="185" t="s">
        <v>115</v>
      </c>
      <c r="B25" s="185"/>
      <c r="G25" s="241">
        <f>SUM(F15:F23)</f>
        <v>0</v>
      </c>
      <c r="H25" s="170"/>
    </row>
    <row r="26" spans="1:8" x14ac:dyDescent="0.2">
      <c r="A26" s="185"/>
      <c r="B26" s="185"/>
      <c r="G26" s="179"/>
      <c r="H26" s="170"/>
    </row>
    <row r="27" spans="1:8" x14ac:dyDescent="0.2">
      <c r="A27" s="185" t="s">
        <v>142</v>
      </c>
      <c r="B27" s="185"/>
      <c r="G27" s="329"/>
      <c r="H27" s="170"/>
    </row>
    <row r="28" spans="1:8" x14ac:dyDescent="0.2">
      <c r="A28" s="185"/>
      <c r="B28" s="185"/>
      <c r="G28" s="179"/>
      <c r="H28" s="170"/>
    </row>
    <row r="29" spans="1:8" x14ac:dyDescent="0.2">
      <c r="A29" s="185" t="s">
        <v>145</v>
      </c>
      <c r="B29" s="185"/>
      <c r="G29" s="134"/>
    </row>
    <row r="30" spans="1:8" x14ac:dyDescent="0.2">
      <c r="A30" s="277" t="s">
        <v>143</v>
      </c>
      <c r="B30" s="185"/>
      <c r="G30" s="242">
        <f>ROUND((G25*G27),0)</f>
        <v>0</v>
      </c>
    </row>
    <row r="31" spans="1:8" x14ac:dyDescent="0.2">
      <c r="A31" s="277"/>
      <c r="B31" s="185"/>
      <c r="G31" s="180"/>
      <c r="H31" s="187"/>
    </row>
    <row r="32" spans="1:8" x14ac:dyDescent="0.2">
      <c r="A32" s="185" t="s">
        <v>155</v>
      </c>
      <c r="B32" s="185"/>
      <c r="G32" s="149">
        <f>'DHB-5'!E41</f>
        <v>0</v>
      </c>
      <c r="H32" s="184" t="s">
        <v>239</v>
      </c>
    </row>
    <row r="33" spans="1:8" x14ac:dyDescent="0.2">
      <c r="A33" s="185"/>
      <c r="B33" s="185"/>
      <c r="G33" s="253"/>
      <c r="H33" s="185"/>
    </row>
    <row r="34" spans="1:8" x14ac:dyDescent="0.2">
      <c r="A34" s="185" t="s">
        <v>187</v>
      </c>
      <c r="B34" s="185"/>
      <c r="G34" s="149">
        <f>ROUND((G30-G32),0)</f>
        <v>0</v>
      </c>
      <c r="H34" s="187" t="s">
        <v>156</v>
      </c>
    </row>
    <row r="35" spans="1:8" x14ac:dyDescent="0.2">
      <c r="G35" s="188"/>
      <c r="H35" s="185"/>
    </row>
    <row r="36" spans="1:8" x14ac:dyDescent="0.2">
      <c r="A36" s="1" t="s">
        <v>153</v>
      </c>
      <c r="G36" s="189"/>
      <c r="H36" s="185"/>
    </row>
    <row r="37" spans="1:8" x14ac:dyDescent="0.2">
      <c r="A37" s="239" t="s">
        <v>295</v>
      </c>
      <c r="G37" s="189"/>
      <c r="H37" s="185"/>
    </row>
    <row r="38" spans="1:8" x14ac:dyDescent="0.2">
      <c r="A38" s="1"/>
      <c r="B38" s="168" t="s">
        <v>149</v>
      </c>
      <c r="C38" s="189"/>
      <c r="H38" s="185"/>
    </row>
    <row r="39" spans="1:8" x14ac:dyDescent="0.2">
      <c r="A39" s="1"/>
      <c r="B39" s="185" t="s">
        <v>296</v>
      </c>
      <c r="C39" s="189"/>
      <c r="H39" s="185"/>
    </row>
    <row r="40" spans="1:8" x14ac:dyDescent="0.2">
      <c r="A40" s="1"/>
      <c r="B40" s="185" t="s">
        <v>150</v>
      </c>
      <c r="C40" s="189"/>
      <c r="H40" s="185"/>
    </row>
    <row r="41" spans="1:8" x14ac:dyDescent="0.2">
      <c r="A41" s="1"/>
      <c r="B41" s="185" t="s">
        <v>151</v>
      </c>
      <c r="C41" s="189"/>
      <c r="H41" s="185"/>
    </row>
    <row r="42" spans="1:8" x14ac:dyDescent="0.2">
      <c r="G42" s="188"/>
      <c r="H42" s="185"/>
    </row>
    <row r="43" spans="1:8" x14ac:dyDescent="0.2">
      <c r="A43" s="123" t="s">
        <v>116</v>
      </c>
      <c r="G43" s="188"/>
    </row>
    <row r="45" spans="1:8" x14ac:dyDescent="0.2">
      <c r="A45" s="327" t="s">
        <v>298</v>
      </c>
    </row>
    <row r="46" spans="1:8" x14ac:dyDescent="0.2">
      <c r="A46" s="185"/>
    </row>
    <row r="47" spans="1:8" x14ac:dyDescent="0.2">
      <c r="A47" s="1" t="str">
        <f>Facesheet!$A$62</f>
        <v>DHB-FQHC (10/2018)</v>
      </c>
    </row>
    <row r="48" spans="1:8" x14ac:dyDescent="0.2">
      <c r="A48" s="1" t="str">
        <f>Facesheet!$A$63</f>
        <v>Audit Section</v>
      </c>
    </row>
    <row r="49" spans="1:8" x14ac:dyDescent="0.2">
      <c r="A49" s="407" t="s">
        <v>266</v>
      </c>
      <c r="B49" s="407"/>
      <c r="C49" s="407"/>
      <c r="D49" s="407"/>
      <c r="E49" s="407"/>
      <c r="F49" s="407"/>
      <c r="G49" s="407"/>
      <c r="H49" s="407"/>
    </row>
  </sheetData>
  <sheetProtection algorithmName="SHA-512" hashValue="A6KmZi8UDJbllyvYQn7DTko5sSFBDzegN3VXd44ZCaG3cyhTa+MO8Eh3j0diqXwF4Ib/aMvWdizYk6nBlTzACQ==" saltValue="ix1at4ZR8JdwdajfR9+Eqg==" spinCount="100000" sheet="1" objects="1" scenarios="1" selectLockedCells="1"/>
  <mergeCells count="7">
    <mergeCell ref="A3:H3"/>
    <mergeCell ref="A4:H4"/>
    <mergeCell ref="A49:H49"/>
    <mergeCell ref="B9:C9"/>
    <mergeCell ref="B7:C7"/>
    <mergeCell ref="B8:C8"/>
    <mergeCell ref="A5:H5"/>
  </mergeCells>
  <pageMargins left="0.7" right="0.7" top="0.75" bottom="0.75" header="0.3" footer="0.3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9C1A7-337A-4DFF-9BC5-E507D354B196}">
  <sheetPr>
    <tabColor indexed="45"/>
  </sheetPr>
  <dimension ref="A1:K45"/>
  <sheetViews>
    <sheetView showGridLines="0" showZeros="0" zoomScaleNormal="100" workbookViewId="0">
      <selection activeCell="G27" sqref="G27"/>
    </sheetView>
  </sheetViews>
  <sheetFormatPr defaultRowHeight="12.75" x14ac:dyDescent="0.2"/>
  <cols>
    <col min="1" max="1" width="13.7109375" style="123" customWidth="1"/>
    <col min="2" max="2" width="10.7109375" style="123" customWidth="1"/>
    <col min="3" max="6" width="9.7109375" style="123" customWidth="1"/>
    <col min="7" max="7" width="14.7109375" style="123" customWidth="1"/>
    <col min="8" max="8" width="16.7109375" style="123" customWidth="1"/>
    <col min="9" max="256" width="9.140625" style="123"/>
    <col min="257" max="257" width="10.28515625" style="123" customWidth="1"/>
    <col min="258" max="258" width="11.7109375" style="123" customWidth="1"/>
    <col min="259" max="260" width="7.7109375" style="123" customWidth="1"/>
    <col min="261" max="261" width="9.140625" style="123"/>
    <col min="262" max="262" width="9.28515625" style="123" customWidth="1"/>
    <col min="263" max="263" width="14" style="123" customWidth="1"/>
    <col min="264" max="264" width="12.7109375" style="123" customWidth="1"/>
    <col min="265" max="512" width="9.140625" style="123"/>
    <col min="513" max="513" width="10.28515625" style="123" customWidth="1"/>
    <col min="514" max="514" width="11.7109375" style="123" customWidth="1"/>
    <col min="515" max="516" width="7.7109375" style="123" customWidth="1"/>
    <col min="517" max="517" width="9.140625" style="123"/>
    <col min="518" max="518" width="9.28515625" style="123" customWidth="1"/>
    <col min="519" max="519" width="14" style="123" customWidth="1"/>
    <col min="520" max="520" width="12.7109375" style="123" customWidth="1"/>
    <col min="521" max="768" width="9.140625" style="123"/>
    <col min="769" max="769" width="10.28515625" style="123" customWidth="1"/>
    <col min="770" max="770" width="11.7109375" style="123" customWidth="1"/>
    <col min="771" max="772" width="7.7109375" style="123" customWidth="1"/>
    <col min="773" max="773" width="9.140625" style="123"/>
    <col min="774" max="774" width="9.28515625" style="123" customWidth="1"/>
    <col min="775" max="775" width="14" style="123" customWidth="1"/>
    <col min="776" max="776" width="12.7109375" style="123" customWidth="1"/>
    <col min="777" max="1024" width="9.140625" style="123"/>
    <col min="1025" max="1025" width="10.28515625" style="123" customWidth="1"/>
    <col min="1026" max="1026" width="11.7109375" style="123" customWidth="1"/>
    <col min="1027" max="1028" width="7.7109375" style="123" customWidth="1"/>
    <col min="1029" max="1029" width="9.140625" style="123"/>
    <col min="1030" max="1030" width="9.28515625" style="123" customWidth="1"/>
    <col min="1031" max="1031" width="14" style="123" customWidth="1"/>
    <col min="1032" max="1032" width="12.7109375" style="123" customWidth="1"/>
    <col min="1033" max="1280" width="9.140625" style="123"/>
    <col min="1281" max="1281" width="10.28515625" style="123" customWidth="1"/>
    <col min="1282" max="1282" width="11.7109375" style="123" customWidth="1"/>
    <col min="1283" max="1284" width="7.7109375" style="123" customWidth="1"/>
    <col min="1285" max="1285" width="9.140625" style="123"/>
    <col min="1286" max="1286" width="9.28515625" style="123" customWidth="1"/>
    <col min="1287" max="1287" width="14" style="123" customWidth="1"/>
    <col min="1288" max="1288" width="12.7109375" style="123" customWidth="1"/>
    <col min="1289" max="1536" width="9.140625" style="123"/>
    <col min="1537" max="1537" width="10.28515625" style="123" customWidth="1"/>
    <col min="1538" max="1538" width="11.7109375" style="123" customWidth="1"/>
    <col min="1539" max="1540" width="7.7109375" style="123" customWidth="1"/>
    <col min="1541" max="1541" width="9.140625" style="123"/>
    <col min="1542" max="1542" width="9.28515625" style="123" customWidth="1"/>
    <col min="1543" max="1543" width="14" style="123" customWidth="1"/>
    <col min="1544" max="1544" width="12.7109375" style="123" customWidth="1"/>
    <col min="1545" max="1792" width="9.140625" style="123"/>
    <col min="1793" max="1793" width="10.28515625" style="123" customWidth="1"/>
    <col min="1794" max="1794" width="11.7109375" style="123" customWidth="1"/>
    <col min="1795" max="1796" width="7.7109375" style="123" customWidth="1"/>
    <col min="1797" max="1797" width="9.140625" style="123"/>
    <col min="1798" max="1798" width="9.28515625" style="123" customWidth="1"/>
    <col min="1799" max="1799" width="14" style="123" customWidth="1"/>
    <col min="1800" max="1800" width="12.7109375" style="123" customWidth="1"/>
    <col min="1801" max="2048" width="9.140625" style="123"/>
    <col min="2049" max="2049" width="10.28515625" style="123" customWidth="1"/>
    <col min="2050" max="2050" width="11.7109375" style="123" customWidth="1"/>
    <col min="2051" max="2052" width="7.7109375" style="123" customWidth="1"/>
    <col min="2053" max="2053" width="9.140625" style="123"/>
    <col min="2054" max="2054" width="9.28515625" style="123" customWidth="1"/>
    <col min="2055" max="2055" width="14" style="123" customWidth="1"/>
    <col min="2056" max="2056" width="12.7109375" style="123" customWidth="1"/>
    <col min="2057" max="2304" width="9.140625" style="123"/>
    <col min="2305" max="2305" width="10.28515625" style="123" customWidth="1"/>
    <col min="2306" max="2306" width="11.7109375" style="123" customWidth="1"/>
    <col min="2307" max="2308" width="7.7109375" style="123" customWidth="1"/>
    <col min="2309" max="2309" width="9.140625" style="123"/>
    <col min="2310" max="2310" width="9.28515625" style="123" customWidth="1"/>
    <col min="2311" max="2311" width="14" style="123" customWidth="1"/>
    <col min="2312" max="2312" width="12.7109375" style="123" customWidth="1"/>
    <col min="2313" max="2560" width="9.140625" style="123"/>
    <col min="2561" max="2561" width="10.28515625" style="123" customWidth="1"/>
    <col min="2562" max="2562" width="11.7109375" style="123" customWidth="1"/>
    <col min="2563" max="2564" width="7.7109375" style="123" customWidth="1"/>
    <col min="2565" max="2565" width="9.140625" style="123"/>
    <col min="2566" max="2566" width="9.28515625" style="123" customWidth="1"/>
    <col min="2567" max="2567" width="14" style="123" customWidth="1"/>
    <col min="2568" max="2568" width="12.7109375" style="123" customWidth="1"/>
    <col min="2569" max="2816" width="9.140625" style="123"/>
    <col min="2817" max="2817" width="10.28515625" style="123" customWidth="1"/>
    <col min="2818" max="2818" width="11.7109375" style="123" customWidth="1"/>
    <col min="2819" max="2820" width="7.7109375" style="123" customWidth="1"/>
    <col min="2821" max="2821" width="9.140625" style="123"/>
    <col min="2822" max="2822" width="9.28515625" style="123" customWidth="1"/>
    <col min="2823" max="2823" width="14" style="123" customWidth="1"/>
    <col min="2824" max="2824" width="12.7109375" style="123" customWidth="1"/>
    <col min="2825" max="3072" width="9.140625" style="123"/>
    <col min="3073" max="3073" width="10.28515625" style="123" customWidth="1"/>
    <col min="3074" max="3074" width="11.7109375" style="123" customWidth="1"/>
    <col min="3075" max="3076" width="7.7109375" style="123" customWidth="1"/>
    <col min="3077" max="3077" width="9.140625" style="123"/>
    <col min="3078" max="3078" width="9.28515625" style="123" customWidth="1"/>
    <col min="3079" max="3079" width="14" style="123" customWidth="1"/>
    <col min="3080" max="3080" width="12.7109375" style="123" customWidth="1"/>
    <col min="3081" max="3328" width="9.140625" style="123"/>
    <col min="3329" max="3329" width="10.28515625" style="123" customWidth="1"/>
    <col min="3330" max="3330" width="11.7109375" style="123" customWidth="1"/>
    <col min="3331" max="3332" width="7.7109375" style="123" customWidth="1"/>
    <col min="3333" max="3333" width="9.140625" style="123"/>
    <col min="3334" max="3334" width="9.28515625" style="123" customWidth="1"/>
    <col min="3335" max="3335" width="14" style="123" customWidth="1"/>
    <col min="3336" max="3336" width="12.7109375" style="123" customWidth="1"/>
    <col min="3337" max="3584" width="9.140625" style="123"/>
    <col min="3585" max="3585" width="10.28515625" style="123" customWidth="1"/>
    <col min="3586" max="3586" width="11.7109375" style="123" customWidth="1"/>
    <col min="3587" max="3588" width="7.7109375" style="123" customWidth="1"/>
    <col min="3589" max="3589" width="9.140625" style="123"/>
    <col min="3590" max="3590" width="9.28515625" style="123" customWidth="1"/>
    <col min="3591" max="3591" width="14" style="123" customWidth="1"/>
    <col min="3592" max="3592" width="12.7109375" style="123" customWidth="1"/>
    <col min="3593" max="3840" width="9.140625" style="123"/>
    <col min="3841" max="3841" width="10.28515625" style="123" customWidth="1"/>
    <col min="3842" max="3842" width="11.7109375" style="123" customWidth="1"/>
    <col min="3843" max="3844" width="7.7109375" style="123" customWidth="1"/>
    <col min="3845" max="3845" width="9.140625" style="123"/>
    <col min="3846" max="3846" width="9.28515625" style="123" customWidth="1"/>
    <col min="3847" max="3847" width="14" style="123" customWidth="1"/>
    <col min="3848" max="3848" width="12.7109375" style="123" customWidth="1"/>
    <col min="3849" max="4096" width="9.140625" style="123"/>
    <col min="4097" max="4097" width="10.28515625" style="123" customWidth="1"/>
    <col min="4098" max="4098" width="11.7109375" style="123" customWidth="1"/>
    <col min="4099" max="4100" width="7.7109375" style="123" customWidth="1"/>
    <col min="4101" max="4101" width="9.140625" style="123"/>
    <col min="4102" max="4102" width="9.28515625" style="123" customWidth="1"/>
    <col min="4103" max="4103" width="14" style="123" customWidth="1"/>
    <col min="4104" max="4104" width="12.7109375" style="123" customWidth="1"/>
    <col min="4105" max="4352" width="9.140625" style="123"/>
    <col min="4353" max="4353" width="10.28515625" style="123" customWidth="1"/>
    <col min="4354" max="4354" width="11.7109375" style="123" customWidth="1"/>
    <col min="4355" max="4356" width="7.7109375" style="123" customWidth="1"/>
    <col min="4357" max="4357" width="9.140625" style="123"/>
    <col min="4358" max="4358" width="9.28515625" style="123" customWidth="1"/>
    <col min="4359" max="4359" width="14" style="123" customWidth="1"/>
    <col min="4360" max="4360" width="12.7109375" style="123" customWidth="1"/>
    <col min="4361" max="4608" width="9.140625" style="123"/>
    <col min="4609" max="4609" width="10.28515625" style="123" customWidth="1"/>
    <col min="4610" max="4610" width="11.7109375" style="123" customWidth="1"/>
    <col min="4611" max="4612" width="7.7109375" style="123" customWidth="1"/>
    <col min="4613" max="4613" width="9.140625" style="123"/>
    <col min="4614" max="4614" width="9.28515625" style="123" customWidth="1"/>
    <col min="4615" max="4615" width="14" style="123" customWidth="1"/>
    <col min="4616" max="4616" width="12.7109375" style="123" customWidth="1"/>
    <col min="4617" max="4864" width="9.140625" style="123"/>
    <col min="4865" max="4865" width="10.28515625" style="123" customWidth="1"/>
    <col min="4866" max="4866" width="11.7109375" style="123" customWidth="1"/>
    <col min="4867" max="4868" width="7.7109375" style="123" customWidth="1"/>
    <col min="4869" max="4869" width="9.140625" style="123"/>
    <col min="4870" max="4870" width="9.28515625" style="123" customWidth="1"/>
    <col min="4871" max="4871" width="14" style="123" customWidth="1"/>
    <col min="4872" max="4872" width="12.7109375" style="123" customWidth="1"/>
    <col min="4873" max="5120" width="9.140625" style="123"/>
    <col min="5121" max="5121" width="10.28515625" style="123" customWidth="1"/>
    <col min="5122" max="5122" width="11.7109375" style="123" customWidth="1"/>
    <col min="5123" max="5124" width="7.7109375" style="123" customWidth="1"/>
    <col min="5125" max="5125" width="9.140625" style="123"/>
    <col min="5126" max="5126" width="9.28515625" style="123" customWidth="1"/>
    <col min="5127" max="5127" width="14" style="123" customWidth="1"/>
    <col min="5128" max="5128" width="12.7109375" style="123" customWidth="1"/>
    <col min="5129" max="5376" width="9.140625" style="123"/>
    <col min="5377" max="5377" width="10.28515625" style="123" customWidth="1"/>
    <col min="5378" max="5378" width="11.7109375" style="123" customWidth="1"/>
    <col min="5379" max="5380" width="7.7109375" style="123" customWidth="1"/>
    <col min="5381" max="5381" width="9.140625" style="123"/>
    <col min="5382" max="5382" width="9.28515625" style="123" customWidth="1"/>
    <col min="5383" max="5383" width="14" style="123" customWidth="1"/>
    <col min="5384" max="5384" width="12.7109375" style="123" customWidth="1"/>
    <col min="5385" max="5632" width="9.140625" style="123"/>
    <col min="5633" max="5633" width="10.28515625" style="123" customWidth="1"/>
    <col min="5634" max="5634" width="11.7109375" style="123" customWidth="1"/>
    <col min="5635" max="5636" width="7.7109375" style="123" customWidth="1"/>
    <col min="5637" max="5637" width="9.140625" style="123"/>
    <col min="5638" max="5638" width="9.28515625" style="123" customWidth="1"/>
    <col min="5639" max="5639" width="14" style="123" customWidth="1"/>
    <col min="5640" max="5640" width="12.7109375" style="123" customWidth="1"/>
    <col min="5641" max="5888" width="9.140625" style="123"/>
    <col min="5889" max="5889" width="10.28515625" style="123" customWidth="1"/>
    <col min="5890" max="5890" width="11.7109375" style="123" customWidth="1"/>
    <col min="5891" max="5892" width="7.7109375" style="123" customWidth="1"/>
    <col min="5893" max="5893" width="9.140625" style="123"/>
    <col min="5894" max="5894" width="9.28515625" style="123" customWidth="1"/>
    <col min="5895" max="5895" width="14" style="123" customWidth="1"/>
    <col min="5896" max="5896" width="12.7109375" style="123" customWidth="1"/>
    <col min="5897" max="6144" width="9.140625" style="123"/>
    <col min="6145" max="6145" width="10.28515625" style="123" customWidth="1"/>
    <col min="6146" max="6146" width="11.7109375" style="123" customWidth="1"/>
    <col min="6147" max="6148" width="7.7109375" style="123" customWidth="1"/>
    <col min="6149" max="6149" width="9.140625" style="123"/>
    <col min="6150" max="6150" width="9.28515625" style="123" customWidth="1"/>
    <col min="6151" max="6151" width="14" style="123" customWidth="1"/>
    <col min="6152" max="6152" width="12.7109375" style="123" customWidth="1"/>
    <col min="6153" max="6400" width="9.140625" style="123"/>
    <col min="6401" max="6401" width="10.28515625" style="123" customWidth="1"/>
    <col min="6402" max="6402" width="11.7109375" style="123" customWidth="1"/>
    <col min="6403" max="6404" width="7.7109375" style="123" customWidth="1"/>
    <col min="6405" max="6405" width="9.140625" style="123"/>
    <col min="6406" max="6406" width="9.28515625" style="123" customWidth="1"/>
    <col min="6407" max="6407" width="14" style="123" customWidth="1"/>
    <col min="6408" max="6408" width="12.7109375" style="123" customWidth="1"/>
    <col min="6409" max="6656" width="9.140625" style="123"/>
    <col min="6657" max="6657" width="10.28515625" style="123" customWidth="1"/>
    <col min="6658" max="6658" width="11.7109375" style="123" customWidth="1"/>
    <col min="6659" max="6660" width="7.7109375" style="123" customWidth="1"/>
    <col min="6661" max="6661" width="9.140625" style="123"/>
    <col min="6662" max="6662" width="9.28515625" style="123" customWidth="1"/>
    <col min="6663" max="6663" width="14" style="123" customWidth="1"/>
    <col min="6664" max="6664" width="12.7109375" style="123" customWidth="1"/>
    <col min="6665" max="6912" width="9.140625" style="123"/>
    <col min="6913" max="6913" width="10.28515625" style="123" customWidth="1"/>
    <col min="6914" max="6914" width="11.7109375" style="123" customWidth="1"/>
    <col min="6915" max="6916" width="7.7109375" style="123" customWidth="1"/>
    <col min="6917" max="6917" width="9.140625" style="123"/>
    <col min="6918" max="6918" width="9.28515625" style="123" customWidth="1"/>
    <col min="6919" max="6919" width="14" style="123" customWidth="1"/>
    <col min="6920" max="6920" width="12.7109375" style="123" customWidth="1"/>
    <col min="6921" max="7168" width="9.140625" style="123"/>
    <col min="7169" max="7169" width="10.28515625" style="123" customWidth="1"/>
    <col min="7170" max="7170" width="11.7109375" style="123" customWidth="1"/>
    <col min="7171" max="7172" width="7.7109375" style="123" customWidth="1"/>
    <col min="7173" max="7173" width="9.140625" style="123"/>
    <col min="7174" max="7174" width="9.28515625" style="123" customWidth="1"/>
    <col min="7175" max="7175" width="14" style="123" customWidth="1"/>
    <col min="7176" max="7176" width="12.7109375" style="123" customWidth="1"/>
    <col min="7177" max="7424" width="9.140625" style="123"/>
    <col min="7425" max="7425" width="10.28515625" style="123" customWidth="1"/>
    <col min="7426" max="7426" width="11.7109375" style="123" customWidth="1"/>
    <col min="7427" max="7428" width="7.7109375" style="123" customWidth="1"/>
    <col min="7429" max="7429" width="9.140625" style="123"/>
    <col min="7430" max="7430" width="9.28515625" style="123" customWidth="1"/>
    <col min="7431" max="7431" width="14" style="123" customWidth="1"/>
    <col min="7432" max="7432" width="12.7109375" style="123" customWidth="1"/>
    <col min="7433" max="7680" width="9.140625" style="123"/>
    <col min="7681" max="7681" width="10.28515625" style="123" customWidth="1"/>
    <col min="7682" max="7682" width="11.7109375" style="123" customWidth="1"/>
    <col min="7683" max="7684" width="7.7109375" style="123" customWidth="1"/>
    <col min="7685" max="7685" width="9.140625" style="123"/>
    <col min="7686" max="7686" width="9.28515625" style="123" customWidth="1"/>
    <col min="7687" max="7687" width="14" style="123" customWidth="1"/>
    <col min="7688" max="7688" width="12.7109375" style="123" customWidth="1"/>
    <col min="7689" max="7936" width="9.140625" style="123"/>
    <col min="7937" max="7937" width="10.28515625" style="123" customWidth="1"/>
    <col min="7938" max="7938" width="11.7109375" style="123" customWidth="1"/>
    <col min="7939" max="7940" width="7.7109375" style="123" customWidth="1"/>
    <col min="7941" max="7941" width="9.140625" style="123"/>
    <col min="7942" max="7942" width="9.28515625" style="123" customWidth="1"/>
    <col min="7943" max="7943" width="14" style="123" customWidth="1"/>
    <col min="7944" max="7944" width="12.7109375" style="123" customWidth="1"/>
    <col min="7945" max="8192" width="9.140625" style="123"/>
    <col min="8193" max="8193" width="10.28515625" style="123" customWidth="1"/>
    <col min="8194" max="8194" width="11.7109375" style="123" customWidth="1"/>
    <col min="8195" max="8196" width="7.7109375" style="123" customWidth="1"/>
    <col min="8197" max="8197" width="9.140625" style="123"/>
    <col min="8198" max="8198" width="9.28515625" style="123" customWidth="1"/>
    <col min="8199" max="8199" width="14" style="123" customWidth="1"/>
    <col min="8200" max="8200" width="12.7109375" style="123" customWidth="1"/>
    <col min="8201" max="8448" width="9.140625" style="123"/>
    <col min="8449" max="8449" width="10.28515625" style="123" customWidth="1"/>
    <col min="8450" max="8450" width="11.7109375" style="123" customWidth="1"/>
    <col min="8451" max="8452" width="7.7109375" style="123" customWidth="1"/>
    <col min="8453" max="8453" width="9.140625" style="123"/>
    <col min="8454" max="8454" width="9.28515625" style="123" customWidth="1"/>
    <col min="8455" max="8455" width="14" style="123" customWidth="1"/>
    <col min="8456" max="8456" width="12.7109375" style="123" customWidth="1"/>
    <col min="8457" max="8704" width="9.140625" style="123"/>
    <col min="8705" max="8705" width="10.28515625" style="123" customWidth="1"/>
    <col min="8706" max="8706" width="11.7109375" style="123" customWidth="1"/>
    <col min="8707" max="8708" width="7.7109375" style="123" customWidth="1"/>
    <col min="8709" max="8709" width="9.140625" style="123"/>
    <col min="8710" max="8710" width="9.28515625" style="123" customWidth="1"/>
    <col min="8711" max="8711" width="14" style="123" customWidth="1"/>
    <col min="8712" max="8712" width="12.7109375" style="123" customWidth="1"/>
    <col min="8713" max="8960" width="9.140625" style="123"/>
    <col min="8961" max="8961" width="10.28515625" style="123" customWidth="1"/>
    <col min="8962" max="8962" width="11.7109375" style="123" customWidth="1"/>
    <col min="8963" max="8964" width="7.7109375" style="123" customWidth="1"/>
    <col min="8965" max="8965" width="9.140625" style="123"/>
    <col min="8966" max="8966" width="9.28515625" style="123" customWidth="1"/>
    <col min="8967" max="8967" width="14" style="123" customWidth="1"/>
    <col min="8968" max="8968" width="12.7109375" style="123" customWidth="1"/>
    <col min="8969" max="9216" width="9.140625" style="123"/>
    <col min="9217" max="9217" width="10.28515625" style="123" customWidth="1"/>
    <col min="9218" max="9218" width="11.7109375" style="123" customWidth="1"/>
    <col min="9219" max="9220" width="7.7109375" style="123" customWidth="1"/>
    <col min="9221" max="9221" width="9.140625" style="123"/>
    <col min="9222" max="9222" width="9.28515625" style="123" customWidth="1"/>
    <col min="9223" max="9223" width="14" style="123" customWidth="1"/>
    <col min="9224" max="9224" width="12.7109375" style="123" customWidth="1"/>
    <col min="9225" max="9472" width="9.140625" style="123"/>
    <col min="9473" max="9473" width="10.28515625" style="123" customWidth="1"/>
    <col min="9474" max="9474" width="11.7109375" style="123" customWidth="1"/>
    <col min="9475" max="9476" width="7.7109375" style="123" customWidth="1"/>
    <col min="9477" max="9477" width="9.140625" style="123"/>
    <col min="9478" max="9478" width="9.28515625" style="123" customWidth="1"/>
    <col min="9479" max="9479" width="14" style="123" customWidth="1"/>
    <col min="9480" max="9480" width="12.7109375" style="123" customWidth="1"/>
    <col min="9481" max="9728" width="9.140625" style="123"/>
    <col min="9729" max="9729" width="10.28515625" style="123" customWidth="1"/>
    <col min="9730" max="9730" width="11.7109375" style="123" customWidth="1"/>
    <col min="9731" max="9732" width="7.7109375" style="123" customWidth="1"/>
    <col min="9733" max="9733" width="9.140625" style="123"/>
    <col min="9734" max="9734" width="9.28515625" style="123" customWidth="1"/>
    <col min="9735" max="9735" width="14" style="123" customWidth="1"/>
    <col min="9736" max="9736" width="12.7109375" style="123" customWidth="1"/>
    <col min="9737" max="9984" width="9.140625" style="123"/>
    <col min="9985" max="9985" width="10.28515625" style="123" customWidth="1"/>
    <col min="9986" max="9986" width="11.7109375" style="123" customWidth="1"/>
    <col min="9987" max="9988" width="7.7109375" style="123" customWidth="1"/>
    <col min="9989" max="9989" width="9.140625" style="123"/>
    <col min="9990" max="9990" width="9.28515625" style="123" customWidth="1"/>
    <col min="9991" max="9991" width="14" style="123" customWidth="1"/>
    <col min="9992" max="9992" width="12.7109375" style="123" customWidth="1"/>
    <col min="9993" max="10240" width="9.140625" style="123"/>
    <col min="10241" max="10241" width="10.28515625" style="123" customWidth="1"/>
    <col min="10242" max="10242" width="11.7109375" style="123" customWidth="1"/>
    <col min="10243" max="10244" width="7.7109375" style="123" customWidth="1"/>
    <col min="10245" max="10245" width="9.140625" style="123"/>
    <col min="10246" max="10246" width="9.28515625" style="123" customWidth="1"/>
    <col min="10247" max="10247" width="14" style="123" customWidth="1"/>
    <col min="10248" max="10248" width="12.7109375" style="123" customWidth="1"/>
    <col min="10249" max="10496" width="9.140625" style="123"/>
    <col min="10497" max="10497" width="10.28515625" style="123" customWidth="1"/>
    <col min="10498" max="10498" width="11.7109375" style="123" customWidth="1"/>
    <col min="10499" max="10500" width="7.7109375" style="123" customWidth="1"/>
    <col min="10501" max="10501" width="9.140625" style="123"/>
    <col min="10502" max="10502" width="9.28515625" style="123" customWidth="1"/>
    <col min="10503" max="10503" width="14" style="123" customWidth="1"/>
    <col min="10504" max="10504" width="12.7109375" style="123" customWidth="1"/>
    <col min="10505" max="10752" width="9.140625" style="123"/>
    <col min="10753" max="10753" width="10.28515625" style="123" customWidth="1"/>
    <col min="10754" max="10754" width="11.7109375" style="123" customWidth="1"/>
    <col min="10755" max="10756" width="7.7109375" style="123" customWidth="1"/>
    <col min="10757" max="10757" width="9.140625" style="123"/>
    <col min="10758" max="10758" width="9.28515625" style="123" customWidth="1"/>
    <col min="10759" max="10759" width="14" style="123" customWidth="1"/>
    <col min="10760" max="10760" width="12.7109375" style="123" customWidth="1"/>
    <col min="10761" max="11008" width="9.140625" style="123"/>
    <col min="11009" max="11009" width="10.28515625" style="123" customWidth="1"/>
    <col min="11010" max="11010" width="11.7109375" style="123" customWidth="1"/>
    <col min="11011" max="11012" width="7.7109375" style="123" customWidth="1"/>
    <col min="11013" max="11013" width="9.140625" style="123"/>
    <col min="11014" max="11014" width="9.28515625" style="123" customWidth="1"/>
    <col min="11015" max="11015" width="14" style="123" customWidth="1"/>
    <col min="11016" max="11016" width="12.7109375" style="123" customWidth="1"/>
    <col min="11017" max="11264" width="9.140625" style="123"/>
    <col min="11265" max="11265" width="10.28515625" style="123" customWidth="1"/>
    <col min="11266" max="11266" width="11.7109375" style="123" customWidth="1"/>
    <col min="11267" max="11268" width="7.7109375" style="123" customWidth="1"/>
    <col min="11269" max="11269" width="9.140625" style="123"/>
    <col min="11270" max="11270" width="9.28515625" style="123" customWidth="1"/>
    <col min="11271" max="11271" width="14" style="123" customWidth="1"/>
    <col min="11272" max="11272" width="12.7109375" style="123" customWidth="1"/>
    <col min="11273" max="11520" width="9.140625" style="123"/>
    <col min="11521" max="11521" width="10.28515625" style="123" customWidth="1"/>
    <col min="11522" max="11522" width="11.7109375" style="123" customWidth="1"/>
    <col min="11523" max="11524" width="7.7109375" style="123" customWidth="1"/>
    <col min="11525" max="11525" width="9.140625" style="123"/>
    <col min="11526" max="11526" width="9.28515625" style="123" customWidth="1"/>
    <col min="11527" max="11527" width="14" style="123" customWidth="1"/>
    <col min="11528" max="11528" width="12.7109375" style="123" customWidth="1"/>
    <col min="11529" max="11776" width="9.140625" style="123"/>
    <col min="11777" max="11777" width="10.28515625" style="123" customWidth="1"/>
    <col min="11778" max="11778" width="11.7109375" style="123" customWidth="1"/>
    <col min="11779" max="11780" width="7.7109375" style="123" customWidth="1"/>
    <col min="11781" max="11781" width="9.140625" style="123"/>
    <col min="11782" max="11782" width="9.28515625" style="123" customWidth="1"/>
    <col min="11783" max="11783" width="14" style="123" customWidth="1"/>
    <col min="11784" max="11784" width="12.7109375" style="123" customWidth="1"/>
    <col min="11785" max="12032" width="9.140625" style="123"/>
    <col min="12033" max="12033" width="10.28515625" style="123" customWidth="1"/>
    <col min="12034" max="12034" width="11.7109375" style="123" customWidth="1"/>
    <col min="12035" max="12036" width="7.7109375" style="123" customWidth="1"/>
    <col min="12037" max="12037" width="9.140625" style="123"/>
    <col min="12038" max="12038" width="9.28515625" style="123" customWidth="1"/>
    <col min="12039" max="12039" width="14" style="123" customWidth="1"/>
    <col min="12040" max="12040" width="12.7109375" style="123" customWidth="1"/>
    <col min="12041" max="12288" width="9.140625" style="123"/>
    <col min="12289" max="12289" width="10.28515625" style="123" customWidth="1"/>
    <col min="12290" max="12290" width="11.7109375" style="123" customWidth="1"/>
    <col min="12291" max="12292" width="7.7109375" style="123" customWidth="1"/>
    <col min="12293" max="12293" width="9.140625" style="123"/>
    <col min="12294" max="12294" width="9.28515625" style="123" customWidth="1"/>
    <col min="12295" max="12295" width="14" style="123" customWidth="1"/>
    <col min="12296" max="12296" width="12.7109375" style="123" customWidth="1"/>
    <col min="12297" max="12544" width="9.140625" style="123"/>
    <col min="12545" max="12545" width="10.28515625" style="123" customWidth="1"/>
    <col min="12546" max="12546" width="11.7109375" style="123" customWidth="1"/>
    <col min="12547" max="12548" width="7.7109375" style="123" customWidth="1"/>
    <col min="12549" max="12549" width="9.140625" style="123"/>
    <col min="12550" max="12550" width="9.28515625" style="123" customWidth="1"/>
    <col min="12551" max="12551" width="14" style="123" customWidth="1"/>
    <col min="12552" max="12552" width="12.7109375" style="123" customWidth="1"/>
    <col min="12553" max="12800" width="9.140625" style="123"/>
    <col min="12801" max="12801" width="10.28515625" style="123" customWidth="1"/>
    <col min="12802" max="12802" width="11.7109375" style="123" customWidth="1"/>
    <col min="12803" max="12804" width="7.7109375" style="123" customWidth="1"/>
    <col min="12805" max="12805" width="9.140625" style="123"/>
    <col min="12806" max="12806" width="9.28515625" style="123" customWidth="1"/>
    <col min="12807" max="12807" width="14" style="123" customWidth="1"/>
    <col min="12808" max="12808" width="12.7109375" style="123" customWidth="1"/>
    <col min="12809" max="13056" width="9.140625" style="123"/>
    <col min="13057" max="13057" width="10.28515625" style="123" customWidth="1"/>
    <col min="13058" max="13058" width="11.7109375" style="123" customWidth="1"/>
    <col min="13059" max="13060" width="7.7109375" style="123" customWidth="1"/>
    <col min="13061" max="13061" width="9.140625" style="123"/>
    <col min="13062" max="13062" width="9.28515625" style="123" customWidth="1"/>
    <col min="13063" max="13063" width="14" style="123" customWidth="1"/>
    <col min="13064" max="13064" width="12.7109375" style="123" customWidth="1"/>
    <col min="13065" max="13312" width="9.140625" style="123"/>
    <col min="13313" max="13313" width="10.28515625" style="123" customWidth="1"/>
    <col min="13314" max="13314" width="11.7109375" style="123" customWidth="1"/>
    <col min="13315" max="13316" width="7.7109375" style="123" customWidth="1"/>
    <col min="13317" max="13317" width="9.140625" style="123"/>
    <col min="13318" max="13318" width="9.28515625" style="123" customWidth="1"/>
    <col min="13319" max="13319" width="14" style="123" customWidth="1"/>
    <col min="13320" max="13320" width="12.7109375" style="123" customWidth="1"/>
    <col min="13321" max="13568" width="9.140625" style="123"/>
    <col min="13569" max="13569" width="10.28515625" style="123" customWidth="1"/>
    <col min="13570" max="13570" width="11.7109375" style="123" customWidth="1"/>
    <col min="13571" max="13572" width="7.7109375" style="123" customWidth="1"/>
    <col min="13573" max="13573" width="9.140625" style="123"/>
    <col min="13574" max="13574" width="9.28515625" style="123" customWidth="1"/>
    <col min="13575" max="13575" width="14" style="123" customWidth="1"/>
    <col min="13576" max="13576" width="12.7109375" style="123" customWidth="1"/>
    <col min="13577" max="13824" width="9.140625" style="123"/>
    <col min="13825" max="13825" width="10.28515625" style="123" customWidth="1"/>
    <col min="13826" max="13826" width="11.7109375" style="123" customWidth="1"/>
    <col min="13827" max="13828" width="7.7109375" style="123" customWidth="1"/>
    <col min="13829" max="13829" width="9.140625" style="123"/>
    <col min="13830" max="13830" width="9.28515625" style="123" customWidth="1"/>
    <col min="13831" max="13831" width="14" style="123" customWidth="1"/>
    <col min="13832" max="13832" width="12.7109375" style="123" customWidth="1"/>
    <col min="13833" max="14080" width="9.140625" style="123"/>
    <col min="14081" max="14081" width="10.28515625" style="123" customWidth="1"/>
    <col min="14082" max="14082" width="11.7109375" style="123" customWidth="1"/>
    <col min="14083" max="14084" width="7.7109375" style="123" customWidth="1"/>
    <col min="14085" max="14085" width="9.140625" style="123"/>
    <col min="14086" max="14086" width="9.28515625" style="123" customWidth="1"/>
    <col min="14087" max="14087" width="14" style="123" customWidth="1"/>
    <col min="14088" max="14088" width="12.7109375" style="123" customWidth="1"/>
    <col min="14089" max="14336" width="9.140625" style="123"/>
    <col min="14337" max="14337" width="10.28515625" style="123" customWidth="1"/>
    <col min="14338" max="14338" width="11.7109375" style="123" customWidth="1"/>
    <col min="14339" max="14340" width="7.7109375" style="123" customWidth="1"/>
    <col min="14341" max="14341" width="9.140625" style="123"/>
    <col min="14342" max="14342" width="9.28515625" style="123" customWidth="1"/>
    <col min="14343" max="14343" width="14" style="123" customWidth="1"/>
    <col min="14344" max="14344" width="12.7109375" style="123" customWidth="1"/>
    <col min="14345" max="14592" width="9.140625" style="123"/>
    <col min="14593" max="14593" width="10.28515625" style="123" customWidth="1"/>
    <col min="14594" max="14594" width="11.7109375" style="123" customWidth="1"/>
    <col min="14595" max="14596" width="7.7109375" style="123" customWidth="1"/>
    <col min="14597" max="14597" width="9.140625" style="123"/>
    <col min="14598" max="14598" width="9.28515625" style="123" customWidth="1"/>
    <col min="14599" max="14599" width="14" style="123" customWidth="1"/>
    <col min="14600" max="14600" width="12.7109375" style="123" customWidth="1"/>
    <col min="14601" max="14848" width="9.140625" style="123"/>
    <col min="14849" max="14849" width="10.28515625" style="123" customWidth="1"/>
    <col min="14850" max="14850" width="11.7109375" style="123" customWidth="1"/>
    <col min="14851" max="14852" width="7.7109375" style="123" customWidth="1"/>
    <col min="14853" max="14853" width="9.140625" style="123"/>
    <col min="14854" max="14854" width="9.28515625" style="123" customWidth="1"/>
    <col min="14855" max="14855" width="14" style="123" customWidth="1"/>
    <col min="14856" max="14856" width="12.7109375" style="123" customWidth="1"/>
    <col min="14857" max="15104" width="9.140625" style="123"/>
    <col min="15105" max="15105" width="10.28515625" style="123" customWidth="1"/>
    <col min="15106" max="15106" width="11.7109375" style="123" customWidth="1"/>
    <col min="15107" max="15108" width="7.7109375" style="123" customWidth="1"/>
    <col min="15109" max="15109" width="9.140625" style="123"/>
    <col min="15110" max="15110" width="9.28515625" style="123" customWidth="1"/>
    <col min="15111" max="15111" width="14" style="123" customWidth="1"/>
    <col min="15112" max="15112" width="12.7109375" style="123" customWidth="1"/>
    <col min="15113" max="15360" width="9.140625" style="123"/>
    <col min="15361" max="15361" width="10.28515625" style="123" customWidth="1"/>
    <col min="15362" max="15362" width="11.7109375" style="123" customWidth="1"/>
    <col min="15363" max="15364" width="7.7109375" style="123" customWidth="1"/>
    <col min="15365" max="15365" width="9.140625" style="123"/>
    <col min="15366" max="15366" width="9.28515625" style="123" customWidth="1"/>
    <col min="15367" max="15367" width="14" style="123" customWidth="1"/>
    <col min="15368" max="15368" width="12.7109375" style="123" customWidth="1"/>
    <col min="15369" max="15616" width="9.140625" style="123"/>
    <col min="15617" max="15617" width="10.28515625" style="123" customWidth="1"/>
    <col min="15618" max="15618" width="11.7109375" style="123" customWidth="1"/>
    <col min="15619" max="15620" width="7.7109375" style="123" customWidth="1"/>
    <col min="15621" max="15621" width="9.140625" style="123"/>
    <col min="15622" max="15622" width="9.28515625" style="123" customWidth="1"/>
    <col min="15623" max="15623" width="14" style="123" customWidth="1"/>
    <col min="15624" max="15624" width="12.7109375" style="123" customWidth="1"/>
    <col min="15625" max="15872" width="9.140625" style="123"/>
    <col min="15873" max="15873" width="10.28515625" style="123" customWidth="1"/>
    <col min="15874" max="15874" width="11.7109375" style="123" customWidth="1"/>
    <col min="15875" max="15876" width="7.7109375" style="123" customWidth="1"/>
    <col min="15877" max="15877" width="9.140625" style="123"/>
    <col min="15878" max="15878" width="9.28515625" style="123" customWidth="1"/>
    <col min="15879" max="15879" width="14" style="123" customWidth="1"/>
    <col min="15880" max="15880" width="12.7109375" style="123" customWidth="1"/>
    <col min="15881" max="16128" width="9.140625" style="123"/>
    <col min="16129" max="16129" width="10.28515625" style="123" customWidth="1"/>
    <col min="16130" max="16130" width="11.7109375" style="123" customWidth="1"/>
    <col min="16131" max="16132" width="7.7109375" style="123" customWidth="1"/>
    <col min="16133" max="16133" width="9.140625" style="123"/>
    <col min="16134" max="16134" width="9.28515625" style="123" customWidth="1"/>
    <col min="16135" max="16135" width="14" style="123" customWidth="1"/>
    <col min="16136" max="16136" width="12.7109375" style="123" customWidth="1"/>
    <col min="16137" max="16384" width="9.140625" style="123"/>
  </cols>
  <sheetData>
    <row r="1" spans="1:11" x14ac:dyDescent="0.2">
      <c r="A1" s="332" t="str">
        <f>+'DHB-2'!A1</f>
        <v xml:space="preserve">RUN DATE </v>
      </c>
      <c r="B1" s="332">
        <f ca="1">+'DHB-2'!B1</f>
        <v>43417</v>
      </c>
      <c r="H1" s="169" t="s">
        <v>272</v>
      </c>
    </row>
    <row r="3" spans="1:11" x14ac:dyDescent="0.2">
      <c r="A3" s="388" t="s">
        <v>222</v>
      </c>
      <c r="B3" s="388"/>
      <c r="C3" s="388"/>
      <c r="D3" s="388"/>
      <c r="E3" s="388"/>
      <c r="F3" s="388"/>
      <c r="G3" s="388"/>
      <c r="H3" s="388"/>
      <c r="I3" s="333"/>
    </row>
    <row r="4" spans="1:11" x14ac:dyDescent="0.2">
      <c r="A4" s="388" t="s">
        <v>280</v>
      </c>
      <c r="B4" s="388"/>
      <c r="C4" s="388"/>
      <c r="D4" s="388"/>
      <c r="E4" s="388"/>
      <c r="F4" s="388"/>
      <c r="G4" s="388"/>
      <c r="H4" s="388"/>
      <c r="I4" s="333"/>
    </row>
    <row r="5" spans="1:11" x14ac:dyDescent="0.2">
      <c r="A5" s="388" t="s">
        <v>262</v>
      </c>
      <c r="B5" s="388"/>
      <c r="C5" s="388"/>
      <c r="D5" s="388"/>
      <c r="E5" s="388"/>
      <c r="F5" s="388"/>
      <c r="G5" s="388"/>
      <c r="H5" s="388"/>
      <c r="I5" s="334"/>
      <c r="K5" s="335"/>
    </row>
    <row r="6" spans="1:11" x14ac:dyDescent="0.2">
      <c r="E6" s="336"/>
      <c r="F6" s="336"/>
      <c r="G6" s="337"/>
    </row>
    <row r="7" spans="1:11" x14ac:dyDescent="0.2">
      <c r="A7" s="338" t="s">
        <v>258</v>
      </c>
      <c r="B7" s="412">
        <f>+Facesheet!D11</f>
        <v>0</v>
      </c>
      <c r="C7" s="413"/>
      <c r="D7" s="414"/>
      <c r="E7" s="339"/>
      <c r="G7" s="334" t="s">
        <v>259</v>
      </c>
      <c r="H7" s="334"/>
    </row>
    <row r="8" spans="1:11" x14ac:dyDescent="0.2">
      <c r="A8" s="338" t="s">
        <v>225</v>
      </c>
      <c r="B8" s="408">
        <f>+Facesheet!A18</f>
        <v>0</v>
      </c>
      <c r="C8" s="409"/>
      <c r="D8" s="410"/>
      <c r="E8" s="340"/>
      <c r="G8" s="338" t="s">
        <v>242</v>
      </c>
      <c r="H8" s="341">
        <f>+Facesheet!E15</f>
        <v>0</v>
      </c>
    </row>
    <row r="9" spans="1:11" x14ac:dyDescent="0.2">
      <c r="A9" s="338" t="s">
        <v>260</v>
      </c>
      <c r="B9" s="408">
        <f>+Facesheet!D18</f>
        <v>0</v>
      </c>
      <c r="C9" s="409"/>
      <c r="D9" s="410"/>
      <c r="E9" s="340"/>
      <c r="G9" s="338" t="s">
        <v>243</v>
      </c>
      <c r="H9" s="341">
        <f>+Facesheet!H15</f>
        <v>0</v>
      </c>
    </row>
    <row r="10" spans="1:11" x14ac:dyDescent="0.2">
      <c r="A10" s="171"/>
      <c r="B10" s="171"/>
      <c r="C10" s="171"/>
      <c r="D10" s="172"/>
      <c r="E10" s="171"/>
      <c r="F10" s="171"/>
      <c r="G10" s="171"/>
      <c r="H10" s="171"/>
    </row>
    <row r="12" spans="1:11" x14ac:dyDescent="0.2">
      <c r="F12" s="302" t="s">
        <v>261</v>
      </c>
    </row>
    <row r="13" spans="1:11" x14ac:dyDescent="0.2">
      <c r="F13" s="328" t="s">
        <v>75</v>
      </c>
    </row>
    <row r="14" spans="1:11" x14ac:dyDescent="0.2">
      <c r="A14" s="240"/>
      <c r="B14" s="240"/>
      <c r="F14" s="173"/>
      <c r="G14" s="174"/>
      <c r="H14" s="328"/>
    </row>
    <row r="15" spans="1:11" x14ac:dyDescent="0.2">
      <c r="A15" s="240" t="s">
        <v>111</v>
      </c>
      <c r="B15" s="240"/>
      <c r="F15" s="330"/>
      <c r="G15" s="176"/>
      <c r="H15" s="328"/>
    </row>
    <row r="16" spans="1:11" x14ac:dyDescent="0.2">
      <c r="A16" s="240"/>
      <c r="B16" s="240"/>
      <c r="F16" s="177"/>
      <c r="G16" s="176"/>
      <c r="H16" s="328"/>
    </row>
    <row r="17" spans="1:8" x14ac:dyDescent="0.2">
      <c r="A17" s="240" t="s">
        <v>112</v>
      </c>
      <c r="B17" s="240"/>
      <c r="F17" s="330"/>
      <c r="G17" s="176"/>
      <c r="H17" s="328"/>
    </row>
    <row r="18" spans="1:8" x14ac:dyDescent="0.2">
      <c r="A18" s="240"/>
      <c r="B18" s="240"/>
      <c r="F18" s="177"/>
      <c r="G18" s="176"/>
      <c r="H18" s="328"/>
    </row>
    <row r="19" spans="1:8" x14ac:dyDescent="0.2">
      <c r="A19" s="240" t="s">
        <v>268</v>
      </c>
      <c r="B19" s="240"/>
      <c r="F19" s="330"/>
      <c r="G19" s="176"/>
      <c r="H19" s="328"/>
    </row>
    <row r="20" spans="1:8" x14ac:dyDescent="0.2">
      <c r="A20" s="240"/>
      <c r="B20" s="240"/>
      <c r="F20" s="177"/>
      <c r="G20" s="176"/>
      <c r="H20" s="328"/>
    </row>
    <row r="21" spans="1:8" x14ac:dyDescent="0.2">
      <c r="A21" s="240" t="s">
        <v>113</v>
      </c>
      <c r="B21" s="240"/>
      <c r="F21" s="330"/>
      <c r="G21" s="176"/>
      <c r="H21" s="328"/>
    </row>
    <row r="22" spans="1:8" x14ac:dyDescent="0.2">
      <c r="A22" s="240"/>
      <c r="B22" s="240"/>
      <c r="F22" s="173"/>
      <c r="G22" s="176"/>
      <c r="H22" s="328"/>
    </row>
    <row r="23" spans="1:8" x14ac:dyDescent="0.2">
      <c r="A23" s="240" t="s">
        <v>114</v>
      </c>
      <c r="B23" s="240"/>
      <c r="F23" s="77"/>
      <c r="G23" s="176"/>
      <c r="H23" s="328"/>
    </row>
    <row r="24" spans="1:8" x14ac:dyDescent="0.2">
      <c r="A24" s="240"/>
      <c r="B24" s="240"/>
      <c r="G24" s="173"/>
      <c r="H24" s="328"/>
    </row>
    <row r="25" spans="1:8" x14ac:dyDescent="0.2">
      <c r="A25" s="240" t="s">
        <v>115</v>
      </c>
      <c r="B25" s="240"/>
      <c r="G25" s="180">
        <f>SUM(F14:F23)</f>
        <v>0</v>
      </c>
      <c r="H25" s="328"/>
    </row>
    <row r="26" spans="1:8" x14ac:dyDescent="0.2">
      <c r="A26" s="240"/>
      <c r="B26" s="240"/>
      <c r="G26" s="179"/>
      <c r="H26" s="328"/>
    </row>
    <row r="27" spans="1:8" x14ac:dyDescent="0.2">
      <c r="A27" s="240" t="s">
        <v>142</v>
      </c>
      <c r="B27" s="240"/>
      <c r="G27" s="329"/>
      <c r="H27" s="328"/>
    </row>
    <row r="28" spans="1:8" x14ac:dyDescent="0.2">
      <c r="A28" s="240"/>
      <c r="B28" s="240"/>
      <c r="G28" s="179"/>
      <c r="H28" s="328"/>
    </row>
    <row r="29" spans="1:8" x14ac:dyDescent="0.2">
      <c r="A29" s="240" t="s">
        <v>145</v>
      </c>
      <c r="B29" s="240"/>
      <c r="G29" s="228"/>
    </row>
    <row r="30" spans="1:8" x14ac:dyDescent="0.2">
      <c r="A30" s="303" t="s">
        <v>143</v>
      </c>
      <c r="B30" s="240"/>
      <c r="G30" s="178">
        <f>G25*G27</f>
        <v>0</v>
      </c>
    </row>
    <row r="31" spans="1:8" x14ac:dyDescent="0.2">
      <c r="A31" s="303"/>
      <c r="B31" s="240"/>
      <c r="G31" s="180"/>
      <c r="H31" s="187"/>
    </row>
    <row r="32" spans="1:8" x14ac:dyDescent="0.2">
      <c r="A32" s="240" t="s">
        <v>263</v>
      </c>
      <c r="G32" s="181">
        <f>'DHB-5A (NCHC)'!E41</f>
        <v>0</v>
      </c>
      <c r="H32" s="304" t="s">
        <v>264</v>
      </c>
    </row>
    <row r="33" spans="1:8" x14ac:dyDescent="0.2">
      <c r="G33" s="182"/>
      <c r="H33" s="185"/>
    </row>
    <row r="34" spans="1:8" x14ac:dyDescent="0.2">
      <c r="A34" s="123" t="s">
        <v>187</v>
      </c>
      <c r="G34" s="181">
        <f>G30-G32</f>
        <v>0</v>
      </c>
      <c r="H34" s="187" t="s">
        <v>156</v>
      </c>
    </row>
    <row r="35" spans="1:8" x14ac:dyDescent="0.2">
      <c r="G35" s="188"/>
      <c r="H35" s="185"/>
    </row>
    <row r="36" spans="1:8" x14ac:dyDescent="0.2">
      <c r="A36" s="185" t="s">
        <v>265</v>
      </c>
      <c r="G36" s="189"/>
      <c r="H36" s="185"/>
    </row>
    <row r="37" spans="1:8" x14ac:dyDescent="0.2">
      <c r="A37" s="277"/>
      <c r="G37" s="189"/>
      <c r="H37" s="185"/>
    </row>
    <row r="40" spans="1:8" x14ac:dyDescent="0.2">
      <c r="A40" s="185"/>
    </row>
    <row r="41" spans="1:8" x14ac:dyDescent="0.2">
      <c r="A41" s="185"/>
    </row>
    <row r="42" spans="1:8" x14ac:dyDescent="0.2">
      <c r="A42" s="185"/>
    </row>
    <row r="43" spans="1:8" x14ac:dyDescent="0.2">
      <c r="A43" s="185" t="str">
        <f>Facesheet!$A$62</f>
        <v>DHB-FQHC (10/2018)</v>
      </c>
    </row>
    <row r="44" spans="1:8" x14ac:dyDescent="0.2">
      <c r="A44" s="185" t="str">
        <f>Facesheet!$A$63</f>
        <v>Audit Section</v>
      </c>
    </row>
    <row r="45" spans="1:8" x14ac:dyDescent="0.2">
      <c r="A45" s="411" t="s">
        <v>271</v>
      </c>
      <c r="B45" s="407"/>
      <c r="C45" s="407"/>
      <c r="D45" s="407"/>
      <c r="E45" s="407"/>
      <c r="F45" s="407"/>
      <c r="G45" s="407"/>
      <c r="H45" s="407"/>
    </row>
  </sheetData>
  <sheetProtection algorithmName="SHA-512" hashValue="SZYjYCUXAk4qs6lZf2sEjySqPIZpVGY95jVcsB43sXGP/dU4vT2Ltrqsjq5OWiv5W1HhxUhX8jsKHJi8Gn72Fw==" saltValue="p0sXcToqVU1TkLIEaXCCJg==" spinCount="100000" sheet="1" objects="1" scenarios="1" selectLockedCells="1"/>
  <mergeCells count="7">
    <mergeCell ref="B9:D9"/>
    <mergeCell ref="A45:H45"/>
    <mergeCell ref="A3:H3"/>
    <mergeCell ref="A4:H4"/>
    <mergeCell ref="A5:H5"/>
    <mergeCell ref="B7:D7"/>
    <mergeCell ref="B8:D8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  <pageSetUpPr fitToPage="1"/>
  </sheetPr>
  <dimension ref="A1:J50"/>
  <sheetViews>
    <sheetView showGridLines="0" showZeros="0" topLeftCell="B1" zoomScaleNormal="100" workbookViewId="0">
      <selection activeCell="H18" sqref="H18"/>
    </sheetView>
  </sheetViews>
  <sheetFormatPr defaultRowHeight="12.75" x14ac:dyDescent="0.2"/>
  <cols>
    <col min="1" max="1" width="5.140625" hidden="1" customWidth="1"/>
    <col min="2" max="2" width="13.7109375" customWidth="1"/>
    <col min="3" max="3" width="12.42578125" customWidth="1"/>
    <col min="5" max="5" width="5" customWidth="1"/>
    <col min="6" max="6" width="16.140625" customWidth="1"/>
    <col min="7" max="7" width="7.42578125" customWidth="1"/>
    <col min="8" max="8" width="18" customWidth="1"/>
  </cols>
  <sheetData>
    <row r="1" spans="2:10" x14ac:dyDescent="0.2">
      <c r="B1" s="83" t="s">
        <v>221</v>
      </c>
      <c r="C1" s="315">
        <f ca="1">TODAY()</f>
        <v>43417</v>
      </c>
      <c r="H1" s="148" t="s">
        <v>227</v>
      </c>
    </row>
    <row r="2" spans="2:10" x14ac:dyDescent="0.2">
      <c r="B2" s="82"/>
      <c r="C2" s="85"/>
      <c r="H2" s="1"/>
    </row>
    <row r="3" spans="2:10" x14ac:dyDescent="0.2">
      <c r="B3" s="380" t="s">
        <v>222</v>
      </c>
      <c r="C3" s="380"/>
      <c r="D3" s="380"/>
      <c r="E3" s="380"/>
      <c r="F3" s="380"/>
      <c r="G3" s="380"/>
      <c r="H3" s="380"/>
      <c r="I3" s="288"/>
      <c r="J3" s="288"/>
    </row>
    <row r="4" spans="2:10" x14ac:dyDescent="0.2">
      <c r="B4" s="366" t="s">
        <v>223</v>
      </c>
      <c r="C4" s="366"/>
      <c r="D4" s="366"/>
      <c r="E4" s="366"/>
      <c r="F4" s="366"/>
      <c r="G4" s="366"/>
      <c r="H4" s="366"/>
      <c r="I4" s="294"/>
      <c r="J4" s="294"/>
    </row>
    <row r="5" spans="2:10" x14ac:dyDescent="0.2">
      <c r="B5" s="380" t="s">
        <v>39</v>
      </c>
      <c r="C5" s="380"/>
      <c r="D5" s="380"/>
      <c r="E5" s="380"/>
      <c r="F5" s="380"/>
      <c r="G5" s="380"/>
      <c r="H5" s="380"/>
    </row>
    <row r="6" spans="2:10" x14ac:dyDescent="0.2">
      <c r="D6" s="58"/>
    </row>
    <row r="7" spans="2:10" x14ac:dyDescent="0.2">
      <c r="B7" s="295" t="s">
        <v>230</v>
      </c>
      <c r="C7" s="382">
        <f>Facesheet!D11</f>
        <v>0</v>
      </c>
      <c r="D7" s="383"/>
      <c r="E7" s="58"/>
      <c r="F7" s="58"/>
      <c r="G7" s="381" t="s">
        <v>226</v>
      </c>
      <c r="H7" s="381"/>
    </row>
    <row r="8" spans="2:10" x14ac:dyDescent="0.2">
      <c r="B8" s="297" t="s">
        <v>225</v>
      </c>
      <c r="C8" s="384">
        <f>Facesheet!A18</f>
        <v>0</v>
      </c>
      <c r="D8" s="385"/>
      <c r="E8" s="58"/>
      <c r="F8" s="58"/>
      <c r="G8" s="298" t="s">
        <v>242</v>
      </c>
      <c r="H8" s="323">
        <f>Facesheet!E15</f>
        <v>0</v>
      </c>
    </row>
    <row r="9" spans="2:10" x14ac:dyDescent="0.2">
      <c r="B9" s="295" t="s">
        <v>224</v>
      </c>
      <c r="C9" s="384">
        <f>Facesheet!D18</f>
        <v>0</v>
      </c>
      <c r="D9" s="385"/>
      <c r="E9" s="283"/>
      <c r="F9" s="124"/>
      <c r="G9" s="299" t="s">
        <v>243</v>
      </c>
      <c r="H9" s="324">
        <f>Facesheet!H15</f>
        <v>0</v>
      </c>
    </row>
    <row r="10" spans="2:10" x14ac:dyDescent="0.2">
      <c r="B10" s="9"/>
      <c r="C10" s="9"/>
      <c r="D10" s="9"/>
      <c r="E10" s="16"/>
      <c r="F10" s="9"/>
      <c r="G10" s="9"/>
      <c r="H10" s="9"/>
    </row>
    <row r="12" spans="2:10" x14ac:dyDescent="0.2">
      <c r="B12" s="24"/>
      <c r="C12" s="25"/>
      <c r="D12" s="25"/>
      <c r="E12" s="25"/>
      <c r="F12" s="25"/>
      <c r="G12" s="26"/>
      <c r="H12" s="125">
        <f>(Facesheet!C7)</f>
        <v>0</v>
      </c>
    </row>
    <row r="13" spans="2:10" x14ac:dyDescent="0.2">
      <c r="B13" s="52"/>
      <c r="C13" s="29"/>
      <c r="D13" s="29"/>
      <c r="E13" s="29"/>
      <c r="F13" s="29"/>
      <c r="G13" s="53"/>
      <c r="H13" s="74" t="s">
        <v>40</v>
      </c>
    </row>
    <row r="14" spans="2:10" x14ac:dyDescent="0.2">
      <c r="H14" s="128"/>
    </row>
    <row r="15" spans="2:10" x14ac:dyDescent="0.2">
      <c r="B15" s="1" t="s">
        <v>157</v>
      </c>
      <c r="H15" s="75"/>
    </row>
    <row r="16" spans="2:10" x14ac:dyDescent="0.2">
      <c r="H16" s="128"/>
    </row>
    <row r="17" spans="2:8" x14ac:dyDescent="0.2">
      <c r="B17" s="1" t="s">
        <v>43</v>
      </c>
      <c r="H17" s="129"/>
    </row>
    <row r="18" spans="2:8" x14ac:dyDescent="0.2">
      <c r="B18" s="1" t="s">
        <v>144</v>
      </c>
      <c r="H18" s="284"/>
    </row>
    <row r="19" spans="2:8" x14ac:dyDescent="0.2">
      <c r="H19" s="128"/>
    </row>
    <row r="20" spans="2:8" x14ac:dyDescent="0.2">
      <c r="B20" s="1" t="s">
        <v>44</v>
      </c>
      <c r="H20" s="127">
        <f>ROUND((H15*H18),0)</f>
        <v>0</v>
      </c>
    </row>
    <row r="21" spans="2:8" x14ac:dyDescent="0.2">
      <c r="B21" s="1"/>
      <c r="H21" s="245"/>
    </row>
    <row r="43" spans="2:7" x14ac:dyDescent="0.2">
      <c r="B43" s="1"/>
    </row>
    <row r="44" spans="2:7" x14ac:dyDescent="0.2">
      <c r="B44" s="1"/>
    </row>
    <row r="45" spans="2:7" x14ac:dyDescent="0.2">
      <c r="B45" s="1"/>
    </row>
    <row r="46" spans="2:7" x14ac:dyDescent="0.2">
      <c r="B46" s="1"/>
    </row>
    <row r="47" spans="2:7" x14ac:dyDescent="0.2">
      <c r="E47" s="17"/>
      <c r="F47" s="4"/>
      <c r="G47" s="281"/>
    </row>
    <row r="48" spans="2:7" x14ac:dyDescent="0.2">
      <c r="B48" s="1" t="str">
        <f>Facesheet!$A$62</f>
        <v>DHB-FQHC (10/2018)</v>
      </c>
    </row>
    <row r="49" spans="2:9" x14ac:dyDescent="0.2">
      <c r="B49" s="1" t="str">
        <f>Facesheet!$A$63</f>
        <v>Audit Section</v>
      </c>
    </row>
    <row r="50" spans="2:9" x14ac:dyDescent="0.2">
      <c r="B50" s="380" t="s">
        <v>131</v>
      </c>
      <c r="C50" s="380"/>
      <c r="D50" s="380"/>
      <c r="E50" s="380"/>
      <c r="F50" s="380"/>
      <c r="G50" s="380"/>
      <c r="H50" s="380"/>
      <c r="I50" s="8"/>
    </row>
  </sheetData>
  <sheetProtection algorithmName="SHA-512" hashValue="on2tS2iemoiCShOeHS0I1KAleghf5zUvCsD3ewwhy4199p7mqBD7EkcLHnVC3vhi2ZHj2tB39SfB+flKqYiTfg==" saltValue="rsTT8YLg4RDdz1/D/aYhbw==" spinCount="100000" sheet="1" selectLockedCells="1"/>
  <mergeCells count="8">
    <mergeCell ref="B50:H50"/>
    <mergeCell ref="B3:H3"/>
    <mergeCell ref="B4:H4"/>
    <mergeCell ref="B5:H5"/>
    <mergeCell ref="G7:H7"/>
    <mergeCell ref="C7:D7"/>
    <mergeCell ref="C8:D8"/>
    <mergeCell ref="C9:D9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H50"/>
  <sheetViews>
    <sheetView showGridLines="0" showZeros="0" zoomScaleNormal="100" workbookViewId="0">
      <selection activeCell="F15" sqref="F15"/>
    </sheetView>
  </sheetViews>
  <sheetFormatPr defaultRowHeight="12.75" x14ac:dyDescent="0.2"/>
  <cols>
    <col min="1" max="1" width="13.28515625" customWidth="1"/>
    <col min="2" max="2" width="12.42578125" customWidth="1"/>
    <col min="4" max="4" width="6" customWidth="1"/>
    <col min="5" max="5" width="12" customWidth="1"/>
    <col min="6" max="6" width="13.7109375" customWidth="1"/>
    <col min="7" max="7" width="14.140625" customWidth="1"/>
    <col min="8" max="8" width="11.28515625" customWidth="1"/>
  </cols>
  <sheetData>
    <row r="1" spans="1:8" x14ac:dyDescent="0.2">
      <c r="A1" s="315" t="str">
        <f>+'DHB-1'!B1</f>
        <v xml:space="preserve">RUN DATE </v>
      </c>
      <c r="B1" s="315">
        <f ca="1">+'DHB-1'!C1</f>
        <v>43417</v>
      </c>
      <c r="G1" s="148" t="s">
        <v>228</v>
      </c>
    </row>
    <row r="2" spans="1:8" x14ac:dyDescent="0.2">
      <c r="A2" s="85"/>
      <c r="B2" s="85"/>
      <c r="H2" s="148"/>
    </row>
    <row r="3" spans="1:8" x14ac:dyDescent="0.2">
      <c r="A3" s="342" t="s">
        <v>222</v>
      </c>
      <c r="B3" s="342"/>
      <c r="C3" s="342"/>
      <c r="D3" s="342"/>
      <c r="E3" s="342"/>
      <c r="F3" s="342"/>
      <c r="G3" s="342"/>
      <c r="H3" s="148"/>
    </row>
    <row r="4" spans="1:8" x14ac:dyDescent="0.2">
      <c r="A4" s="388" t="s">
        <v>280</v>
      </c>
      <c r="B4" s="388"/>
      <c r="C4" s="388"/>
      <c r="D4" s="388"/>
      <c r="E4" s="388"/>
      <c r="F4" s="388"/>
      <c r="G4" s="388"/>
      <c r="H4" s="148"/>
    </row>
    <row r="5" spans="1:8" x14ac:dyDescent="0.2">
      <c r="A5" s="387" t="s">
        <v>45</v>
      </c>
      <c r="B5" s="387"/>
      <c r="C5" s="387"/>
      <c r="D5" s="387"/>
      <c r="E5" s="387"/>
      <c r="F5" s="387"/>
      <c r="G5" s="387"/>
      <c r="H5" s="287"/>
    </row>
    <row r="7" spans="1:8" x14ac:dyDescent="0.2">
      <c r="A7" s="295" t="s">
        <v>230</v>
      </c>
      <c r="B7" s="382">
        <f>Facesheet!D11</f>
        <v>0</v>
      </c>
      <c r="C7" s="383"/>
      <c r="D7" s="58"/>
      <c r="E7" s="58"/>
      <c r="F7" s="381" t="s">
        <v>226</v>
      </c>
      <c r="G7" s="381"/>
    </row>
    <row r="8" spans="1:8" x14ac:dyDescent="0.2">
      <c r="A8" s="297" t="s">
        <v>225</v>
      </c>
      <c r="B8" s="384">
        <f>Facesheet!A18</f>
        <v>0</v>
      </c>
      <c r="C8" s="385"/>
      <c r="D8" s="58"/>
      <c r="E8" s="58"/>
      <c r="F8" s="298" t="s">
        <v>242</v>
      </c>
      <c r="G8" s="323">
        <f>Facesheet!E15</f>
        <v>0</v>
      </c>
      <c r="H8" s="15"/>
    </row>
    <row r="9" spans="1:8" x14ac:dyDescent="0.2">
      <c r="A9" s="295" t="s">
        <v>224</v>
      </c>
      <c r="B9" s="384">
        <f>Facesheet!D18</f>
        <v>0</v>
      </c>
      <c r="C9" s="385"/>
      <c r="D9" s="283"/>
      <c r="E9" s="124"/>
      <c r="F9" s="313" t="s">
        <v>243</v>
      </c>
      <c r="G9" s="324">
        <f>Facesheet!H15</f>
        <v>0</v>
      </c>
      <c r="H9" s="15"/>
    </row>
    <row r="10" spans="1:8" x14ac:dyDescent="0.2">
      <c r="A10" s="9"/>
      <c r="B10" s="9"/>
      <c r="C10" s="9"/>
      <c r="D10" s="9"/>
      <c r="E10" s="9"/>
      <c r="F10" s="9"/>
      <c r="G10" s="9"/>
      <c r="H10" s="15"/>
    </row>
    <row r="11" spans="1:8" x14ac:dyDescent="0.2">
      <c r="F11" s="15"/>
      <c r="G11" s="3"/>
      <c r="H11" s="15"/>
    </row>
    <row r="12" spans="1:8" x14ac:dyDescent="0.2">
      <c r="A12" s="1" t="s">
        <v>300</v>
      </c>
      <c r="F12" s="10"/>
      <c r="G12" s="113"/>
      <c r="H12" s="15"/>
    </row>
    <row r="13" spans="1:8" x14ac:dyDescent="0.2">
      <c r="A13" s="1" t="s">
        <v>299</v>
      </c>
      <c r="F13" s="11"/>
      <c r="G13" s="131">
        <f>SUM(F15:F27)</f>
        <v>0</v>
      </c>
    </row>
    <row r="14" spans="1:8" x14ac:dyDescent="0.2">
      <c r="F14" s="130"/>
      <c r="G14" s="10"/>
    </row>
    <row r="15" spans="1:8" x14ac:dyDescent="0.2">
      <c r="A15" s="1" t="s">
        <v>158</v>
      </c>
      <c r="F15" s="77"/>
      <c r="G15" s="13"/>
    </row>
    <row r="16" spans="1:8" x14ac:dyDescent="0.2">
      <c r="F16" s="130"/>
      <c r="G16" s="13"/>
    </row>
    <row r="17" spans="1:7" x14ac:dyDescent="0.2">
      <c r="A17" s="1" t="s">
        <v>159</v>
      </c>
      <c r="F17" s="77"/>
      <c r="G17" s="13"/>
    </row>
    <row r="18" spans="1:7" x14ac:dyDescent="0.2">
      <c r="F18" s="130"/>
      <c r="G18" s="13"/>
    </row>
    <row r="19" spans="1:7" x14ac:dyDescent="0.2">
      <c r="A19" s="1" t="s">
        <v>160</v>
      </c>
      <c r="F19" s="77"/>
      <c r="G19" s="13"/>
    </row>
    <row r="20" spans="1:7" x14ac:dyDescent="0.2">
      <c r="F20" s="130"/>
      <c r="G20" s="13"/>
    </row>
    <row r="21" spans="1:7" x14ac:dyDescent="0.2">
      <c r="A21" s="1" t="s">
        <v>161</v>
      </c>
      <c r="D21" s="30"/>
      <c r="F21" s="77"/>
      <c r="G21" s="13"/>
    </row>
    <row r="22" spans="1:7" x14ac:dyDescent="0.2">
      <c r="F22" s="130"/>
      <c r="G22" s="13"/>
    </row>
    <row r="23" spans="1:7" x14ac:dyDescent="0.2">
      <c r="A23" s="1" t="s">
        <v>162</v>
      </c>
      <c r="D23" s="30"/>
      <c r="F23" s="77"/>
      <c r="G23" s="13"/>
    </row>
    <row r="24" spans="1:7" x14ac:dyDescent="0.2">
      <c r="F24" s="130"/>
      <c r="G24" s="13"/>
    </row>
    <row r="25" spans="1:7" x14ac:dyDescent="0.2">
      <c r="A25" s="1" t="s">
        <v>189</v>
      </c>
      <c r="D25" s="30"/>
      <c r="F25" s="77"/>
      <c r="G25" s="13"/>
    </row>
    <row r="26" spans="1:7" x14ac:dyDescent="0.2">
      <c r="F26" s="134"/>
      <c r="G26" s="13"/>
    </row>
    <row r="27" spans="1:7" x14ac:dyDescent="0.2">
      <c r="A27" s="1" t="s">
        <v>188</v>
      </c>
      <c r="F27" s="77"/>
      <c r="G27" s="11"/>
    </row>
    <row r="28" spans="1:7" x14ac:dyDescent="0.2">
      <c r="F28" s="92"/>
      <c r="G28" s="238"/>
    </row>
    <row r="29" spans="1:7" x14ac:dyDescent="0.2">
      <c r="A29" s="1" t="s">
        <v>181</v>
      </c>
      <c r="F29" s="92"/>
      <c r="G29" s="246"/>
    </row>
    <row r="30" spans="1:7" x14ac:dyDescent="0.2">
      <c r="A30" s="1" t="s">
        <v>190</v>
      </c>
      <c r="F30" s="236"/>
      <c r="G30" s="77"/>
    </row>
    <row r="31" spans="1:7" x14ac:dyDescent="0.2">
      <c r="F31" s="92"/>
      <c r="G31" s="238"/>
    </row>
    <row r="32" spans="1:7" x14ac:dyDescent="0.2">
      <c r="A32" s="1" t="s">
        <v>46</v>
      </c>
      <c r="F32" s="237"/>
      <c r="G32" s="132">
        <f>IF(ISERROR(G13/G30), ,ROUND((G13/G30),4))</f>
        <v>0</v>
      </c>
    </row>
    <row r="33" spans="1:7" x14ac:dyDescent="0.2">
      <c r="G33" s="130"/>
    </row>
    <row r="34" spans="1:7" x14ac:dyDescent="0.2">
      <c r="A34" s="235" t="s">
        <v>191</v>
      </c>
      <c r="C34" s="224"/>
      <c r="D34" s="224"/>
      <c r="E34" s="224"/>
      <c r="G34" s="77"/>
    </row>
    <row r="35" spans="1:7" x14ac:dyDescent="0.2">
      <c r="G35" s="130"/>
    </row>
    <row r="36" spans="1:7" x14ac:dyDescent="0.2">
      <c r="A36" s="1" t="s">
        <v>163</v>
      </c>
      <c r="G36" s="247">
        <f>G32*G34</f>
        <v>0</v>
      </c>
    </row>
    <row r="37" spans="1:7" x14ac:dyDescent="0.2">
      <c r="A37" s="248"/>
      <c r="B37" s="15"/>
      <c r="C37" s="15"/>
      <c r="D37" s="15"/>
      <c r="E37" s="15"/>
      <c r="F37" s="15"/>
      <c r="G37" s="237"/>
    </row>
    <row r="38" spans="1:7" x14ac:dyDescent="0.2">
      <c r="A38" s="15"/>
      <c r="B38" s="15"/>
      <c r="C38" s="15"/>
      <c r="D38" s="15"/>
      <c r="E38" s="15"/>
      <c r="F38" s="15"/>
      <c r="G38" s="100"/>
    </row>
    <row r="39" spans="1:7" x14ac:dyDescent="0.2">
      <c r="A39" s="1" t="s">
        <v>47</v>
      </c>
    </row>
    <row r="40" spans="1:7" x14ac:dyDescent="0.2">
      <c r="A40" s="2" t="s">
        <v>48</v>
      </c>
    </row>
    <row r="41" spans="1:7" x14ac:dyDescent="0.2">
      <c r="A41" s="1" t="s">
        <v>154</v>
      </c>
    </row>
    <row r="43" spans="1:7" x14ac:dyDescent="0.2">
      <c r="A43" s="150"/>
      <c r="B43" s="1"/>
    </row>
    <row r="44" spans="1:7" x14ac:dyDescent="0.2">
      <c r="A44" s="1"/>
      <c r="B44" s="1"/>
    </row>
    <row r="48" spans="1:7" x14ac:dyDescent="0.2">
      <c r="A48" s="1" t="str">
        <f>Facesheet!$A$62</f>
        <v>DHB-FQHC (10/2018)</v>
      </c>
    </row>
    <row r="49" spans="1:8" x14ac:dyDescent="0.2">
      <c r="A49" s="1" t="str">
        <f>Facesheet!$A$63</f>
        <v>Audit Section</v>
      </c>
    </row>
    <row r="50" spans="1:8" x14ac:dyDescent="0.2">
      <c r="A50" s="386" t="s">
        <v>49</v>
      </c>
      <c r="B50" s="386"/>
      <c r="C50" s="386"/>
      <c r="D50" s="386"/>
      <c r="E50" s="386"/>
      <c r="F50" s="386"/>
      <c r="G50" s="386"/>
      <c r="H50" s="325"/>
    </row>
  </sheetData>
  <sheetProtection algorithmName="SHA-512" hashValue="BPoJr7KrOrUSE9kGo/sQFmDWgClDzIWPc3TDBCBk86yYC41BmXP1Ol2A7jYZ3whqrSs0nBmDzvcHqT6+t/RbjA==" saltValue="8ADEnD9h5Pr0Lfd+KjsBWg==" spinCount="100000" sheet="1" selectLockedCells="1"/>
  <mergeCells count="8">
    <mergeCell ref="B9:C9"/>
    <mergeCell ref="A50:G50"/>
    <mergeCell ref="A5:G5"/>
    <mergeCell ref="A3:G3"/>
    <mergeCell ref="A4:G4"/>
    <mergeCell ref="B7:C7"/>
    <mergeCell ref="F7:G7"/>
    <mergeCell ref="B8:C8"/>
  </mergeCells>
  <phoneticPr fontId="11" type="noConversion"/>
  <printOptions horizontalCentered="1"/>
  <pageMargins left="0.5" right="0.5" top="0.5" bottom="0.5" header="0.5" footer="0.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</sheetPr>
  <dimension ref="A1:J53"/>
  <sheetViews>
    <sheetView showGridLines="0" showZeros="0" topLeftCell="A10" zoomScaleNormal="100" workbookViewId="0">
      <selection activeCell="H25" sqref="H25"/>
    </sheetView>
  </sheetViews>
  <sheetFormatPr defaultRowHeight="12.75" x14ac:dyDescent="0.2"/>
  <cols>
    <col min="1" max="1" width="14.7109375" customWidth="1"/>
    <col min="2" max="2" width="10.7109375" customWidth="1"/>
    <col min="3" max="3" width="12.7109375" customWidth="1"/>
    <col min="5" max="5" width="10.85546875" customWidth="1"/>
    <col min="6" max="6" width="10.85546875" style="30" customWidth="1"/>
    <col min="7" max="7" width="10.140625" style="30" customWidth="1"/>
    <col min="8" max="8" width="15.28515625" style="30" customWidth="1"/>
    <col min="9" max="9" width="9.85546875" style="45" customWidth="1"/>
  </cols>
  <sheetData>
    <row r="1" spans="1:10" x14ac:dyDescent="0.2">
      <c r="A1" s="315" t="str">
        <f>+'DHB-2'!A1</f>
        <v xml:space="preserve">RUN DATE </v>
      </c>
      <c r="B1" s="315">
        <f ca="1">+'DHB-2'!B1</f>
        <v>43417</v>
      </c>
      <c r="I1" s="146" t="s">
        <v>229</v>
      </c>
    </row>
    <row r="3" spans="1:10" x14ac:dyDescent="0.2">
      <c r="A3" s="342" t="s">
        <v>222</v>
      </c>
      <c r="B3" s="342"/>
      <c r="C3" s="342"/>
      <c r="D3" s="342"/>
      <c r="E3" s="342"/>
      <c r="F3" s="342"/>
      <c r="G3" s="342"/>
      <c r="H3" s="342"/>
      <c r="I3" s="342"/>
    </row>
    <row r="4" spans="1:10" x14ac:dyDescent="0.2">
      <c r="A4" s="388" t="s">
        <v>280</v>
      </c>
      <c r="B4" s="388"/>
      <c r="C4" s="388"/>
      <c r="D4" s="388"/>
      <c r="E4" s="388"/>
      <c r="F4" s="388"/>
      <c r="G4" s="388"/>
      <c r="H4" s="388"/>
      <c r="I4" s="388"/>
    </row>
    <row r="5" spans="1:10" x14ac:dyDescent="0.2">
      <c r="A5" s="387" t="s">
        <v>50</v>
      </c>
      <c r="B5" s="387"/>
      <c r="C5" s="387"/>
      <c r="D5" s="387"/>
      <c r="E5" s="387"/>
      <c r="F5" s="387"/>
      <c r="G5" s="387"/>
      <c r="H5" s="387"/>
      <c r="I5" s="387"/>
    </row>
    <row r="7" spans="1:10" x14ac:dyDescent="0.2">
      <c r="A7" s="295" t="s">
        <v>230</v>
      </c>
      <c r="B7" s="382">
        <f>Facesheet!D11</f>
        <v>0</v>
      </c>
      <c r="C7" s="383"/>
      <c r="D7" s="58"/>
      <c r="E7" s="58"/>
      <c r="H7" s="381" t="s">
        <v>226</v>
      </c>
      <c r="I7" s="381"/>
    </row>
    <row r="8" spans="1:10" x14ac:dyDescent="0.2">
      <c r="A8" s="297" t="s">
        <v>225</v>
      </c>
      <c r="B8" s="384">
        <f>Facesheet!A18</f>
        <v>0</v>
      </c>
      <c r="C8" s="385"/>
      <c r="D8" s="58"/>
      <c r="E8" s="58"/>
      <c r="H8" s="298" t="s">
        <v>242</v>
      </c>
      <c r="I8" s="323">
        <f>Facesheet!E15</f>
        <v>0</v>
      </c>
    </row>
    <row r="9" spans="1:10" x14ac:dyDescent="0.2">
      <c r="A9" s="295" t="s">
        <v>224</v>
      </c>
      <c r="B9" s="384">
        <f>Facesheet!D18</f>
        <v>0</v>
      </c>
      <c r="C9" s="385"/>
      <c r="D9" s="283"/>
      <c r="E9" s="124"/>
      <c r="H9" s="313" t="s">
        <v>243</v>
      </c>
      <c r="I9" s="324">
        <f>Facesheet!H15</f>
        <v>0</v>
      </c>
    </row>
    <row r="10" spans="1:10" x14ac:dyDescent="0.2">
      <c r="A10" s="9"/>
      <c r="B10" s="9"/>
      <c r="C10" s="9"/>
      <c r="D10" s="9"/>
      <c r="E10" s="9"/>
      <c r="F10" s="31"/>
      <c r="G10" s="31"/>
      <c r="H10" s="31"/>
      <c r="I10" s="43"/>
      <c r="J10" s="3"/>
    </row>
    <row r="11" spans="1:10" x14ac:dyDescent="0.2">
      <c r="C11" s="9"/>
      <c r="J11" s="3"/>
    </row>
    <row r="12" spans="1:10" x14ac:dyDescent="0.2">
      <c r="A12" s="24"/>
      <c r="B12" s="25"/>
      <c r="C12" s="12"/>
      <c r="D12" s="26"/>
      <c r="E12" s="20" t="s">
        <v>51</v>
      </c>
      <c r="F12" s="32" t="s">
        <v>52</v>
      </c>
      <c r="G12" s="32" t="s">
        <v>53</v>
      </c>
      <c r="H12" s="32" t="s">
        <v>53</v>
      </c>
      <c r="I12" s="46" t="s">
        <v>54</v>
      </c>
    </row>
    <row r="13" spans="1:10" x14ac:dyDescent="0.2">
      <c r="A13" s="27"/>
      <c r="B13" s="12"/>
      <c r="C13" s="12"/>
      <c r="D13" s="28"/>
      <c r="E13" s="14"/>
      <c r="F13" s="33" t="s">
        <v>55</v>
      </c>
      <c r="G13" s="34" t="s">
        <v>51</v>
      </c>
      <c r="H13" s="34" t="s">
        <v>56</v>
      </c>
      <c r="I13" s="47" t="s">
        <v>57</v>
      </c>
    </row>
    <row r="14" spans="1:10" x14ac:dyDescent="0.2">
      <c r="A14" s="52"/>
      <c r="B14" s="29"/>
      <c r="C14" s="29"/>
      <c r="D14" s="53"/>
      <c r="E14" s="21" t="s">
        <v>232</v>
      </c>
      <c r="F14" s="34" t="s">
        <v>58</v>
      </c>
      <c r="H14" s="34" t="s">
        <v>59</v>
      </c>
      <c r="I14" s="7"/>
    </row>
    <row r="15" spans="1:10" x14ac:dyDescent="0.2">
      <c r="A15" s="18"/>
      <c r="B15" s="3"/>
      <c r="C15" s="3"/>
      <c r="D15" s="19"/>
      <c r="E15" s="14"/>
      <c r="F15" s="34" t="s">
        <v>197</v>
      </c>
      <c r="G15" s="33" t="s">
        <v>60</v>
      </c>
      <c r="H15" s="34" t="s">
        <v>61</v>
      </c>
      <c r="I15" s="51" t="s">
        <v>62</v>
      </c>
    </row>
    <row r="16" spans="1:10" x14ac:dyDescent="0.2">
      <c r="A16" s="84"/>
      <c r="B16" s="3"/>
      <c r="C16" s="3"/>
      <c r="D16" s="19"/>
      <c r="E16" s="14"/>
      <c r="F16" s="34" t="s">
        <v>63</v>
      </c>
      <c r="G16" s="40"/>
      <c r="H16" s="34" t="s">
        <v>64</v>
      </c>
      <c r="I16" s="7"/>
    </row>
    <row r="17" spans="1:9" x14ac:dyDescent="0.2">
      <c r="A17" s="5"/>
      <c r="B17" s="23" t="s">
        <v>40</v>
      </c>
      <c r="C17" s="9"/>
      <c r="D17" s="6"/>
      <c r="E17" s="22" t="s">
        <v>41</v>
      </c>
      <c r="F17" s="35" t="s">
        <v>42</v>
      </c>
      <c r="G17" s="35" t="s">
        <v>65</v>
      </c>
      <c r="H17" s="35" t="s">
        <v>66</v>
      </c>
      <c r="I17" s="48" t="s">
        <v>67</v>
      </c>
    </row>
    <row r="18" spans="1:9" x14ac:dyDescent="0.2">
      <c r="E18" s="24"/>
      <c r="F18" s="37"/>
      <c r="G18" s="37"/>
      <c r="H18" s="37"/>
      <c r="I18" s="54"/>
    </row>
    <row r="19" spans="1:9" x14ac:dyDescent="0.2">
      <c r="A19" s="1" t="s">
        <v>231</v>
      </c>
      <c r="E19" s="52"/>
      <c r="F19" s="38"/>
      <c r="G19" s="38"/>
      <c r="H19" s="38"/>
      <c r="I19" s="55"/>
    </row>
    <row r="20" spans="1:9" x14ac:dyDescent="0.2">
      <c r="E20" s="130"/>
      <c r="F20" s="133"/>
      <c r="G20" s="133"/>
      <c r="H20" s="133"/>
      <c r="I20" s="128"/>
    </row>
    <row r="21" spans="1:9" x14ac:dyDescent="0.2">
      <c r="A21" s="1" t="s">
        <v>164</v>
      </c>
      <c r="E21" s="127">
        <f>'DHB-2'!F15</f>
        <v>0</v>
      </c>
      <c r="F21" s="127">
        <f>ROUND((E21*E39),0)</f>
        <v>0</v>
      </c>
      <c r="G21" s="127">
        <f>(E21+F21)</f>
        <v>0</v>
      </c>
      <c r="H21" s="144"/>
      <c r="I21" s="142">
        <f>IF((H21=0),0,(G21/H21))</f>
        <v>0</v>
      </c>
    </row>
    <row r="22" spans="1:9" x14ac:dyDescent="0.2">
      <c r="E22" s="130"/>
      <c r="F22" s="133"/>
      <c r="G22" s="133"/>
      <c r="H22" s="133"/>
      <c r="I22" s="128"/>
    </row>
    <row r="23" spans="1:9" x14ac:dyDescent="0.2">
      <c r="A23" s="1" t="s">
        <v>194</v>
      </c>
      <c r="E23" s="127">
        <f>'DHB-2'!F17</f>
        <v>0</v>
      </c>
      <c r="F23" s="127">
        <f>ROUND((E23*E39),0)</f>
        <v>0</v>
      </c>
      <c r="G23" s="127">
        <f>(E23+F23)</f>
        <v>0</v>
      </c>
      <c r="H23" s="144"/>
      <c r="I23" s="142">
        <f>IF((H23=0),0,(G23/H23))</f>
        <v>0</v>
      </c>
    </row>
    <row r="24" spans="1:9" x14ac:dyDescent="0.2">
      <c r="A24" s="1"/>
      <c r="E24" s="130"/>
      <c r="F24" s="133"/>
      <c r="G24" s="133"/>
      <c r="H24" s="133"/>
      <c r="I24" s="128"/>
    </row>
    <row r="25" spans="1:9" x14ac:dyDescent="0.2">
      <c r="A25" s="1" t="s">
        <v>165</v>
      </c>
      <c r="E25" s="127">
        <f>'DHB-2'!F19</f>
        <v>0</v>
      </c>
      <c r="F25" s="127">
        <f>ROUND((E25*E39),0)</f>
        <v>0</v>
      </c>
      <c r="G25" s="127">
        <f>(E25+F25)</f>
        <v>0</v>
      </c>
      <c r="H25" s="144"/>
      <c r="I25" s="142">
        <f>IF((H25=0),0,(G25/H25))</f>
        <v>0</v>
      </c>
    </row>
    <row r="26" spans="1:9" x14ac:dyDescent="0.2">
      <c r="A26" s="1"/>
      <c r="E26" s="86"/>
      <c r="F26" s="133"/>
      <c r="G26" s="308"/>
      <c r="H26" s="133"/>
      <c r="I26" s="128"/>
    </row>
    <row r="27" spans="1:9" x14ac:dyDescent="0.2">
      <c r="A27" s="1" t="s">
        <v>195</v>
      </c>
      <c r="E27" s="305">
        <f>'DHB-2'!F21</f>
        <v>0</v>
      </c>
      <c r="F27" s="247">
        <f>ROUND((E27*E39),0)</f>
        <v>0</v>
      </c>
      <c r="G27" s="306">
        <f>(E27+F27)</f>
        <v>0</v>
      </c>
      <c r="H27" s="144"/>
      <c r="I27" s="142">
        <f>IF((H27=0),0,(G27/H27))</f>
        <v>0</v>
      </c>
    </row>
    <row r="28" spans="1:9" x14ac:dyDescent="0.2">
      <c r="A28" s="1"/>
      <c r="E28" s="86"/>
      <c r="F28" s="133"/>
      <c r="G28" s="308"/>
      <c r="H28" s="133"/>
      <c r="I28" s="128"/>
    </row>
    <row r="29" spans="1:9" x14ac:dyDescent="0.2">
      <c r="A29" s="1" t="s">
        <v>166</v>
      </c>
      <c r="E29" s="305">
        <f>'DHB-2'!F23</f>
        <v>0</v>
      </c>
      <c r="F29" s="247">
        <f>ROUND((E29*E39),0)</f>
        <v>0</v>
      </c>
      <c r="G29" s="306">
        <f>(E29+F29)</f>
        <v>0</v>
      </c>
      <c r="H29" s="145"/>
      <c r="I29" s="142">
        <f>IF((H29=0),0,(G29/H29))</f>
        <v>0</v>
      </c>
    </row>
    <row r="30" spans="1:9" x14ac:dyDescent="0.2">
      <c r="A30" s="1"/>
      <c r="E30" s="86"/>
      <c r="F30" s="133"/>
      <c r="G30" s="308"/>
      <c r="H30" s="133"/>
      <c r="I30" s="128"/>
    </row>
    <row r="31" spans="1:9" x14ac:dyDescent="0.2">
      <c r="A31" s="1" t="s">
        <v>192</v>
      </c>
      <c r="E31" s="305">
        <f>'DHB-2'!F25</f>
        <v>0</v>
      </c>
      <c r="F31" s="247">
        <f>ROUND((E31*E39),0)</f>
        <v>0</v>
      </c>
      <c r="G31" s="306">
        <f>(E31+F31)</f>
        <v>0</v>
      </c>
      <c r="H31" s="145"/>
      <c r="I31" s="142">
        <f>IF((H31=0),0,(G31/H31))</f>
        <v>0</v>
      </c>
    </row>
    <row r="32" spans="1:9" x14ac:dyDescent="0.2">
      <c r="A32" s="1"/>
      <c r="E32" s="130"/>
      <c r="F32" s="133"/>
      <c r="G32" s="133"/>
      <c r="H32" s="126"/>
      <c r="I32" s="129"/>
    </row>
    <row r="33" spans="1:9" x14ac:dyDescent="0.2">
      <c r="A33" s="1" t="s">
        <v>193</v>
      </c>
      <c r="E33" s="247">
        <f>'DHB-2'!F27</f>
        <v>0</v>
      </c>
      <c r="F33" s="247">
        <f>ROUND((E33*E39),0)</f>
        <v>0</v>
      </c>
      <c r="G33" s="247">
        <f>(E33+F33)</f>
        <v>0</v>
      </c>
      <c r="H33" s="307"/>
      <c r="I33" s="142">
        <f>IF((H33=0),0,(G33/H33))</f>
        <v>0</v>
      </c>
    </row>
    <row r="34" spans="1:9" x14ac:dyDescent="0.2">
      <c r="A34" s="1"/>
      <c r="E34" s="134"/>
      <c r="F34" s="143"/>
      <c r="G34" s="143"/>
      <c r="H34" s="309"/>
      <c r="I34" s="49"/>
    </row>
    <row r="35" spans="1:9" x14ac:dyDescent="0.2">
      <c r="A35" s="1" t="s">
        <v>196</v>
      </c>
      <c r="E35" s="127">
        <f>SUM(E21:E33)</f>
        <v>0</v>
      </c>
      <c r="F35" s="127">
        <f>SUM(F20:F33)</f>
        <v>0</v>
      </c>
      <c r="G35" s="127">
        <f>(E35+F35)</f>
        <v>0</v>
      </c>
      <c r="H35" s="310"/>
      <c r="I35" s="50"/>
    </row>
    <row r="36" spans="1:9" x14ac:dyDescent="0.2">
      <c r="A36" s="1"/>
      <c r="E36" s="130"/>
      <c r="F36" s="135"/>
      <c r="G36" s="136"/>
      <c r="H36" s="41"/>
      <c r="I36" s="49"/>
    </row>
    <row r="37" spans="1:9" x14ac:dyDescent="0.2">
      <c r="A37" s="1" t="s">
        <v>233</v>
      </c>
      <c r="E37" s="127">
        <f>'DHB-2'!G36</f>
        <v>0</v>
      </c>
      <c r="F37" s="137"/>
      <c r="G37" s="138"/>
      <c r="H37" s="42"/>
      <c r="I37" s="50"/>
    </row>
    <row r="38" spans="1:9" x14ac:dyDescent="0.2">
      <c r="A38" s="1"/>
      <c r="E38" s="130"/>
      <c r="F38" s="139" t="s">
        <v>68</v>
      </c>
      <c r="G38" s="136"/>
      <c r="H38" s="41"/>
      <c r="I38" s="49"/>
    </row>
    <row r="39" spans="1:9" x14ac:dyDescent="0.2">
      <c r="A39" s="1" t="s">
        <v>69</v>
      </c>
      <c r="E39" s="140">
        <f>IF(ISERROR(E37/E35),0,E37/E35)</f>
        <v>0</v>
      </c>
      <c r="F39" s="141" t="s">
        <v>70</v>
      </c>
      <c r="G39" s="138"/>
      <c r="H39" s="42"/>
      <c r="I39" s="50"/>
    </row>
    <row r="40" spans="1:9" x14ac:dyDescent="0.2">
      <c r="A40" s="1"/>
    </row>
    <row r="41" spans="1:9" x14ac:dyDescent="0.2">
      <c r="A41" s="1"/>
    </row>
    <row r="42" spans="1:9" x14ac:dyDescent="0.2">
      <c r="A42" s="1" t="s">
        <v>71</v>
      </c>
    </row>
    <row r="43" spans="1:9" x14ac:dyDescent="0.2">
      <c r="A43" s="150"/>
      <c r="B43" s="1"/>
      <c r="F43"/>
      <c r="G43"/>
      <c r="H43"/>
      <c r="I43"/>
    </row>
    <row r="44" spans="1:9" x14ac:dyDescent="0.2">
      <c r="A44" s="1"/>
      <c r="B44" s="1"/>
      <c r="F44"/>
      <c r="G44"/>
      <c r="H44"/>
      <c r="I44"/>
    </row>
    <row r="45" spans="1:9" x14ac:dyDescent="0.2">
      <c r="A45" s="1"/>
    </row>
    <row r="46" spans="1:9" x14ac:dyDescent="0.2">
      <c r="A46" s="1"/>
    </row>
    <row r="47" spans="1:9" x14ac:dyDescent="0.2">
      <c r="F47" s="39"/>
    </row>
    <row r="48" spans="1:9" x14ac:dyDescent="0.2">
      <c r="F48" s="39"/>
    </row>
    <row r="49" spans="1:9" x14ac:dyDescent="0.2">
      <c r="F49" s="39"/>
    </row>
    <row r="51" spans="1:9" x14ac:dyDescent="0.2">
      <c r="A51" s="1" t="str">
        <f>Facesheet!$A$62</f>
        <v>DHB-FQHC (10/2018)</v>
      </c>
    </row>
    <row r="52" spans="1:9" x14ac:dyDescent="0.2">
      <c r="A52" s="1" t="str">
        <f>Facesheet!$A$63</f>
        <v>Audit Section</v>
      </c>
    </row>
    <row r="53" spans="1:9" x14ac:dyDescent="0.2">
      <c r="A53" s="389" t="s">
        <v>72</v>
      </c>
      <c r="B53" s="389"/>
      <c r="C53" s="389"/>
      <c r="D53" s="389"/>
      <c r="E53" s="389"/>
      <c r="F53" s="389"/>
      <c r="G53" s="389"/>
      <c r="H53" s="389"/>
      <c r="I53" s="389"/>
    </row>
  </sheetData>
  <sheetProtection algorithmName="SHA-512" hashValue="oW6bl2pKYJn6S2iHOyMOC4jfnkrDSPZX29SreDx+6oBVctrVlIZeOYmozs3uuhdoZqDQX4HkdU/viNUozGQ8BQ==" saltValue="l837P3KosomV6VY8+weAZA==" spinCount="100000" sheet="1" selectLockedCells="1"/>
  <mergeCells count="8">
    <mergeCell ref="A53:I53"/>
    <mergeCell ref="B7:C7"/>
    <mergeCell ref="B8:C8"/>
    <mergeCell ref="B9:C9"/>
    <mergeCell ref="A3:I3"/>
    <mergeCell ref="A4:I4"/>
    <mergeCell ref="A5:I5"/>
    <mergeCell ref="H7:I7"/>
  </mergeCells>
  <phoneticPr fontId="11" type="noConversion"/>
  <printOptions horizontalCentered="1"/>
  <pageMargins left="0.5" right="0.5" top="0.5" bottom="0.5" header="0.5" footer="0.5"/>
  <pageSetup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J61"/>
  <sheetViews>
    <sheetView showGridLines="0" showZeros="0" zoomScaleNormal="100" workbookViewId="0">
      <selection activeCell="F31" sqref="F31"/>
    </sheetView>
  </sheetViews>
  <sheetFormatPr defaultRowHeight="12.75" x14ac:dyDescent="0.2"/>
  <cols>
    <col min="1" max="1" width="14" customWidth="1"/>
    <col min="2" max="2" width="12.7109375" customWidth="1"/>
    <col min="3" max="3" width="10.7109375" customWidth="1"/>
    <col min="4" max="4" width="4.85546875" customWidth="1"/>
    <col min="5" max="5" width="14.7109375" customWidth="1"/>
    <col min="6" max="6" width="14.85546875" style="30" customWidth="1"/>
    <col min="7" max="7" width="14" style="30" customWidth="1"/>
    <col min="8" max="8" width="13.42578125" customWidth="1"/>
  </cols>
  <sheetData>
    <row r="1" spans="1:10" x14ac:dyDescent="0.2">
      <c r="A1" s="315" t="str">
        <f>+'DHB-2'!A1</f>
        <v xml:space="preserve">RUN DATE </v>
      </c>
      <c r="B1" s="315">
        <f ca="1">+'DHB-2'!B1</f>
        <v>43417</v>
      </c>
      <c r="H1" s="146" t="s">
        <v>234</v>
      </c>
      <c r="I1" s="45"/>
    </row>
    <row r="2" spans="1:10" x14ac:dyDescent="0.2">
      <c r="H2" s="30"/>
      <c r="I2" s="45"/>
    </row>
    <row r="3" spans="1:10" x14ac:dyDescent="0.2">
      <c r="A3" s="342" t="s">
        <v>222</v>
      </c>
      <c r="B3" s="342"/>
      <c r="C3" s="342"/>
      <c r="D3" s="342"/>
      <c r="E3" s="342"/>
      <c r="F3" s="342"/>
      <c r="G3" s="342"/>
      <c r="H3" s="342"/>
      <c r="I3" s="45"/>
    </row>
    <row r="4" spans="1:10" x14ac:dyDescent="0.2">
      <c r="A4" s="388" t="s">
        <v>280</v>
      </c>
      <c r="B4" s="388"/>
      <c r="C4" s="388"/>
      <c r="D4" s="388"/>
      <c r="E4" s="388"/>
      <c r="F4" s="388"/>
      <c r="G4" s="388"/>
      <c r="H4" s="388"/>
      <c r="I4" s="45"/>
    </row>
    <row r="5" spans="1:10" x14ac:dyDescent="0.2">
      <c r="A5" s="342" t="s">
        <v>281</v>
      </c>
      <c r="B5" s="342"/>
      <c r="C5" s="342"/>
      <c r="D5" s="342"/>
      <c r="E5" s="342"/>
      <c r="F5" s="342"/>
      <c r="G5" s="342"/>
      <c r="H5" s="342"/>
      <c r="J5" s="44"/>
    </row>
    <row r="6" spans="1:10" x14ac:dyDescent="0.2">
      <c r="G6"/>
      <c r="H6" s="44"/>
      <c r="J6" s="44"/>
    </row>
    <row r="7" spans="1:10" x14ac:dyDescent="0.2">
      <c r="A7" s="295" t="s">
        <v>230</v>
      </c>
      <c r="B7" s="382">
        <f>Facesheet!D11</f>
        <v>0</v>
      </c>
      <c r="C7" s="383"/>
      <c r="D7" s="58"/>
      <c r="E7" s="58"/>
      <c r="G7" s="381" t="s">
        <v>226</v>
      </c>
      <c r="H7" s="381"/>
    </row>
    <row r="8" spans="1:10" x14ac:dyDescent="0.2">
      <c r="A8" s="297" t="s">
        <v>225</v>
      </c>
      <c r="B8" s="384">
        <f>Facesheet!A18</f>
        <v>0</v>
      </c>
      <c r="C8" s="385"/>
      <c r="D8" s="58"/>
      <c r="E8" s="58"/>
      <c r="G8" s="298" t="s">
        <v>242</v>
      </c>
      <c r="H8" s="323">
        <f>Facesheet!E15</f>
        <v>0</v>
      </c>
    </row>
    <row r="9" spans="1:10" x14ac:dyDescent="0.2">
      <c r="A9" s="295" t="s">
        <v>224</v>
      </c>
      <c r="B9" s="384">
        <f>Facesheet!D18</f>
        <v>0</v>
      </c>
      <c r="C9" s="385"/>
      <c r="D9" s="283"/>
      <c r="E9" s="124"/>
      <c r="G9" s="313" t="s">
        <v>243</v>
      </c>
      <c r="H9" s="324">
        <f>Facesheet!H15</f>
        <v>0</v>
      </c>
    </row>
    <row r="10" spans="1:10" x14ac:dyDescent="0.2">
      <c r="A10" s="9"/>
      <c r="B10" s="9"/>
      <c r="C10" s="9"/>
      <c r="D10" s="9"/>
      <c r="E10" s="9"/>
      <c r="F10" s="31"/>
      <c r="G10" s="31"/>
      <c r="H10" s="9"/>
    </row>
    <row r="11" spans="1:10" x14ac:dyDescent="0.2">
      <c r="A11" s="3"/>
      <c r="B11" s="9"/>
      <c r="C11" s="9"/>
      <c r="D11" s="3"/>
      <c r="E11" s="3"/>
      <c r="F11" s="56"/>
      <c r="G11" s="56"/>
      <c r="H11" s="3"/>
    </row>
    <row r="12" spans="1:10" x14ac:dyDescent="0.2">
      <c r="A12" s="24"/>
      <c r="B12" s="12"/>
      <c r="C12" s="12"/>
      <c r="D12" s="26"/>
      <c r="E12" s="20" t="s">
        <v>51</v>
      </c>
      <c r="F12" s="32" t="s">
        <v>73</v>
      </c>
      <c r="G12" s="32" t="s">
        <v>73</v>
      </c>
    </row>
    <row r="13" spans="1:10" x14ac:dyDescent="0.2">
      <c r="A13" s="27"/>
      <c r="B13" s="12"/>
      <c r="C13" s="12"/>
      <c r="D13" s="28"/>
      <c r="E13" s="21" t="s">
        <v>74</v>
      </c>
      <c r="F13" s="34" t="s">
        <v>75</v>
      </c>
      <c r="G13" s="34" t="s">
        <v>51</v>
      </c>
    </row>
    <row r="14" spans="1:10" x14ac:dyDescent="0.2">
      <c r="A14" s="27"/>
      <c r="B14" s="12"/>
      <c r="C14" s="12"/>
      <c r="D14" s="28"/>
      <c r="E14" s="21" t="s">
        <v>236</v>
      </c>
      <c r="F14" s="34" t="s">
        <v>76</v>
      </c>
      <c r="G14" s="34" t="s">
        <v>77</v>
      </c>
    </row>
    <row r="15" spans="1:10" x14ac:dyDescent="0.2">
      <c r="A15" s="52"/>
      <c r="B15" s="29"/>
      <c r="C15" s="29"/>
      <c r="D15" s="53"/>
      <c r="E15" s="21"/>
      <c r="F15" s="34" t="s">
        <v>64</v>
      </c>
      <c r="G15" s="34"/>
    </row>
    <row r="16" spans="1:10" x14ac:dyDescent="0.2">
      <c r="A16" s="5"/>
      <c r="B16" s="147" t="s">
        <v>40</v>
      </c>
      <c r="C16" s="60"/>
      <c r="D16" s="60"/>
      <c r="E16" s="22" t="s">
        <v>41</v>
      </c>
      <c r="F16" s="35" t="s">
        <v>42</v>
      </c>
      <c r="G16" s="35" t="s">
        <v>65</v>
      </c>
    </row>
    <row r="17" spans="1:8" x14ac:dyDescent="0.2">
      <c r="A17" s="1" t="s">
        <v>235</v>
      </c>
      <c r="B17" s="1"/>
      <c r="C17" s="1"/>
      <c r="D17" s="1"/>
      <c r="E17" s="130"/>
      <c r="F17" s="133"/>
      <c r="G17" s="133"/>
    </row>
    <row r="18" spans="1:8" x14ac:dyDescent="0.2">
      <c r="A18" s="1"/>
      <c r="B18" s="1"/>
      <c r="C18" s="1"/>
      <c r="D18" s="1"/>
      <c r="E18" s="134"/>
      <c r="F18" s="143"/>
      <c r="G18" s="143"/>
    </row>
    <row r="19" spans="1:8" x14ac:dyDescent="0.2">
      <c r="A19" s="1" t="s">
        <v>198</v>
      </c>
      <c r="B19" s="1"/>
      <c r="C19" s="1"/>
      <c r="D19" s="1"/>
      <c r="E19" s="142">
        <f>'DHB-3'!I21</f>
        <v>0</v>
      </c>
      <c r="F19" s="77"/>
      <c r="G19" s="127">
        <f>ROUND((E19*F19),0)</f>
        <v>0</v>
      </c>
      <c r="H19" t="str">
        <f>IF(AND(F19&gt;'DHB-3'!H21, E19&gt;0), "ERROR"," ")</f>
        <v xml:space="preserve"> </v>
      </c>
    </row>
    <row r="20" spans="1:8" x14ac:dyDescent="0.2">
      <c r="A20" s="1"/>
      <c r="B20" s="1"/>
      <c r="C20" s="1"/>
      <c r="D20" s="1"/>
      <c r="E20" s="130"/>
      <c r="F20" s="133"/>
      <c r="G20" s="133"/>
    </row>
    <row r="21" spans="1:8" x14ac:dyDescent="0.2">
      <c r="A21" s="1" t="s">
        <v>167</v>
      </c>
      <c r="B21" s="1"/>
      <c r="C21" s="1"/>
      <c r="D21" s="1"/>
      <c r="E21" s="142">
        <f>'DHB-3'!I23</f>
        <v>0</v>
      </c>
      <c r="F21" s="77"/>
      <c r="G21" s="127">
        <f>ROUND((E21*F21),0)</f>
        <v>0</v>
      </c>
      <c r="H21" t="str">
        <f>IF(AND(F21&gt;'DHB-3'!H23, E21&gt;0), "ERROR"," ")</f>
        <v xml:space="preserve"> </v>
      </c>
    </row>
    <row r="22" spans="1:8" x14ac:dyDescent="0.2">
      <c r="A22" s="1"/>
      <c r="B22" s="1"/>
      <c r="C22" s="1"/>
      <c r="D22" s="1"/>
      <c r="E22" s="130"/>
      <c r="F22" s="133"/>
      <c r="G22" s="133"/>
    </row>
    <row r="23" spans="1:8" x14ac:dyDescent="0.2">
      <c r="A23" s="1" t="s">
        <v>168</v>
      </c>
      <c r="B23" s="1"/>
      <c r="C23" s="1"/>
      <c r="D23" s="1"/>
      <c r="E23" s="142">
        <f>'DHB-3'!I25</f>
        <v>0</v>
      </c>
      <c r="F23" s="77"/>
      <c r="G23" s="127">
        <f>ROUND((E23*F23),0)</f>
        <v>0</v>
      </c>
      <c r="H23" t="str">
        <f>IF(AND(F23&gt;'DHB-3'!H25, E23&gt;0), "ERROR"," ")</f>
        <v xml:space="preserve"> </v>
      </c>
    </row>
    <row r="24" spans="1:8" x14ac:dyDescent="0.2">
      <c r="A24" s="1"/>
      <c r="B24" s="1"/>
      <c r="C24" s="1"/>
      <c r="D24" s="1"/>
      <c r="E24" s="130"/>
      <c r="F24" s="133">
        <v>0</v>
      </c>
      <c r="G24" s="133"/>
    </row>
    <row r="25" spans="1:8" x14ac:dyDescent="0.2">
      <c r="A25" s="1" t="s">
        <v>199</v>
      </c>
      <c r="B25" s="1"/>
      <c r="C25" s="1"/>
      <c r="D25" s="1"/>
      <c r="E25" s="142">
        <f>'DHB-3'!I27</f>
        <v>0</v>
      </c>
      <c r="F25" s="77"/>
      <c r="G25" s="127">
        <f>ROUND((E25*F25),0)</f>
        <v>0</v>
      </c>
      <c r="H25" t="str">
        <f>IF(AND(F25&gt;'DHB-3'!H27, E25&gt;0), "ERROR"," ")</f>
        <v xml:space="preserve"> </v>
      </c>
    </row>
    <row r="26" spans="1:8" x14ac:dyDescent="0.2">
      <c r="A26" s="1"/>
      <c r="B26" s="1"/>
      <c r="C26" s="1"/>
      <c r="D26" s="1"/>
      <c r="E26" s="130"/>
      <c r="F26" s="133"/>
      <c r="G26" s="133"/>
    </row>
    <row r="27" spans="1:8" x14ac:dyDescent="0.2">
      <c r="A27" s="1" t="s">
        <v>200</v>
      </c>
      <c r="B27" s="1"/>
      <c r="C27" s="1"/>
      <c r="D27" s="1"/>
      <c r="E27" s="142">
        <f>'DHB-3'!I29</f>
        <v>0</v>
      </c>
      <c r="F27" s="77"/>
      <c r="G27" s="127">
        <f>ROUND((E27*F27),0)</f>
        <v>0</v>
      </c>
      <c r="H27" t="str">
        <f>IF(AND(F27&gt;'DHB-3'!H29, E27&gt;0), "ERROR"," ")</f>
        <v xml:space="preserve"> </v>
      </c>
    </row>
    <row r="28" spans="1:8" x14ac:dyDescent="0.2">
      <c r="A28" s="1"/>
      <c r="B28" s="1"/>
      <c r="C28" s="1"/>
      <c r="D28" s="1"/>
      <c r="E28" s="134"/>
      <c r="F28" s="143"/>
      <c r="G28" s="143"/>
    </row>
    <row r="29" spans="1:8" x14ac:dyDescent="0.2">
      <c r="A29" s="1" t="s">
        <v>201</v>
      </c>
      <c r="B29" s="1"/>
      <c r="C29" s="1"/>
      <c r="D29" s="1"/>
      <c r="E29" s="142">
        <f>'DHB-3'!I31</f>
        <v>0</v>
      </c>
      <c r="F29" s="77"/>
      <c r="G29" s="127">
        <f>ROUND((E29*F29),0)</f>
        <v>0</v>
      </c>
      <c r="H29" t="str">
        <f>IF(AND(F29&gt;'DHB-3'!H31, E29&gt;0), "ERROR"," ")</f>
        <v xml:space="preserve"> </v>
      </c>
    </row>
    <row r="30" spans="1:8" x14ac:dyDescent="0.2">
      <c r="A30" s="1"/>
      <c r="B30" s="1"/>
      <c r="C30" s="1"/>
      <c r="D30" s="1"/>
      <c r="E30" s="134"/>
      <c r="F30" s="143"/>
      <c r="G30" s="143"/>
    </row>
    <row r="31" spans="1:8" x14ac:dyDescent="0.2">
      <c r="A31" s="1" t="s">
        <v>202</v>
      </c>
      <c r="B31" s="1"/>
      <c r="C31" s="1"/>
      <c r="D31" s="1"/>
      <c r="E31" s="142">
        <f>'DHB-3'!I33</f>
        <v>0</v>
      </c>
      <c r="F31" s="77"/>
      <c r="G31" s="127">
        <f>ROUND((E31*F31),0)</f>
        <v>0</v>
      </c>
      <c r="H31" t="str">
        <f>IF(AND(F31&gt;'DHB-3'!H33, E31&gt;0), "ERROR"," ")</f>
        <v xml:space="preserve"> </v>
      </c>
    </row>
    <row r="32" spans="1:8" x14ac:dyDescent="0.2">
      <c r="A32" s="1"/>
      <c r="B32" s="1"/>
      <c r="C32" s="1"/>
      <c r="D32" s="1"/>
      <c r="E32" s="3"/>
      <c r="F32" s="56"/>
      <c r="G32" s="133"/>
    </row>
    <row r="33" spans="1:8" x14ac:dyDescent="0.2">
      <c r="A33" s="1" t="s">
        <v>78</v>
      </c>
      <c r="B33" s="1"/>
      <c r="C33" s="1"/>
      <c r="D33" s="1"/>
      <c r="E33" s="3"/>
      <c r="F33" s="56"/>
      <c r="G33" s="127">
        <f>SUM(G19:G31)</f>
        <v>0</v>
      </c>
    </row>
    <row r="34" spans="1:8" x14ac:dyDescent="0.2">
      <c r="A34" s="1"/>
      <c r="B34" s="1"/>
      <c r="C34" s="1"/>
      <c r="D34" s="1"/>
      <c r="E34" s="3"/>
      <c r="F34" s="56"/>
      <c r="G34" s="143"/>
    </row>
    <row r="35" spans="1:8" x14ac:dyDescent="0.2">
      <c r="A35" s="1" t="s">
        <v>215</v>
      </c>
      <c r="B35" s="1"/>
      <c r="C35" s="1"/>
      <c r="D35" s="1"/>
      <c r="E35" s="3"/>
      <c r="F35" s="56"/>
      <c r="G35" s="131">
        <f>G27</f>
        <v>0</v>
      </c>
    </row>
    <row r="36" spans="1:8" x14ac:dyDescent="0.2">
      <c r="A36" s="1"/>
      <c r="B36" s="1"/>
      <c r="C36" s="1"/>
      <c r="D36" s="1"/>
      <c r="E36" s="3"/>
      <c r="F36" s="56"/>
      <c r="G36" s="143"/>
    </row>
    <row r="37" spans="1:8" x14ac:dyDescent="0.2">
      <c r="A37" s="1" t="s">
        <v>79</v>
      </c>
      <c r="B37" s="1"/>
      <c r="C37" s="1"/>
      <c r="D37" s="1"/>
      <c r="E37" s="3"/>
      <c r="F37" s="56"/>
      <c r="G37" s="143">
        <f>(G33-G35)</f>
        <v>0</v>
      </c>
    </row>
    <row r="38" spans="1:8" x14ac:dyDescent="0.2">
      <c r="A38" s="1"/>
      <c r="B38" s="1"/>
      <c r="C38" s="1"/>
      <c r="D38" s="1"/>
      <c r="E38" s="3"/>
      <c r="F38" s="56"/>
      <c r="G38" s="133"/>
    </row>
    <row r="39" spans="1:8" x14ac:dyDescent="0.2">
      <c r="A39" s="1" t="s">
        <v>80</v>
      </c>
      <c r="B39" s="1"/>
      <c r="C39" s="1"/>
      <c r="D39" s="1"/>
      <c r="E39" s="3"/>
      <c r="F39" s="56"/>
      <c r="G39" s="127">
        <f>'DHB-1'!H20</f>
        <v>0</v>
      </c>
      <c r="H39" s="59" t="s">
        <v>237</v>
      </c>
    </row>
    <row r="40" spans="1:8" x14ac:dyDescent="0.2">
      <c r="A40" s="1"/>
      <c r="B40" s="1"/>
      <c r="C40" s="1"/>
      <c r="D40" s="1"/>
      <c r="E40" s="3"/>
      <c r="F40" s="56"/>
      <c r="G40" s="133"/>
      <c r="H40" s="1"/>
    </row>
    <row r="41" spans="1:8" x14ac:dyDescent="0.2">
      <c r="A41" s="1" t="s">
        <v>81</v>
      </c>
      <c r="B41" s="1"/>
      <c r="C41" s="1"/>
      <c r="D41" s="1"/>
      <c r="E41" s="3"/>
      <c r="F41" s="56"/>
      <c r="G41" s="127">
        <f>ROUND(('DHB-7'!G27),0)</f>
        <v>0</v>
      </c>
      <c r="H41" s="59" t="s">
        <v>238</v>
      </c>
    </row>
    <row r="42" spans="1:8" x14ac:dyDescent="0.2">
      <c r="A42" s="1"/>
      <c r="B42" s="1"/>
      <c r="G42" s="133"/>
      <c r="H42" s="1"/>
    </row>
    <row r="43" spans="1:8" x14ac:dyDescent="0.2">
      <c r="A43" s="239" t="s">
        <v>173</v>
      </c>
      <c r="B43" s="1"/>
      <c r="G43" s="127">
        <f>'DHB-8'!G29</f>
        <v>0</v>
      </c>
      <c r="H43" s="59" t="s">
        <v>289</v>
      </c>
    </row>
    <row r="44" spans="1:8" x14ac:dyDescent="0.2">
      <c r="A44" s="1"/>
      <c r="B44" s="1"/>
      <c r="G44" s="143"/>
      <c r="H44" s="1"/>
    </row>
    <row r="45" spans="1:8" x14ac:dyDescent="0.2">
      <c r="A45" s="81" t="s">
        <v>184</v>
      </c>
      <c r="B45" s="81"/>
      <c r="G45" s="127">
        <f>(G37+G39+G41+G43)</f>
        <v>0</v>
      </c>
      <c r="H45" s="1"/>
    </row>
    <row r="46" spans="1:8" x14ac:dyDescent="0.2">
      <c r="A46" s="1"/>
      <c r="B46" s="1"/>
      <c r="G46" s="133"/>
      <c r="H46" s="1"/>
    </row>
    <row r="47" spans="1:8" x14ac:dyDescent="0.2">
      <c r="A47" s="1" t="s">
        <v>174</v>
      </c>
      <c r="B47" s="1"/>
      <c r="G47" s="127">
        <f>ROUND(('DHB-5'!E41),0)</f>
        <v>0</v>
      </c>
      <c r="H47" s="59" t="s">
        <v>239</v>
      </c>
    </row>
    <row r="48" spans="1:8" x14ac:dyDescent="0.2">
      <c r="A48" s="1"/>
      <c r="B48" s="1"/>
      <c r="G48" s="133"/>
      <c r="H48" s="1"/>
    </row>
    <row r="49" spans="1:8" x14ac:dyDescent="0.2">
      <c r="A49" s="81" t="s">
        <v>183</v>
      </c>
      <c r="B49" s="81"/>
      <c r="G49" s="149">
        <f>G45-G47</f>
        <v>0</v>
      </c>
      <c r="H49" s="1"/>
    </row>
    <row r="50" spans="1:8" x14ac:dyDescent="0.2">
      <c r="A50" s="1"/>
      <c r="B50" s="1"/>
      <c r="G50" s="133"/>
      <c r="H50" s="1"/>
    </row>
    <row r="51" spans="1:8" x14ac:dyDescent="0.2">
      <c r="A51" s="1" t="s">
        <v>185</v>
      </c>
      <c r="B51" s="1"/>
      <c r="G51" s="131">
        <f>ROUND(('DHB-6'!G30),0)</f>
        <v>0</v>
      </c>
      <c r="H51" s="59" t="s">
        <v>240</v>
      </c>
    </row>
    <row r="52" spans="1:8" x14ac:dyDescent="0.2">
      <c r="A52" s="1"/>
      <c r="B52" s="1"/>
      <c r="G52" s="157"/>
      <c r="H52" s="1"/>
    </row>
    <row r="53" spans="1:8" x14ac:dyDescent="0.2">
      <c r="A53" s="151" t="s">
        <v>186</v>
      </c>
      <c r="B53" s="151"/>
      <c r="C53" s="1"/>
      <c r="D53" s="1"/>
      <c r="F53"/>
      <c r="G53" s="285">
        <f>+G49+G51</f>
        <v>0</v>
      </c>
    </row>
    <row r="54" spans="1:8" x14ac:dyDescent="0.2">
      <c r="A54" s="1"/>
      <c r="B54" s="151"/>
      <c r="C54" s="1"/>
      <c r="D54" s="1"/>
      <c r="F54"/>
      <c r="G54"/>
    </row>
    <row r="55" spans="1:8" x14ac:dyDescent="0.2">
      <c r="A55" s="1"/>
      <c r="B55" s="151"/>
      <c r="C55" s="1"/>
      <c r="D55" s="1"/>
      <c r="F55"/>
      <c r="G55"/>
    </row>
    <row r="56" spans="1:8" x14ac:dyDescent="0.2">
      <c r="A56" s="1"/>
      <c r="B56" s="151"/>
      <c r="C56" s="1"/>
      <c r="D56" s="1"/>
      <c r="F56"/>
      <c r="G56"/>
    </row>
    <row r="57" spans="1:8" x14ac:dyDescent="0.2">
      <c r="A57" s="1"/>
      <c r="B57" s="151"/>
      <c r="C57" s="1"/>
      <c r="D57" s="1"/>
      <c r="F57"/>
      <c r="G57"/>
    </row>
    <row r="58" spans="1:8" x14ac:dyDescent="0.2">
      <c r="A58" s="1"/>
      <c r="B58" s="1"/>
    </row>
    <row r="59" spans="1:8" x14ac:dyDescent="0.2">
      <c r="A59" s="1" t="str">
        <f>Facesheet!$A$62</f>
        <v>DHB-FQHC (10/2018)</v>
      </c>
      <c r="B59" s="1"/>
    </row>
    <row r="60" spans="1:8" x14ac:dyDescent="0.2">
      <c r="A60" s="1" t="str">
        <f>Facesheet!$A$63</f>
        <v>Audit Section</v>
      </c>
      <c r="B60" s="83"/>
    </row>
    <row r="61" spans="1:8" x14ac:dyDescent="0.2">
      <c r="A61" s="389" t="s">
        <v>82</v>
      </c>
      <c r="B61" s="389"/>
      <c r="C61" s="389"/>
      <c r="D61" s="389"/>
      <c r="E61" s="389"/>
      <c r="F61" s="389"/>
      <c r="G61" s="389"/>
      <c r="H61" s="389"/>
    </row>
  </sheetData>
  <sheetProtection algorithmName="SHA-512" hashValue="sZmqxTZym2eKicikdWX3eRWq1EZauxd6g4sEsMjzw5H/cf/weZ3Te7kfdExUuU8jXr7M/mpF7/M5SFGCFXjHew==" saltValue="ngTLtmp9/7GeV4K6RmrXug==" spinCount="100000" sheet="1" selectLockedCells="1"/>
  <mergeCells count="8">
    <mergeCell ref="A61:H61"/>
    <mergeCell ref="B7:C7"/>
    <mergeCell ref="B8:C8"/>
    <mergeCell ref="B9:C9"/>
    <mergeCell ref="A3:H3"/>
    <mergeCell ref="A4:H4"/>
    <mergeCell ref="A5:H5"/>
    <mergeCell ref="G7:H7"/>
  </mergeCells>
  <phoneticPr fontId="11" type="noConversion"/>
  <printOptions horizontalCentered="1"/>
  <pageMargins left="0.5" right="0.5" top="0.5" bottom="0.5" header="0.5" footer="0.5"/>
  <pageSetup scale="94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J55"/>
  <sheetViews>
    <sheetView showGridLines="0" showZeros="0" topLeftCell="A4" zoomScaleNormal="100" workbookViewId="0">
      <selection activeCell="E35" sqref="E35"/>
    </sheetView>
  </sheetViews>
  <sheetFormatPr defaultRowHeight="12.75" x14ac:dyDescent="0.2"/>
  <cols>
    <col min="1" max="1" width="13.42578125" customWidth="1"/>
    <col min="2" max="2" width="15.7109375" customWidth="1"/>
    <col min="3" max="3" width="12.85546875" style="89" customWidth="1"/>
    <col min="4" max="4" width="6.42578125" style="89" customWidth="1"/>
    <col min="5" max="5" width="18" style="30" customWidth="1"/>
    <col min="6" max="6" width="15.7109375" style="68" customWidth="1"/>
    <col min="7" max="7" width="13.7109375" customWidth="1"/>
  </cols>
  <sheetData>
    <row r="1" spans="1:10" x14ac:dyDescent="0.2">
      <c r="A1" s="315" t="str">
        <f>+'DHB-2'!A1</f>
        <v xml:space="preserve">RUN DATE </v>
      </c>
      <c r="B1" s="315">
        <f ca="1">+'DHB-2'!B1</f>
        <v>43417</v>
      </c>
      <c r="C1"/>
      <c r="D1"/>
      <c r="E1"/>
      <c r="F1" s="30"/>
      <c r="G1" s="146" t="s">
        <v>241</v>
      </c>
      <c r="I1" s="45"/>
    </row>
    <row r="2" spans="1:10" x14ac:dyDescent="0.2">
      <c r="C2"/>
      <c r="D2"/>
      <c r="E2"/>
      <c r="F2" s="30"/>
      <c r="G2" s="30"/>
      <c r="H2" s="30"/>
      <c r="I2" s="45"/>
    </row>
    <row r="3" spans="1:10" x14ac:dyDescent="0.2">
      <c r="A3" s="342" t="s">
        <v>222</v>
      </c>
      <c r="B3" s="342"/>
      <c r="C3" s="342"/>
      <c r="D3" s="342"/>
      <c r="E3" s="342"/>
      <c r="F3" s="342"/>
      <c r="G3" s="342"/>
      <c r="H3" s="30"/>
      <c r="I3" s="45"/>
    </row>
    <row r="4" spans="1:10" x14ac:dyDescent="0.2">
      <c r="A4" s="388" t="s">
        <v>280</v>
      </c>
      <c r="B4" s="388"/>
      <c r="C4" s="388"/>
      <c r="D4" s="388"/>
      <c r="E4" s="388"/>
      <c r="F4" s="388"/>
      <c r="G4" s="388"/>
      <c r="H4" s="30"/>
      <c r="I4" s="45"/>
    </row>
    <row r="5" spans="1:10" x14ac:dyDescent="0.2">
      <c r="A5" s="342" t="s">
        <v>287</v>
      </c>
      <c r="B5" s="342"/>
      <c r="C5" s="342"/>
      <c r="D5" s="342"/>
      <c r="E5" s="342"/>
      <c r="F5" s="342"/>
      <c r="G5" s="342"/>
      <c r="H5" s="44"/>
      <c r="J5" s="44"/>
    </row>
    <row r="7" spans="1:10" x14ac:dyDescent="0.2">
      <c r="A7" s="295" t="s">
        <v>230</v>
      </c>
      <c r="B7" s="382">
        <f>Facesheet!D11</f>
        <v>0</v>
      </c>
      <c r="C7" s="383"/>
      <c r="D7" s="58"/>
      <c r="E7" s="58"/>
      <c r="F7" s="381" t="s">
        <v>226</v>
      </c>
      <c r="G7" s="381"/>
    </row>
    <row r="8" spans="1:10" x14ac:dyDescent="0.2">
      <c r="A8" s="297" t="s">
        <v>225</v>
      </c>
      <c r="B8" s="384">
        <f>Facesheet!A18</f>
        <v>0</v>
      </c>
      <c r="C8" s="385"/>
      <c r="D8" s="58"/>
      <c r="E8" s="58"/>
      <c r="F8" s="298" t="s">
        <v>242</v>
      </c>
      <c r="G8" s="323">
        <f>Facesheet!E15</f>
        <v>0</v>
      </c>
    </row>
    <row r="9" spans="1:10" x14ac:dyDescent="0.2">
      <c r="A9" s="295" t="s">
        <v>224</v>
      </c>
      <c r="B9" s="384">
        <f>Facesheet!D18</f>
        <v>0</v>
      </c>
      <c r="C9" s="385"/>
      <c r="D9" s="283"/>
      <c r="E9" s="124"/>
      <c r="F9" s="313" t="s">
        <v>243</v>
      </c>
      <c r="G9" s="324">
        <f>Facesheet!H15</f>
        <v>0</v>
      </c>
    </row>
    <row r="10" spans="1:10" x14ac:dyDescent="0.2">
      <c r="A10" s="9"/>
      <c r="B10" s="9"/>
      <c r="C10" s="152"/>
      <c r="D10" s="152"/>
      <c r="E10" s="31"/>
      <c r="F10" s="62"/>
      <c r="G10" s="61"/>
    </row>
    <row r="11" spans="1:10" x14ac:dyDescent="0.2">
      <c r="C11" s="94"/>
    </row>
    <row r="12" spans="1:10" x14ac:dyDescent="0.2">
      <c r="B12" s="319"/>
      <c r="C12" s="100"/>
      <c r="D12" s="320"/>
      <c r="E12" s="36"/>
      <c r="F12" s="63"/>
    </row>
    <row r="13" spans="1:10" x14ac:dyDescent="0.2">
      <c r="B13" s="321"/>
      <c r="C13" s="100"/>
      <c r="D13" s="322"/>
      <c r="E13" s="34" t="s">
        <v>83</v>
      </c>
      <c r="F13" s="64" t="s">
        <v>84</v>
      </c>
    </row>
    <row r="14" spans="1:10" x14ac:dyDescent="0.2">
      <c r="B14" s="395" t="s">
        <v>285</v>
      </c>
      <c r="C14" s="396"/>
      <c r="D14" s="397"/>
      <c r="E14" s="34" t="s">
        <v>85</v>
      </c>
      <c r="F14" s="64" t="s">
        <v>86</v>
      </c>
    </row>
    <row r="15" spans="1:10" x14ac:dyDescent="0.2">
      <c r="B15" s="392" t="s">
        <v>87</v>
      </c>
      <c r="C15" s="393"/>
      <c r="D15" s="394"/>
      <c r="E15" s="35" t="s">
        <v>41</v>
      </c>
      <c r="F15" s="65" t="s">
        <v>42</v>
      </c>
    </row>
    <row r="16" spans="1:10" x14ac:dyDescent="0.2">
      <c r="B16" s="3"/>
      <c r="C16" s="153"/>
      <c r="D16" s="153"/>
      <c r="E16" s="69"/>
      <c r="F16" s="70"/>
    </row>
    <row r="17" spans="2:6" x14ac:dyDescent="0.2">
      <c r="B17" s="1" t="s">
        <v>171</v>
      </c>
      <c r="E17" s="69"/>
      <c r="F17" s="70"/>
    </row>
    <row r="18" spans="2:6" x14ac:dyDescent="0.2">
      <c r="B18" s="1"/>
      <c r="E18" s="133"/>
      <c r="F18" s="154"/>
    </row>
    <row r="19" spans="2:6" x14ac:dyDescent="0.2">
      <c r="B19" s="1" t="s">
        <v>203</v>
      </c>
      <c r="E19" s="77"/>
      <c r="F19" s="218"/>
    </row>
    <row r="20" spans="2:6" x14ac:dyDescent="0.2">
      <c r="B20" s="1"/>
      <c r="E20" s="133"/>
      <c r="F20" s="155"/>
    </row>
    <row r="21" spans="2:6" x14ac:dyDescent="0.2">
      <c r="B21" s="1" t="s">
        <v>204</v>
      </c>
      <c r="E21" s="77"/>
      <c r="F21" s="219"/>
    </row>
    <row r="22" spans="2:6" x14ac:dyDescent="0.2">
      <c r="B22" s="1"/>
      <c r="E22" s="143"/>
      <c r="F22" s="156"/>
    </row>
    <row r="23" spans="2:6" x14ac:dyDescent="0.2">
      <c r="B23" s="1" t="s">
        <v>205</v>
      </c>
      <c r="E23" s="76"/>
      <c r="F23" s="220"/>
    </row>
    <row r="24" spans="2:6" x14ac:dyDescent="0.2">
      <c r="B24" s="1"/>
      <c r="E24" s="133"/>
      <c r="F24" s="155"/>
    </row>
    <row r="25" spans="2:6" x14ac:dyDescent="0.2">
      <c r="B25" s="1" t="s">
        <v>206</v>
      </c>
      <c r="E25" s="77"/>
      <c r="F25" s="219"/>
    </row>
    <row r="26" spans="2:6" x14ac:dyDescent="0.2">
      <c r="B26" s="1"/>
      <c r="E26" s="143"/>
      <c r="F26" s="156"/>
    </row>
    <row r="27" spans="2:6" x14ac:dyDescent="0.2">
      <c r="B27" s="1" t="s">
        <v>169</v>
      </c>
      <c r="E27" s="77"/>
      <c r="F27" s="219"/>
    </row>
    <row r="28" spans="2:6" x14ac:dyDescent="0.2">
      <c r="B28" s="1"/>
      <c r="E28" s="133"/>
      <c r="F28" s="155"/>
    </row>
    <row r="29" spans="2:6" x14ac:dyDescent="0.2">
      <c r="B29" s="1" t="s">
        <v>207</v>
      </c>
      <c r="E29" s="77"/>
      <c r="F29" s="219"/>
    </row>
    <row r="30" spans="2:6" x14ac:dyDescent="0.2">
      <c r="B30" s="1"/>
      <c r="E30" s="143"/>
      <c r="F30" s="156"/>
    </row>
    <row r="31" spans="2:6" x14ac:dyDescent="0.2">
      <c r="B31" s="1" t="s">
        <v>208</v>
      </c>
      <c r="E31" s="77"/>
      <c r="F31" s="219"/>
    </row>
    <row r="32" spans="2:6" x14ac:dyDescent="0.2">
      <c r="B32" s="1"/>
      <c r="E32" s="143"/>
      <c r="F32" s="156"/>
    </row>
    <row r="33" spans="1:7" x14ac:dyDescent="0.2">
      <c r="B33" s="1" t="s">
        <v>209</v>
      </c>
      <c r="E33" s="76"/>
      <c r="F33" s="220"/>
    </row>
    <row r="34" spans="1:7" x14ac:dyDescent="0.2">
      <c r="B34" s="1"/>
      <c r="E34" s="133"/>
      <c r="F34" s="155"/>
    </row>
    <row r="35" spans="1:7" x14ac:dyDescent="0.2">
      <c r="B35" s="1" t="s">
        <v>210</v>
      </c>
      <c r="E35" s="77"/>
      <c r="F35" s="219"/>
    </row>
    <row r="36" spans="1:7" x14ac:dyDescent="0.2">
      <c r="B36" s="1"/>
      <c r="E36" s="143"/>
      <c r="F36" s="80"/>
    </row>
    <row r="37" spans="1:7" x14ac:dyDescent="0.2">
      <c r="B37" s="1" t="s">
        <v>211</v>
      </c>
      <c r="E37" s="131">
        <f>ROUND(SUM(E19:E35),0)</f>
        <v>0</v>
      </c>
      <c r="F37" s="66"/>
    </row>
    <row r="38" spans="1:7" x14ac:dyDescent="0.2">
      <c r="B38" s="1"/>
      <c r="E38" s="157"/>
      <c r="F38" s="66"/>
      <c r="G38" s="59"/>
    </row>
    <row r="39" spans="1:7" x14ac:dyDescent="0.2">
      <c r="B39" s="1" t="s">
        <v>212</v>
      </c>
      <c r="E39" s="158">
        <f>E27</f>
        <v>0</v>
      </c>
      <c r="F39" s="66"/>
      <c r="G39" s="59"/>
    </row>
    <row r="40" spans="1:7" x14ac:dyDescent="0.2">
      <c r="B40" s="1"/>
      <c r="E40" s="157"/>
      <c r="F40" s="66"/>
      <c r="G40" s="59"/>
    </row>
    <row r="41" spans="1:7" x14ac:dyDescent="0.2">
      <c r="B41" s="1" t="s">
        <v>213</v>
      </c>
      <c r="E41" s="131">
        <f>ROUND((E37-E39),0)</f>
        <v>0</v>
      </c>
      <c r="F41" s="67"/>
      <c r="G41" s="59" t="s">
        <v>244</v>
      </c>
    </row>
    <row r="42" spans="1:7" x14ac:dyDescent="0.2">
      <c r="B42" s="1"/>
      <c r="E42" s="78"/>
      <c r="F42" s="79"/>
      <c r="G42" s="59"/>
    </row>
    <row r="43" spans="1:7" x14ac:dyDescent="0.2">
      <c r="B43" s="1"/>
    </row>
    <row r="44" spans="1:7" x14ac:dyDescent="0.2">
      <c r="A44" s="1" t="s">
        <v>88</v>
      </c>
      <c r="B44" s="1" t="s">
        <v>89</v>
      </c>
    </row>
    <row r="45" spans="1:7" x14ac:dyDescent="0.2">
      <c r="B45" s="1" t="s">
        <v>90</v>
      </c>
    </row>
    <row r="46" spans="1:7" x14ac:dyDescent="0.2">
      <c r="B46" s="1" t="s">
        <v>110</v>
      </c>
    </row>
    <row r="47" spans="1:7" x14ac:dyDescent="0.2">
      <c r="B47" s="1" t="s">
        <v>91</v>
      </c>
    </row>
    <row r="48" spans="1:7" x14ac:dyDescent="0.2">
      <c r="B48" s="1"/>
    </row>
    <row r="49" spans="1:7" x14ac:dyDescent="0.2">
      <c r="A49" s="17" t="s">
        <v>140</v>
      </c>
      <c r="B49" s="390"/>
      <c r="C49" s="390"/>
      <c r="D49" s="390"/>
      <c r="E49" s="390"/>
      <c r="F49" s="390"/>
      <c r="G49" s="391"/>
    </row>
    <row r="50" spans="1:7" x14ac:dyDescent="0.2">
      <c r="B50" s="390"/>
      <c r="C50" s="390"/>
      <c r="D50" s="390"/>
      <c r="E50" s="390"/>
      <c r="F50" s="390"/>
      <c r="G50" s="391"/>
    </row>
    <row r="51" spans="1:7" s="224" customFormat="1" x14ac:dyDescent="0.2">
      <c r="B51" s="229"/>
      <c r="C51" s="229"/>
      <c r="D51" s="229"/>
      <c r="E51" s="229"/>
      <c r="F51" s="229"/>
      <c r="G51" s="230"/>
    </row>
    <row r="53" spans="1:7" x14ac:dyDescent="0.2">
      <c r="A53" s="1" t="str">
        <f>Facesheet!$A$62</f>
        <v>DHB-FQHC (10/2018)</v>
      </c>
    </row>
    <row r="54" spans="1:7" x14ac:dyDescent="0.2">
      <c r="A54" s="1" t="str">
        <f>Facesheet!$A$63</f>
        <v>Audit Section</v>
      </c>
    </row>
    <row r="55" spans="1:7" x14ac:dyDescent="0.2">
      <c r="A55" s="389" t="s">
        <v>92</v>
      </c>
      <c r="B55" s="389"/>
      <c r="C55" s="389"/>
      <c r="D55" s="389"/>
      <c r="E55" s="389"/>
      <c r="F55" s="389"/>
      <c r="G55" s="389"/>
    </row>
  </sheetData>
  <sheetProtection algorithmName="SHA-512" hashValue="/g7bc+iXB0xO+NZvzxrZfugLzHOK58scJeCiyQZ57rrADX7AMirrZpYi9cheYPieIb9zhEfBf3lfG7yIbiRX3g==" saltValue="LYIH0uvl/q+5iesg67IgSQ==" spinCount="100000" sheet="1" selectLockedCells="1"/>
  <mergeCells count="11">
    <mergeCell ref="B49:G50"/>
    <mergeCell ref="A55:G55"/>
    <mergeCell ref="B15:D15"/>
    <mergeCell ref="A3:G3"/>
    <mergeCell ref="A4:G4"/>
    <mergeCell ref="B7:C7"/>
    <mergeCell ref="B8:C8"/>
    <mergeCell ref="B9:C9"/>
    <mergeCell ref="A5:G5"/>
    <mergeCell ref="F7:G7"/>
    <mergeCell ref="B14:D14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5E01A-7C6B-4ED6-BA01-78BBE1CDAA94}">
  <sheetPr>
    <tabColor indexed="45"/>
    <pageSetUpPr fitToPage="1"/>
  </sheetPr>
  <dimension ref="A1:J55"/>
  <sheetViews>
    <sheetView showGridLines="0" showZeros="0" zoomScaleNormal="100" workbookViewId="0">
      <selection activeCell="E35" sqref="E35"/>
    </sheetView>
  </sheetViews>
  <sheetFormatPr defaultRowHeight="12.75" x14ac:dyDescent="0.2"/>
  <cols>
    <col min="1" max="1" width="13.42578125" customWidth="1"/>
    <col min="2" max="2" width="15.7109375" customWidth="1"/>
    <col min="3" max="3" width="12.85546875" style="89" customWidth="1"/>
    <col min="4" max="4" width="6.42578125" style="89" customWidth="1"/>
    <col min="5" max="5" width="18" style="30" customWidth="1"/>
    <col min="6" max="6" width="15.7109375" style="68" customWidth="1"/>
    <col min="7" max="7" width="13.7109375" customWidth="1"/>
  </cols>
  <sheetData>
    <row r="1" spans="1:10" x14ac:dyDescent="0.2">
      <c r="A1" s="315" t="str">
        <f>+'DHB-2'!A1</f>
        <v xml:space="preserve">RUN DATE </v>
      </c>
      <c r="B1" s="315">
        <f ca="1">+'DHB-2'!B1</f>
        <v>43417</v>
      </c>
      <c r="C1"/>
      <c r="D1"/>
      <c r="E1"/>
      <c r="F1" s="30"/>
      <c r="G1" s="146" t="s">
        <v>256</v>
      </c>
      <c r="I1" s="45"/>
    </row>
    <row r="2" spans="1:10" x14ac:dyDescent="0.2">
      <c r="C2"/>
      <c r="D2"/>
      <c r="E2"/>
      <c r="F2" s="30"/>
      <c r="G2" s="30"/>
      <c r="H2" s="30"/>
      <c r="I2" s="45"/>
    </row>
    <row r="3" spans="1:10" x14ac:dyDescent="0.2">
      <c r="A3" s="342" t="s">
        <v>222</v>
      </c>
      <c r="B3" s="342"/>
      <c r="C3" s="342"/>
      <c r="D3" s="342"/>
      <c r="E3" s="342"/>
      <c r="F3" s="342"/>
      <c r="G3" s="342"/>
      <c r="H3" s="30"/>
      <c r="I3" s="45"/>
    </row>
    <row r="4" spans="1:10" x14ac:dyDescent="0.2">
      <c r="A4" s="388" t="s">
        <v>280</v>
      </c>
      <c r="B4" s="388"/>
      <c r="C4" s="388"/>
      <c r="D4" s="388"/>
      <c r="E4" s="388"/>
      <c r="F4" s="388"/>
      <c r="G4" s="388"/>
      <c r="H4" s="30"/>
      <c r="I4" s="45"/>
    </row>
    <row r="5" spans="1:10" x14ac:dyDescent="0.2">
      <c r="A5" s="342" t="s">
        <v>257</v>
      </c>
      <c r="B5" s="342"/>
      <c r="C5" s="342"/>
      <c r="D5" s="342"/>
      <c r="E5" s="342"/>
      <c r="F5" s="342"/>
      <c r="G5" s="342"/>
      <c r="H5" s="44"/>
      <c r="J5" s="44"/>
    </row>
    <row r="7" spans="1:10" x14ac:dyDescent="0.2">
      <c r="A7" s="295" t="s">
        <v>230</v>
      </c>
      <c r="B7" s="382">
        <f>Facesheet!D11</f>
        <v>0</v>
      </c>
      <c r="C7" s="383"/>
      <c r="D7" s="58"/>
      <c r="E7" s="58"/>
      <c r="F7" s="381" t="s">
        <v>226</v>
      </c>
      <c r="G7" s="381"/>
    </row>
    <row r="8" spans="1:10" x14ac:dyDescent="0.2">
      <c r="A8" s="297" t="s">
        <v>225</v>
      </c>
      <c r="B8" s="384">
        <f>Facesheet!A18</f>
        <v>0</v>
      </c>
      <c r="C8" s="385"/>
      <c r="D8" s="58"/>
      <c r="E8" s="58"/>
      <c r="F8" s="298" t="s">
        <v>242</v>
      </c>
      <c r="G8" s="323">
        <f>Facesheet!E15</f>
        <v>0</v>
      </c>
    </row>
    <row r="9" spans="1:10" x14ac:dyDescent="0.2">
      <c r="A9" s="295" t="s">
        <v>224</v>
      </c>
      <c r="B9" s="384">
        <f>Facesheet!D18</f>
        <v>0</v>
      </c>
      <c r="C9" s="385"/>
      <c r="D9" s="283"/>
      <c r="E9" s="124"/>
      <c r="F9" s="313" t="s">
        <v>243</v>
      </c>
      <c r="G9" s="324">
        <f>Facesheet!H15</f>
        <v>0</v>
      </c>
    </row>
    <row r="10" spans="1:10" x14ac:dyDescent="0.2">
      <c r="A10" s="9"/>
      <c r="B10" s="9"/>
      <c r="C10" s="152"/>
      <c r="D10" s="152"/>
      <c r="E10" s="31"/>
      <c r="F10" s="62"/>
      <c r="G10" s="61"/>
    </row>
    <row r="11" spans="1:10" x14ac:dyDescent="0.2">
      <c r="C11" s="94"/>
    </row>
    <row r="12" spans="1:10" x14ac:dyDescent="0.2">
      <c r="B12" s="319"/>
      <c r="C12" s="100"/>
      <c r="D12" s="320"/>
      <c r="E12" s="36"/>
      <c r="F12" s="63"/>
    </row>
    <row r="13" spans="1:10" x14ac:dyDescent="0.2">
      <c r="B13" s="321"/>
      <c r="C13" s="100"/>
      <c r="D13" s="322"/>
      <c r="E13" s="34" t="s">
        <v>83</v>
      </c>
      <c r="F13" s="64" t="s">
        <v>84</v>
      </c>
    </row>
    <row r="14" spans="1:10" x14ac:dyDescent="0.2">
      <c r="B14" s="395" t="s">
        <v>261</v>
      </c>
      <c r="C14" s="396"/>
      <c r="D14" s="397"/>
      <c r="E14" s="34" t="s">
        <v>85</v>
      </c>
      <c r="F14" s="64" t="s">
        <v>86</v>
      </c>
    </row>
    <row r="15" spans="1:10" x14ac:dyDescent="0.2">
      <c r="B15" s="392" t="s">
        <v>87</v>
      </c>
      <c r="C15" s="393"/>
      <c r="D15" s="394"/>
      <c r="E15" s="35" t="s">
        <v>41</v>
      </c>
      <c r="F15" s="65" t="s">
        <v>42</v>
      </c>
    </row>
    <row r="16" spans="1:10" x14ac:dyDescent="0.2">
      <c r="B16" s="3"/>
      <c r="C16" s="153"/>
      <c r="D16" s="153"/>
      <c r="E16" s="69"/>
      <c r="F16" s="70"/>
    </row>
    <row r="17" spans="2:6" x14ac:dyDescent="0.2">
      <c r="B17" s="1" t="s">
        <v>171</v>
      </c>
      <c r="E17" s="69"/>
      <c r="F17" s="70"/>
    </row>
    <row r="18" spans="2:6" x14ac:dyDescent="0.2">
      <c r="B18" s="1"/>
      <c r="E18" s="133"/>
      <c r="F18" s="154"/>
    </row>
    <row r="19" spans="2:6" x14ac:dyDescent="0.2">
      <c r="B19" s="1" t="s">
        <v>203</v>
      </c>
      <c r="E19" s="77"/>
      <c r="F19" s="218"/>
    </row>
    <row r="20" spans="2:6" x14ac:dyDescent="0.2">
      <c r="B20" s="1"/>
      <c r="E20" s="133"/>
      <c r="F20" s="155"/>
    </row>
    <row r="21" spans="2:6" x14ac:dyDescent="0.2">
      <c r="B21" s="1" t="s">
        <v>204</v>
      </c>
      <c r="E21" s="77"/>
      <c r="F21" s="219"/>
    </row>
    <row r="22" spans="2:6" x14ac:dyDescent="0.2">
      <c r="B22" s="1"/>
      <c r="E22" s="143"/>
      <c r="F22" s="156"/>
    </row>
    <row r="23" spans="2:6" x14ac:dyDescent="0.2">
      <c r="B23" s="1" t="s">
        <v>205</v>
      </c>
      <c r="E23" s="76"/>
      <c r="F23" s="220"/>
    </row>
    <row r="24" spans="2:6" x14ac:dyDescent="0.2">
      <c r="B24" s="1"/>
      <c r="E24" s="133"/>
      <c r="F24" s="155"/>
    </row>
    <row r="25" spans="2:6" x14ac:dyDescent="0.2">
      <c r="B25" s="1" t="s">
        <v>206</v>
      </c>
      <c r="E25" s="77"/>
      <c r="F25" s="219"/>
    </row>
    <row r="26" spans="2:6" x14ac:dyDescent="0.2">
      <c r="B26" s="1"/>
      <c r="E26" s="143"/>
      <c r="F26" s="156"/>
    </row>
    <row r="27" spans="2:6" x14ac:dyDescent="0.2">
      <c r="B27" s="1" t="s">
        <v>169</v>
      </c>
      <c r="E27" s="77"/>
      <c r="F27" s="219"/>
    </row>
    <row r="28" spans="2:6" x14ac:dyDescent="0.2">
      <c r="B28" s="1"/>
      <c r="E28" s="133"/>
      <c r="F28" s="155"/>
    </row>
    <row r="29" spans="2:6" x14ac:dyDescent="0.2">
      <c r="B29" s="1" t="s">
        <v>207</v>
      </c>
      <c r="E29" s="77"/>
      <c r="F29" s="219"/>
    </row>
    <row r="30" spans="2:6" x14ac:dyDescent="0.2">
      <c r="B30" s="1"/>
      <c r="E30" s="143"/>
      <c r="F30" s="156"/>
    </row>
    <row r="31" spans="2:6" x14ac:dyDescent="0.2">
      <c r="B31" s="1" t="s">
        <v>208</v>
      </c>
      <c r="E31" s="77"/>
      <c r="F31" s="219"/>
    </row>
    <row r="32" spans="2:6" x14ac:dyDescent="0.2">
      <c r="B32" s="1"/>
      <c r="E32" s="143"/>
      <c r="F32" s="156"/>
    </row>
    <row r="33" spans="1:7" x14ac:dyDescent="0.2">
      <c r="B33" s="1" t="s">
        <v>209</v>
      </c>
      <c r="E33" s="76"/>
      <c r="F33" s="220"/>
    </row>
    <row r="34" spans="1:7" x14ac:dyDescent="0.2">
      <c r="B34" s="1"/>
      <c r="E34" s="133"/>
      <c r="F34" s="155"/>
    </row>
    <row r="35" spans="1:7" x14ac:dyDescent="0.2">
      <c r="B35" s="1" t="s">
        <v>210</v>
      </c>
      <c r="E35" s="77"/>
      <c r="F35" s="219"/>
    </row>
    <row r="36" spans="1:7" x14ac:dyDescent="0.2">
      <c r="B36" s="1"/>
      <c r="E36" s="143"/>
      <c r="F36" s="80"/>
    </row>
    <row r="37" spans="1:7" x14ac:dyDescent="0.2">
      <c r="B37" s="1" t="s">
        <v>211</v>
      </c>
      <c r="E37" s="131">
        <f>ROUND(SUM(E19:E35),0)</f>
        <v>0</v>
      </c>
      <c r="F37" s="66"/>
    </row>
    <row r="38" spans="1:7" x14ac:dyDescent="0.2">
      <c r="B38" s="1"/>
      <c r="E38" s="157"/>
      <c r="F38" s="66"/>
      <c r="G38" s="59"/>
    </row>
    <row r="39" spans="1:7" x14ac:dyDescent="0.2">
      <c r="B39" s="1" t="s">
        <v>212</v>
      </c>
      <c r="E39" s="158">
        <f>E27</f>
        <v>0</v>
      </c>
      <c r="F39" s="66"/>
      <c r="G39" s="59"/>
    </row>
    <row r="40" spans="1:7" x14ac:dyDescent="0.2">
      <c r="B40" s="1"/>
      <c r="E40" s="157"/>
      <c r="F40" s="66"/>
      <c r="G40" s="59"/>
    </row>
    <row r="41" spans="1:7" x14ac:dyDescent="0.2">
      <c r="B41" s="1" t="s">
        <v>213</v>
      </c>
      <c r="E41" s="131">
        <f>ROUND((E37-E39),0)</f>
        <v>0</v>
      </c>
      <c r="F41" s="67"/>
      <c r="G41" s="59" t="s">
        <v>244</v>
      </c>
    </row>
    <row r="42" spans="1:7" x14ac:dyDescent="0.2">
      <c r="B42" s="1"/>
      <c r="E42" s="78"/>
      <c r="F42" s="79"/>
      <c r="G42" s="59"/>
    </row>
    <row r="43" spans="1:7" x14ac:dyDescent="0.2">
      <c r="B43" s="1"/>
    </row>
    <row r="44" spans="1:7" x14ac:dyDescent="0.2">
      <c r="A44" s="1" t="s">
        <v>88</v>
      </c>
      <c r="B44" s="1" t="s">
        <v>89</v>
      </c>
    </row>
    <row r="45" spans="1:7" x14ac:dyDescent="0.2">
      <c r="B45" s="1" t="s">
        <v>90</v>
      </c>
    </row>
    <row r="46" spans="1:7" x14ac:dyDescent="0.2">
      <c r="B46" s="1" t="s">
        <v>110</v>
      </c>
    </row>
    <row r="47" spans="1:7" x14ac:dyDescent="0.2">
      <c r="B47" s="1" t="s">
        <v>91</v>
      </c>
    </row>
    <row r="48" spans="1:7" x14ac:dyDescent="0.2">
      <c r="B48" s="1"/>
    </row>
    <row r="49" spans="1:7" x14ac:dyDescent="0.2">
      <c r="A49" s="17" t="s">
        <v>140</v>
      </c>
      <c r="B49" s="390"/>
      <c r="C49" s="390"/>
      <c r="D49" s="390"/>
      <c r="E49" s="390"/>
      <c r="F49" s="390"/>
      <c r="G49" s="391"/>
    </row>
    <row r="50" spans="1:7" x14ac:dyDescent="0.2">
      <c r="B50" s="390"/>
      <c r="C50" s="390"/>
      <c r="D50" s="390"/>
      <c r="E50" s="390"/>
      <c r="F50" s="390"/>
      <c r="G50" s="391"/>
    </row>
    <row r="51" spans="1:7" s="224" customFormat="1" x14ac:dyDescent="0.2">
      <c r="B51" s="229"/>
      <c r="C51" s="229"/>
      <c r="D51" s="229"/>
      <c r="E51" s="229"/>
      <c r="F51" s="229"/>
      <c r="G51" s="230"/>
    </row>
    <row r="53" spans="1:7" x14ac:dyDescent="0.2">
      <c r="A53" s="1" t="str">
        <f>Facesheet!$A$62</f>
        <v>DHB-FQHC (10/2018)</v>
      </c>
    </row>
    <row r="54" spans="1:7" x14ac:dyDescent="0.2">
      <c r="A54" s="1" t="str">
        <f>Facesheet!$A$63</f>
        <v>Audit Section</v>
      </c>
    </row>
    <row r="55" spans="1:7" x14ac:dyDescent="0.2">
      <c r="A55" s="398" t="s">
        <v>288</v>
      </c>
      <c r="B55" s="389"/>
      <c r="C55" s="389"/>
      <c r="D55" s="389"/>
      <c r="E55" s="389"/>
      <c r="F55" s="389"/>
      <c r="G55" s="389"/>
    </row>
  </sheetData>
  <sheetProtection algorithmName="SHA-512" hashValue="0HujYJek/KW+3GAfa51pN6xEfEWZW1wVS1dZEcQeUnUJckSoJBuWZ48qW6MUoiKqgWmWZt4cqfQpN3+IfZM07w==" saltValue="GqrgCxARLDNeBjC6GoviFA==" spinCount="100000" sheet="1" selectLockedCells="1"/>
  <mergeCells count="11">
    <mergeCell ref="B8:C8"/>
    <mergeCell ref="A3:G3"/>
    <mergeCell ref="A4:G4"/>
    <mergeCell ref="A5:G5"/>
    <mergeCell ref="B7:C7"/>
    <mergeCell ref="F7:G7"/>
    <mergeCell ref="B9:C9"/>
    <mergeCell ref="B15:D15"/>
    <mergeCell ref="B49:G50"/>
    <mergeCell ref="A55:G55"/>
    <mergeCell ref="B14:D14"/>
  </mergeCells>
  <printOptions horizontalCentered="1"/>
  <pageMargins left="0.5" right="0.5" top="0.5" bottom="0.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5"/>
    <pageSetUpPr fitToPage="1"/>
  </sheetPr>
  <dimension ref="A1:J52"/>
  <sheetViews>
    <sheetView showGridLines="0" showZeros="0" zoomScaleNormal="100" workbookViewId="0">
      <selection activeCell="G17" sqref="G17"/>
    </sheetView>
  </sheetViews>
  <sheetFormatPr defaultRowHeight="12.75" x14ac:dyDescent="0.2"/>
  <cols>
    <col min="1" max="1" width="13.5703125" customWidth="1"/>
    <col min="2" max="2" width="11.42578125" customWidth="1"/>
    <col min="4" max="4" width="7.42578125" customWidth="1"/>
    <col min="7" max="7" width="15" style="30" customWidth="1"/>
    <col min="8" max="8" width="11.42578125" bestFit="1" customWidth="1"/>
    <col min="9" max="9" width="0.140625" customWidth="1"/>
    <col min="10" max="10" width="12.42578125" customWidth="1"/>
  </cols>
  <sheetData>
    <row r="1" spans="1:9" x14ac:dyDescent="0.2">
      <c r="A1" s="315" t="str">
        <f>+'DHB-2'!A1</f>
        <v xml:space="preserve">RUN DATE </v>
      </c>
      <c r="B1" s="315">
        <f ca="1">+'DHB-2'!B1</f>
        <v>43417</v>
      </c>
      <c r="F1" s="30"/>
      <c r="H1" s="146" t="s">
        <v>246</v>
      </c>
      <c r="I1" s="45"/>
    </row>
    <row r="2" spans="1:9" x14ac:dyDescent="0.2">
      <c r="F2" s="30"/>
      <c r="H2" s="30"/>
      <c r="I2" s="45"/>
    </row>
    <row r="3" spans="1:9" x14ac:dyDescent="0.2">
      <c r="A3" s="342" t="s">
        <v>222</v>
      </c>
      <c r="B3" s="342"/>
      <c r="C3" s="342"/>
      <c r="D3" s="342"/>
      <c r="E3" s="342"/>
      <c r="F3" s="342"/>
      <c r="G3" s="342"/>
      <c r="H3" s="342"/>
      <c r="I3" s="45"/>
    </row>
    <row r="4" spans="1:9" x14ac:dyDescent="0.2">
      <c r="A4" s="388" t="s">
        <v>280</v>
      </c>
      <c r="B4" s="388"/>
      <c r="C4" s="388"/>
      <c r="D4" s="388"/>
      <c r="E4" s="388"/>
      <c r="F4" s="388"/>
      <c r="G4" s="388"/>
      <c r="H4" s="388"/>
      <c r="I4" s="45"/>
    </row>
    <row r="5" spans="1:9" x14ac:dyDescent="0.2">
      <c r="A5" s="342" t="s">
        <v>282</v>
      </c>
      <c r="B5" s="342"/>
      <c r="C5" s="342"/>
      <c r="D5" s="342"/>
      <c r="E5" s="342"/>
      <c r="F5" s="342"/>
      <c r="G5" s="342"/>
      <c r="H5" s="342"/>
    </row>
    <row r="7" spans="1:9" x14ac:dyDescent="0.2">
      <c r="A7" s="295" t="s">
        <v>230</v>
      </c>
      <c r="B7" s="382">
        <f>Facesheet!D11</f>
        <v>0</v>
      </c>
      <c r="C7" s="383"/>
      <c r="D7" s="58"/>
      <c r="E7" s="58"/>
      <c r="F7" s="58"/>
      <c r="G7" s="381" t="s">
        <v>226</v>
      </c>
      <c r="H7" s="381"/>
    </row>
    <row r="8" spans="1:9" x14ac:dyDescent="0.2">
      <c r="A8" s="297" t="s">
        <v>225</v>
      </c>
      <c r="B8" s="384">
        <f>Facesheet!A18</f>
        <v>0</v>
      </c>
      <c r="C8" s="385"/>
      <c r="D8" s="58"/>
      <c r="E8" s="58"/>
      <c r="F8" s="58"/>
      <c r="G8" s="298" t="s">
        <v>242</v>
      </c>
      <c r="H8" s="323">
        <f>Facesheet!E15</f>
        <v>0</v>
      </c>
    </row>
    <row r="9" spans="1:9" x14ac:dyDescent="0.2">
      <c r="A9" s="295" t="s">
        <v>224</v>
      </c>
      <c r="B9" s="384">
        <f>Facesheet!D18</f>
        <v>0</v>
      </c>
      <c r="C9" s="385"/>
      <c r="D9" s="283"/>
      <c r="E9" s="283"/>
      <c r="F9" s="124"/>
      <c r="G9" s="313" t="s">
        <v>243</v>
      </c>
      <c r="H9" s="324">
        <f>Facesheet!H15</f>
        <v>0</v>
      </c>
    </row>
    <row r="10" spans="1:9" x14ac:dyDescent="0.2">
      <c r="A10" s="9"/>
      <c r="B10" s="9"/>
      <c r="C10" s="9"/>
      <c r="D10" s="9"/>
      <c r="E10" s="9"/>
      <c r="F10" s="9"/>
      <c r="G10" s="31"/>
      <c r="H10" s="9"/>
      <c r="I10" s="71"/>
    </row>
    <row r="12" spans="1:9" x14ac:dyDescent="0.2">
      <c r="A12" s="259"/>
      <c r="B12" s="260"/>
      <c r="C12" s="260"/>
      <c r="D12" s="260"/>
      <c r="E12" s="260"/>
      <c r="F12" s="261"/>
      <c r="G12" s="72"/>
    </row>
    <row r="13" spans="1:9" x14ac:dyDescent="0.2">
      <c r="A13" s="262"/>
      <c r="B13" s="263"/>
      <c r="C13" s="263"/>
      <c r="D13" s="264"/>
      <c r="E13" s="263"/>
      <c r="F13" s="265"/>
      <c r="G13" s="34" t="s">
        <v>93</v>
      </c>
    </row>
    <row r="14" spans="1:9" x14ac:dyDescent="0.2">
      <c r="A14" s="399" t="s">
        <v>40</v>
      </c>
      <c r="B14" s="393"/>
      <c r="C14" s="393"/>
      <c r="D14" s="393"/>
      <c r="E14" s="393"/>
      <c r="F14" s="394"/>
      <c r="G14" s="268" t="s">
        <v>41</v>
      </c>
    </row>
    <row r="15" spans="1:9" x14ac:dyDescent="0.2">
      <c r="G15" s="159"/>
    </row>
    <row r="16" spans="1:9" x14ac:dyDescent="0.2">
      <c r="B16" s="1" t="s">
        <v>94</v>
      </c>
      <c r="G16" s="143"/>
    </row>
    <row r="17" spans="2:10" x14ac:dyDescent="0.2">
      <c r="B17" s="1" t="s">
        <v>95</v>
      </c>
      <c r="G17" s="77"/>
    </row>
    <row r="18" spans="2:10" x14ac:dyDescent="0.2">
      <c r="B18" s="1"/>
      <c r="G18" s="133"/>
    </row>
    <row r="19" spans="2:10" x14ac:dyDescent="0.2">
      <c r="B19" s="1" t="s">
        <v>96</v>
      </c>
      <c r="G19" s="143"/>
    </row>
    <row r="20" spans="2:10" x14ac:dyDescent="0.2">
      <c r="B20" s="1" t="s">
        <v>97</v>
      </c>
      <c r="G20" s="77"/>
    </row>
    <row r="21" spans="2:10" x14ac:dyDescent="0.2">
      <c r="B21" s="1"/>
      <c r="G21" s="133"/>
    </row>
    <row r="22" spans="2:10" x14ac:dyDescent="0.2">
      <c r="B22" s="1" t="s">
        <v>98</v>
      </c>
      <c r="G22" s="131">
        <f>G17-G20</f>
        <v>0</v>
      </c>
    </row>
    <row r="23" spans="2:10" x14ac:dyDescent="0.2">
      <c r="B23" s="1"/>
      <c r="G23" s="133"/>
    </row>
    <row r="24" spans="2:10" x14ac:dyDescent="0.2">
      <c r="B24" s="1" t="s">
        <v>99</v>
      </c>
      <c r="G24" s="143"/>
    </row>
    <row r="25" spans="2:10" x14ac:dyDescent="0.2">
      <c r="B25" s="1" t="s">
        <v>95</v>
      </c>
      <c r="G25" s="77"/>
    </row>
    <row r="26" spans="2:10" x14ac:dyDescent="0.2">
      <c r="B26" s="1"/>
      <c r="G26" s="133"/>
    </row>
    <row r="27" spans="2:10" x14ac:dyDescent="0.2">
      <c r="B27" s="1" t="s">
        <v>172</v>
      </c>
      <c r="G27" s="158">
        <f>G22-G25</f>
        <v>0</v>
      </c>
    </row>
    <row r="28" spans="2:10" x14ac:dyDescent="0.2">
      <c r="B28" s="1"/>
      <c r="G28" s="36"/>
      <c r="J28" s="73"/>
    </row>
    <row r="29" spans="2:10" x14ac:dyDescent="0.2">
      <c r="B29" s="1" t="s">
        <v>176</v>
      </c>
      <c r="G29" s="40"/>
    </row>
    <row r="30" spans="2:10" x14ac:dyDescent="0.2">
      <c r="B30" s="239" t="s">
        <v>175</v>
      </c>
      <c r="G30" s="258">
        <f>ROUND((G27*0.65),0)</f>
        <v>0</v>
      </c>
      <c r="H30" s="73" t="s">
        <v>245</v>
      </c>
    </row>
    <row r="31" spans="2:10" x14ac:dyDescent="0.2">
      <c r="B31" s="1"/>
    </row>
    <row r="32" spans="2:10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9" spans="1:10" x14ac:dyDescent="0.2">
      <c r="A49" s="1" t="str">
        <f>Facesheet!$A$62</f>
        <v>DHB-FQHC (10/2018)</v>
      </c>
    </row>
    <row r="50" spans="1:10" x14ac:dyDescent="0.2">
      <c r="A50" s="1" t="str">
        <f>Facesheet!$A$63</f>
        <v>Audit Section</v>
      </c>
    </row>
    <row r="51" spans="1:10" x14ac:dyDescent="0.2">
      <c r="A51" s="386" t="s">
        <v>269</v>
      </c>
      <c r="B51" s="386"/>
      <c r="C51" s="386"/>
      <c r="D51" s="386"/>
      <c r="E51" s="386"/>
      <c r="F51" s="386"/>
      <c r="G51" s="386"/>
      <c r="H51" s="386"/>
      <c r="I51" s="325"/>
      <c r="J51" s="325"/>
    </row>
    <row r="52" spans="1:10" x14ac:dyDescent="0.2">
      <c r="E52" s="4"/>
    </row>
  </sheetData>
  <sheetProtection algorithmName="SHA-512" hashValue="q/BqvvxzZSG94TRkdAaRqeFi/0nF9vEEIisMevfEw/gYmpUgP4y8DIebr2fNc848rwBuIr+EwKFKymZASsxWrA==" saltValue="4/jUZExCfeRXQPys+ISQIA==" spinCount="100000" sheet="1" selectLockedCells="1"/>
  <mergeCells count="9">
    <mergeCell ref="A3:H3"/>
    <mergeCell ref="A5:H5"/>
    <mergeCell ref="A4:H4"/>
    <mergeCell ref="G7:H7"/>
    <mergeCell ref="A51:H51"/>
    <mergeCell ref="A14:F14"/>
    <mergeCell ref="B7:C7"/>
    <mergeCell ref="B8:C8"/>
    <mergeCell ref="B9:C9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5"/>
    <pageSetUpPr fitToPage="1"/>
  </sheetPr>
  <dimension ref="A1:I49"/>
  <sheetViews>
    <sheetView showGridLines="0" showZeros="0" zoomScaleNormal="100" workbookViewId="0">
      <selection activeCell="F17" sqref="F17"/>
    </sheetView>
  </sheetViews>
  <sheetFormatPr defaultRowHeight="12.75" x14ac:dyDescent="0.2"/>
  <cols>
    <col min="1" max="1" width="13.85546875" style="89" customWidth="1"/>
    <col min="2" max="2" width="10.7109375" style="89" customWidth="1"/>
    <col min="3" max="3" width="13.140625" style="89" customWidth="1"/>
    <col min="4" max="4" width="8.85546875" style="89" customWidth="1"/>
    <col min="5" max="5" width="5.140625" style="89" customWidth="1"/>
    <col min="6" max="6" width="11" style="89" bestFit="1" customWidth="1"/>
    <col min="7" max="7" width="17.85546875" customWidth="1"/>
    <col min="8" max="8" width="13.5703125" customWidth="1"/>
    <col min="9" max="9" width="12.7109375" customWidth="1"/>
  </cols>
  <sheetData>
    <row r="1" spans="1:9" x14ac:dyDescent="0.2">
      <c r="A1" s="315" t="str">
        <f>+'DHB-2'!A1</f>
        <v xml:space="preserve">RUN DATE </v>
      </c>
      <c r="B1" s="315">
        <f ca="1">+'DHB-2'!B1</f>
        <v>43417</v>
      </c>
      <c r="C1"/>
      <c r="D1"/>
      <c r="E1"/>
      <c r="F1" s="30"/>
      <c r="G1" s="146" t="s">
        <v>247</v>
      </c>
      <c r="I1" s="45"/>
    </row>
    <row r="2" spans="1:9" x14ac:dyDescent="0.2">
      <c r="A2"/>
      <c r="B2"/>
      <c r="C2"/>
      <c r="D2"/>
      <c r="E2"/>
      <c r="F2" s="30"/>
      <c r="G2" s="30"/>
      <c r="H2" s="30"/>
      <c r="I2" s="45"/>
    </row>
    <row r="3" spans="1:9" x14ac:dyDescent="0.2">
      <c r="A3" s="342" t="s">
        <v>222</v>
      </c>
      <c r="B3" s="342"/>
      <c r="C3" s="342"/>
      <c r="D3" s="342"/>
      <c r="E3" s="342"/>
      <c r="F3" s="342"/>
      <c r="G3" s="342"/>
      <c r="H3" s="30"/>
      <c r="I3" s="45"/>
    </row>
    <row r="4" spans="1:9" x14ac:dyDescent="0.2">
      <c r="A4" s="388" t="s">
        <v>280</v>
      </c>
      <c r="B4" s="388"/>
      <c r="C4" s="388"/>
      <c r="D4" s="388"/>
      <c r="E4" s="388"/>
      <c r="F4" s="388"/>
      <c r="G4" s="388"/>
      <c r="H4" s="30"/>
      <c r="I4" s="45"/>
    </row>
    <row r="5" spans="1:9" x14ac:dyDescent="0.2">
      <c r="A5" s="404" t="s">
        <v>283</v>
      </c>
      <c r="B5" s="404"/>
      <c r="C5" s="404"/>
      <c r="D5" s="404"/>
      <c r="E5" s="404"/>
      <c r="F5" s="404"/>
      <c r="G5" s="404"/>
      <c r="I5" s="163"/>
    </row>
    <row r="6" spans="1:9" x14ac:dyDescent="0.2">
      <c r="A6"/>
      <c r="B6"/>
      <c r="D6" s="160"/>
      <c r="E6" s="97"/>
      <c r="G6" s="89"/>
      <c r="H6" s="89"/>
    </row>
    <row r="7" spans="1:9" x14ac:dyDescent="0.2">
      <c r="A7" s="295" t="s">
        <v>230</v>
      </c>
      <c r="B7" s="382">
        <f>Facesheet!D11</f>
        <v>0</v>
      </c>
      <c r="C7" s="383"/>
      <c r="D7" s="312"/>
      <c r="E7" s="312"/>
      <c r="F7" s="381" t="s">
        <v>226</v>
      </c>
      <c r="G7" s="381"/>
    </row>
    <row r="8" spans="1:9" x14ac:dyDescent="0.2">
      <c r="A8" s="297" t="s">
        <v>225</v>
      </c>
      <c r="B8" s="384">
        <f>Facesheet!A18</f>
        <v>0</v>
      </c>
      <c r="C8" s="385"/>
      <c r="D8" s="312"/>
      <c r="E8" s="312"/>
      <c r="F8" s="298" t="s">
        <v>242</v>
      </c>
      <c r="G8" s="323">
        <f>Facesheet!E15</f>
        <v>0</v>
      </c>
    </row>
    <row r="9" spans="1:9" x14ac:dyDescent="0.2">
      <c r="A9" s="295" t="s">
        <v>224</v>
      </c>
      <c r="B9" s="384">
        <f>Facesheet!D18</f>
        <v>0</v>
      </c>
      <c r="C9" s="385"/>
      <c r="D9" s="283"/>
      <c r="E9" s="283"/>
      <c r="F9" s="313" t="s">
        <v>243</v>
      </c>
      <c r="G9" s="324">
        <f>Facesheet!H15</f>
        <v>0</v>
      </c>
    </row>
    <row r="10" spans="1:9" x14ac:dyDescent="0.2">
      <c r="A10" s="94"/>
      <c r="B10" s="94"/>
      <c r="C10" s="94"/>
      <c r="D10" s="103"/>
      <c r="E10" s="94"/>
      <c r="F10" s="94"/>
      <c r="G10" s="94"/>
      <c r="H10" s="92"/>
      <c r="I10" s="3"/>
    </row>
    <row r="11" spans="1:9" x14ac:dyDescent="0.2">
      <c r="A11" s="186"/>
      <c r="B11" s="92"/>
      <c r="C11" s="92"/>
      <c r="D11" s="91"/>
      <c r="E11" s="92"/>
      <c r="F11" s="92"/>
      <c r="G11" s="92"/>
      <c r="H11" s="100"/>
      <c r="I11" s="15"/>
    </row>
    <row r="12" spans="1:9" s="1" customFormat="1" x14ac:dyDescent="0.2">
      <c r="A12" s="269"/>
      <c r="B12" s="270"/>
      <c r="C12" s="270"/>
      <c r="D12" s="270"/>
      <c r="E12" s="270"/>
      <c r="F12" s="130"/>
      <c r="G12" s="225" t="s">
        <v>141</v>
      </c>
      <c r="H12" s="249"/>
      <c r="I12" s="401"/>
    </row>
    <row r="13" spans="1:9" s="1" customFormat="1" x14ac:dyDescent="0.2">
      <c r="A13" s="271"/>
      <c r="B13" s="267"/>
      <c r="C13" s="266"/>
      <c r="D13" s="267"/>
      <c r="E13" s="267"/>
      <c r="F13" s="164" t="s">
        <v>100</v>
      </c>
      <c r="G13" s="164" t="s">
        <v>101</v>
      </c>
      <c r="H13" s="249"/>
      <c r="I13" s="402"/>
    </row>
    <row r="14" spans="1:9" x14ac:dyDescent="0.2">
      <c r="A14" s="403" t="s">
        <v>40</v>
      </c>
      <c r="B14" s="393"/>
      <c r="C14" s="393"/>
      <c r="D14" s="393"/>
      <c r="E14" s="394"/>
      <c r="F14" s="165" t="s">
        <v>41</v>
      </c>
      <c r="G14" s="165" t="s">
        <v>42</v>
      </c>
      <c r="H14" s="250"/>
      <c r="I14" s="402"/>
    </row>
    <row r="15" spans="1:9" x14ac:dyDescent="0.2">
      <c r="A15" s="92"/>
      <c r="B15" s="92"/>
      <c r="C15" s="92"/>
      <c r="D15" s="92"/>
      <c r="E15" s="92"/>
      <c r="F15" s="130"/>
      <c r="G15" s="130"/>
      <c r="H15" s="15"/>
      <c r="I15" s="15"/>
    </row>
    <row r="16" spans="1:9" x14ac:dyDescent="0.2">
      <c r="A16" s="111" t="s">
        <v>102</v>
      </c>
      <c r="F16" s="134"/>
      <c r="G16" s="134"/>
      <c r="H16" s="15"/>
      <c r="I16" s="15"/>
    </row>
    <row r="17" spans="1:9" x14ac:dyDescent="0.2">
      <c r="A17" s="111" t="s">
        <v>170</v>
      </c>
      <c r="F17" s="75"/>
      <c r="G17" s="75"/>
      <c r="H17" s="251"/>
      <c r="I17" s="251"/>
    </row>
    <row r="18" spans="1:9" x14ac:dyDescent="0.2">
      <c r="A18" s="111"/>
      <c r="F18" s="129"/>
      <c r="G18" s="128"/>
      <c r="H18" s="15"/>
      <c r="I18" s="15"/>
    </row>
    <row r="19" spans="1:9" x14ac:dyDescent="0.2">
      <c r="A19" s="111" t="s">
        <v>103</v>
      </c>
      <c r="F19" s="129"/>
      <c r="G19" s="129"/>
      <c r="H19" s="15"/>
      <c r="I19" s="15"/>
    </row>
    <row r="20" spans="1:9" x14ac:dyDescent="0.2">
      <c r="A20" s="111" t="s">
        <v>104</v>
      </c>
      <c r="F20" s="76"/>
      <c r="G20" s="77"/>
      <c r="H20" s="15"/>
      <c r="I20" s="15"/>
    </row>
    <row r="21" spans="1:9" x14ac:dyDescent="0.2">
      <c r="A21" s="111"/>
      <c r="F21" s="128"/>
      <c r="G21" s="128"/>
      <c r="H21" s="15"/>
      <c r="I21" s="15"/>
    </row>
    <row r="22" spans="1:9" x14ac:dyDescent="0.2">
      <c r="A22" s="111" t="s">
        <v>105</v>
      </c>
      <c r="F22" s="129"/>
      <c r="G22" s="129"/>
      <c r="H22" s="15"/>
      <c r="I22" s="15"/>
    </row>
    <row r="23" spans="1:9" x14ac:dyDescent="0.2">
      <c r="A23" s="111" t="s">
        <v>106</v>
      </c>
      <c r="F23" s="127">
        <f>ROUND((F17*F20),0)</f>
        <v>0</v>
      </c>
      <c r="G23" s="127">
        <f>ROUND((G17*G20),0)</f>
        <v>0</v>
      </c>
      <c r="H23" s="252"/>
      <c r="I23" s="252"/>
    </row>
    <row r="24" spans="1:9" x14ac:dyDescent="0.2">
      <c r="A24" s="111"/>
      <c r="F24" s="57"/>
      <c r="G24" s="128"/>
      <c r="H24" s="15"/>
      <c r="I24" s="15"/>
    </row>
    <row r="25" spans="1:9" x14ac:dyDescent="0.2">
      <c r="A25" s="111" t="s">
        <v>107</v>
      </c>
      <c r="F25" s="57"/>
      <c r="G25" s="129"/>
      <c r="H25" s="15"/>
      <c r="I25" s="15"/>
    </row>
    <row r="26" spans="1:9" x14ac:dyDescent="0.2">
      <c r="A26" s="111" t="s">
        <v>108</v>
      </c>
      <c r="F26" s="57"/>
      <c r="G26" s="129"/>
      <c r="H26" s="15"/>
      <c r="I26" s="15"/>
    </row>
    <row r="27" spans="1:9" x14ac:dyDescent="0.2">
      <c r="A27" s="111" t="s">
        <v>248</v>
      </c>
      <c r="F27" s="57"/>
      <c r="G27" s="127">
        <f>F23+G23+H23+I23</f>
        <v>0</v>
      </c>
      <c r="H27" s="15"/>
      <c r="I27" s="249"/>
    </row>
    <row r="28" spans="1:9" x14ac:dyDescent="0.2">
      <c r="B28" s="111"/>
    </row>
    <row r="29" spans="1:9" x14ac:dyDescent="0.2">
      <c r="B29" s="111"/>
    </row>
    <row r="30" spans="1:9" x14ac:dyDescent="0.2">
      <c r="B30" s="111"/>
    </row>
    <row r="31" spans="1:9" x14ac:dyDescent="0.2">
      <c r="B31" s="111"/>
    </row>
    <row r="44" spans="1:5" x14ac:dyDescent="0.2">
      <c r="A44" s="111"/>
    </row>
    <row r="45" spans="1:5" x14ac:dyDescent="0.2">
      <c r="A45" s="162"/>
    </row>
    <row r="46" spans="1:5" x14ac:dyDescent="0.2">
      <c r="E46" s="161"/>
    </row>
    <row r="47" spans="1:5" x14ac:dyDescent="0.2">
      <c r="A47" s="1" t="str">
        <f>Facesheet!$A$62</f>
        <v>DHB-FQHC (10/2018)</v>
      </c>
    </row>
    <row r="48" spans="1:5" x14ac:dyDescent="0.2">
      <c r="A48" s="1" t="str">
        <f>Facesheet!$A$63</f>
        <v>Audit Section</v>
      </c>
    </row>
    <row r="49" spans="1:9" x14ac:dyDescent="0.2">
      <c r="A49" s="400" t="s">
        <v>293</v>
      </c>
      <c r="B49" s="400"/>
      <c r="C49" s="400"/>
      <c r="D49" s="400"/>
      <c r="E49" s="400"/>
      <c r="F49" s="400"/>
      <c r="G49" s="400"/>
      <c r="H49" s="275"/>
      <c r="I49" s="275"/>
    </row>
  </sheetData>
  <sheetProtection algorithmName="SHA-512" hashValue="9FRUwXlA2wQWGwQk97kr2A0rIzm90aK21vnmUxnOMv6RmVrmDtg8KRF3iKHuIfkhbTQWUqIcodODt2SmCECKow==" saltValue="SKYjH4TCbQ1CTxSAEQkHXw==" spinCount="100000" sheet="1" selectLockedCells="1"/>
  <mergeCells count="10">
    <mergeCell ref="A49:G49"/>
    <mergeCell ref="I12:I14"/>
    <mergeCell ref="A14:E14"/>
    <mergeCell ref="A3:G3"/>
    <mergeCell ref="A4:G4"/>
    <mergeCell ref="B7:C7"/>
    <mergeCell ref="B8:C8"/>
    <mergeCell ref="B9:C9"/>
    <mergeCell ref="F7:G7"/>
    <mergeCell ref="A5:G5"/>
  </mergeCells>
  <phoneticPr fontId="11" type="noConversion"/>
  <printOptions horizontalCentered="1"/>
  <pageMargins left="0.5" right="0.5" top="0.5" bottom="0.5" header="0.5" footer="0.5"/>
  <pageSetup orientation="portrait" r:id="rId1"/>
  <headerFooter alignWithMargins="0"/>
  <ignoredErrors>
    <ignoredError sqref="F14:G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Facesheet</vt:lpstr>
      <vt:lpstr>DHB-1</vt:lpstr>
      <vt:lpstr>DHB-2</vt:lpstr>
      <vt:lpstr>DHB-3</vt:lpstr>
      <vt:lpstr>DHB-4</vt:lpstr>
      <vt:lpstr>DHB-5</vt:lpstr>
      <vt:lpstr>DHB-5A (NCHC)</vt:lpstr>
      <vt:lpstr>DHB-6</vt:lpstr>
      <vt:lpstr>DHB-7</vt:lpstr>
      <vt:lpstr>DHB-8</vt:lpstr>
      <vt:lpstr>DHB-9</vt:lpstr>
      <vt:lpstr>DHB-10</vt:lpstr>
      <vt:lpstr>DHB-10A (NCHC)</vt:lpstr>
      <vt:lpstr>'DHB-10A (NCHC)'!Print_Area</vt:lpstr>
      <vt:lpstr>'DHB-2'!Print_Area</vt:lpstr>
      <vt:lpstr>'DHB-3'!Print_Area</vt:lpstr>
      <vt:lpstr>'DHB-6'!Print_Area</vt:lpstr>
      <vt:lpstr>'DHB-7'!Print_Area</vt:lpstr>
      <vt:lpstr>'DHB-8'!Print_Area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FQHC</dc:title>
  <dc:creator>DMA User</dc:creator>
  <cp:lastModifiedBy>Henderson, Badia</cp:lastModifiedBy>
  <cp:lastPrinted>2018-11-06T13:42:08Z</cp:lastPrinted>
  <dcterms:created xsi:type="dcterms:W3CDTF">1999-01-04T15:07:20Z</dcterms:created>
  <dcterms:modified xsi:type="dcterms:W3CDTF">2018-11-13T16:43:22Z</dcterms:modified>
</cp:coreProperties>
</file>