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codeName="ThisWorkbook" defaultThemeVersion="124226"/>
  <mc:AlternateContent xmlns:mc="http://schemas.openxmlformats.org/markup-compatibility/2006">
    <mc:Choice Requires="x15">
      <x15ac:absPath xmlns:x15ac="http://schemas.microsoft.com/office/spreadsheetml/2010/11/ac" url="C:\Users\JoanPlotnick\Desktop\EPSDT\"/>
    </mc:Choice>
  </mc:AlternateContent>
  <bookViews>
    <workbookView xWindow="120" yWindow="30" windowWidth="15255" windowHeight="8160"/>
  </bookViews>
  <sheets>
    <sheet name="Form CMS-416" sheetId="1" r:id="rId1"/>
  </sheets>
  <definedNames>
    <definedName name="_xlnm.Print_Area" localSheetId="0">'Form CMS-416'!$A$1:$J$72</definedName>
    <definedName name="_xlnm.Print_Titles" localSheetId="0">'Form CMS-416'!$1:$3</definedName>
  </definedNames>
  <calcPr calcId="171027"/>
</workbook>
</file>

<file path=xl/calcChain.xml><?xml version="1.0" encoding="utf-8"?>
<calcChain xmlns="http://schemas.openxmlformats.org/spreadsheetml/2006/main">
  <c r="E20" i="1" l="1"/>
  <c r="F20" i="1"/>
  <c r="G20" i="1"/>
  <c r="H20" i="1"/>
  <c r="I20" i="1"/>
  <c r="J20" i="1"/>
  <c r="F19" i="1"/>
  <c r="G19" i="1"/>
  <c r="H19" i="1"/>
  <c r="I19" i="1"/>
  <c r="J19" i="1"/>
  <c r="E19" i="1"/>
  <c r="D20" i="1"/>
  <c r="D19" i="1"/>
  <c r="C5" i="1"/>
  <c r="C4" i="1"/>
  <c r="C52" i="1"/>
  <c r="C53" i="1"/>
  <c r="C55" i="1"/>
  <c r="C56" i="1"/>
  <c r="C58" i="1"/>
  <c r="C59" i="1"/>
  <c r="C61" i="1"/>
  <c r="C62" i="1"/>
  <c r="C64" i="1"/>
  <c r="C65" i="1"/>
  <c r="C67" i="1"/>
  <c r="C68" i="1"/>
  <c r="C70" i="1"/>
  <c r="C71" i="1"/>
  <c r="C46" i="1"/>
  <c r="C47" i="1"/>
  <c r="C49" i="1"/>
  <c r="C50" i="1"/>
  <c r="C44" i="1"/>
  <c r="C43" i="1"/>
  <c r="E69" i="1"/>
  <c r="F69" i="1"/>
  <c r="G69" i="1"/>
  <c r="H69" i="1"/>
  <c r="I69" i="1"/>
  <c r="J69" i="1"/>
  <c r="D69" i="1"/>
  <c r="E66" i="1"/>
  <c r="F66" i="1"/>
  <c r="G66" i="1"/>
  <c r="H66" i="1"/>
  <c r="I66" i="1"/>
  <c r="J66" i="1"/>
  <c r="D66" i="1"/>
  <c r="E63" i="1"/>
  <c r="F63" i="1"/>
  <c r="G63" i="1"/>
  <c r="H63" i="1"/>
  <c r="I63" i="1"/>
  <c r="J63" i="1"/>
  <c r="D63" i="1"/>
  <c r="H57" i="1"/>
  <c r="G57" i="1"/>
  <c r="E60" i="1"/>
  <c r="F60" i="1"/>
  <c r="G60" i="1"/>
  <c r="H60" i="1"/>
  <c r="I60" i="1"/>
  <c r="J60" i="1"/>
  <c r="D60" i="1"/>
  <c r="E54" i="1"/>
  <c r="F54" i="1"/>
  <c r="G54" i="1"/>
  <c r="H54" i="1"/>
  <c r="I54" i="1"/>
  <c r="J54" i="1"/>
  <c r="D54" i="1"/>
  <c r="E51" i="1"/>
  <c r="F51" i="1"/>
  <c r="G51" i="1"/>
  <c r="H51" i="1"/>
  <c r="I51" i="1"/>
  <c r="J51" i="1"/>
  <c r="D51" i="1"/>
  <c r="E48" i="1"/>
  <c r="F48" i="1"/>
  <c r="G48" i="1"/>
  <c r="H48" i="1"/>
  <c r="I48" i="1"/>
  <c r="J48" i="1"/>
  <c r="D48" i="1"/>
  <c r="E45" i="1"/>
  <c r="F45" i="1"/>
  <c r="G45" i="1"/>
  <c r="H45" i="1"/>
  <c r="I45" i="1"/>
  <c r="J45" i="1"/>
  <c r="D45" i="1"/>
  <c r="D6" i="1"/>
  <c r="E6" i="1"/>
  <c r="F6" i="1"/>
  <c r="G6" i="1"/>
  <c r="H6" i="1"/>
  <c r="I6" i="1"/>
  <c r="J6" i="1"/>
  <c r="E12" i="1"/>
  <c r="F12" i="1"/>
  <c r="G12" i="1"/>
  <c r="H12" i="1"/>
  <c r="I12" i="1"/>
  <c r="J12" i="1"/>
  <c r="D12" i="1"/>
  <c r="C11" i="1"/>
  <c r="C10" i="1"/>
  <c r="E9" i="1"/>
  <c r="F9" i="1"/>
  <c r="G9" i="1"/>
  <c r="H9" i="1"/>
  <c r="I9" i="1"/>
  <c r="J9" i="1"/>
  <c r="D9" i="1"/>
  <c r="C7" i="1"/>
  <c r="C8" i="1"/>
  <c r="J15" i="1"/>
  <c r="I15" i="1"/>
  <c r="H15" i="1"/>
  <c r="H22" i="1" s="1"/>
  <c r="H34" i="1" s="1"/>
  <c r="G15" i="1"/>
  <c r="F15" i="1"/>
  <c r="E15" i="1"/>
  <c r="E23" i="1" s="1"/>
  <c r="D15" i="1"/>
  <c r="D22" i="1" s="1"/>
  <c r="F72" i="1"/>
  <c r="E72" i="1"/>
  <c r="D72" i="1"/>
  <c r="D39" i="1"/>
  <c r="C37" i="1"/>
  <c r="J39" i="1"/>
  <c r="I39" i="1"/>
  <c r="H39" i="1"/>
  <c r="G39" i="1"/>
  <c r="F39" i="1"/>
  <c r="E39" i="1"/>
  <c r="D30" i="1"/>
  <c r="C28" i="1"/>
  <c r="J30" i="1"/>
  <c r="I30" i="1"/>
  <c r="H30" i="1"/>
  <c r="G30" i="1"/>
  <c r="F30" i="1"/>
  <c r="E30" i="1"/>
  <c r="C29" i="1"/>
  <c r="C17" i="1"/>
  <c r="C16" i="1"/>
  <c r="J18" i="1"/>
  <c r="I18" i="1"/>
  <c r="H18" i="1"/>
  <c r="F18" i="1"/>
  <c r="G18" i="1"/>
  <c r="E18" i="1"/>
  <c r="D18" i="1"/>
  <c r="D21" i="1"/>
  <c r="C38" i="1"/>
  <c r="G22" i="1" l="1"/>
  <c r="C6" i="1"/>
  <c r="G23" i="1"/>
  <c r="G35" i="1" s="1"/>
  <c r="G41" i="1" s="1"/>
  <c r="I21" i="1"/>
  <c r="I24" i="1" s="1"/>
  <c r="J22" i="1"/>
  <c r="C57" i="1"/>
  <c r="C72" i="1"/>
  <c r="C69" i="1"/>
  <c r="C66" i="1"/>
  <c r="C63" i="1"/>
  <c r="C54" i="1"/>
  <c r="C51" i="1"/>
  <c r="C48" i="1"/>
  <c r="C45" i="1"/>
  <c r="C30" i="1"/>
  <c r="I23" i="1"/>
  <c r="I35" i="1" s="1"/>
  <c r="I41" i="1" s="1"/>
  <c r="C20" i="1"/>
  <c r="J21" i="1"/>
  <c r="J24" i="1" s="1"/>
  <c r="H21" i="1"/>
  <c r="G21" i="1"/>
  <c r="G24" i="1" s="1"/>
  <c r="F22" i="1"/>
  <c r="F34" i="1" s="1"/>
  <c r="F40" i="1" s="1"/>
  <c r="F21" i="1"/>
  <c r="F24" i="1" s="1"/>
  <c r="E21" i="1"/>
  <c r="E24" i="1" s="1"/>
  <c r="C19" i="1"/>
  <c r="J23" i="1"/>
  <c r="J26" i="1" s="1"/>
  <c r="J32" i="1" s="1"/>
  <c r="I22" i="1"/>
  <c r="I25" i="1" s="1"/>
  <c r="I31" i="1" s="1"/>
  <c r="H24" i="1"/>
  <c r="F23" i="1"/>
  <c r="F26" i="1" s="1"/>
  <c r="F32" i="1" s="1"/>
  <c r="E22" i="1"/>
  <c r="D24" i="1"/>
  <c r="D23" i="1"/>
  <c r="C12" i="1"/>
  <c r="H23" i="1"/>
  <c r="H26" i="1" s="1"/>
  <c r="H32" i="1" s="1"/>
  <c r="G26" i="1"/>
  <c r="G32" i="1" s="1"/>
  <c r="J25" i="1"/>
  <c r="J34" i="1"/>
  <c r="J40" i="1" s="1"/>
  <c r="H25" i="1"/>
  <c r="H31" i="1" s="1"/>
  <c r="D34" i="1"/>
  <c r="D40" i="1" s="1"/>
  <c r="D25" i="1"/>
  <c r="E26" i="1"/>
  <c r="E32" i="1" s="1"/>
  <c r="E35" i="1"/>
  <c r="E41" i="1" s="1"/>
  <c r="C39" i="1"/>
  <c r="C9" i="1"/>
  <c r="C18" i="1"/>
  <c r="C60" i="1"/>
  <c r="H40" i="1"/>
  <c r="G34" i="1"/>
  <c r="G25" i="1"/>
  <c r="F35" i="1" l="1"/>
  <c r="F41" i="1" s="1"/>
  <c r="I26" i="1"/>
  <c r="I32" i="1" s="1"/>
  <c r="F25" i="1"/>
  <c r="F31" i="1" s="1"/>
  <c r="J27" i="1"/>
  <c r="J33" i="1" s="1"/>
  <c r="J31" i="1"/>
  <c r="J35" i="1"/>
  <c r="J41" i="1" s="1"/>
  <c r="I34" i="1"/>
  <c r="I36" i="1" s="1"/>
  <c r="I42" i="1" s="1"/>
  <c r="C21" i="1"/>
  <c r="I27" i="1"/>
  <c r="I33" i="1" s="1"/>
  <c r="H35" i="1"/>
  <c r="H41" i="1" s="1"/>
  <c r="F27" i="1"/>
  <c r="F33" i="1" s="1"/>
  <c r="E34" i="1"/>
  <c r="E25" i="1"/>
  <c r="C25" i="1" s="1"/>
  <c r="C31" i="1" s="1"/>
  <c r="D35" i="1"/>
  <c r="D41" i="1" s="1"/>
  <c r="D26" i="1"/>
  <c r="D32" i="1" s="1"/>
  <c r="J36" i="1"/>
  <c r="J42" i="1" s="1"/>
  <c r="F36" i="1"/>
  <c r="F42" i="1" s="1"/>
  <c r="H27" i="1"/>
  <c r="H33" i="1" s="1"/>
  <c r="D31" i="1"/>
  <c r="G27" i="1"/>
  <c r="G31" i="1"/>
  <c r="G40" i="1"/>
  <c r="G36" i="1"/>
  <c r="G42" i="1" s="1"/>
  <c r="D27" i="1" l="1"/>
  <c r="D33" i="1" s="1"/>
  <c r="I40" i="1"/>
  <c r="C26" i="1"/>
  <c r="C32" i="1" s="1"/>
  <c r="C34" i="1"/>
  <c r="C40" i="1" s="1"/>
  <c r="H36" i="1"/>
  <c r="H42" i="1" s="1"/>
  <c r="D36" i="1"/>
  <c r="D42" i="1" s="1"/>
  <c r="C35" i="1"/>
  <c r="C41" i="1" s="1"/>
  <c r="E31" i="1"/>
  <c r="E27" i="1"/>
  <c r="E33" i="1" s="1"/>
  <c r="E40" i="1"/>
  <c r="E36" i="1"/>
  <c r="E42" i="1" s="1"/>
  <c r="G33" i="1"/>
  <c r="C27" i="1" l="1"/>
  <c r="C33" i="1" s="1"/>
  <c r="C36" i="1"/>
  <c r="C42" i="1" s="1"/>
</calcChain>
</file>

<file path=xl/sharedStrings.xml><?xml version="1.0" encoding="utf-8"?>
<sst xmlns="http://schemas.openxmlformats.org/spreadsheetml/2006/main" count="106" uniqueCount="43">
  <si>
    <t>2c. Annualized State
       Periodicity Schedule</t>
  </si>
  <si>
    <t>3a. Total Months of 
       Eligibility</t>
  </si>
  <si>
    <t>3b. Average Period of
       Eligibility</t>
  </si>
  <si>
    <t>4.   Expected Number of
       Screenings per 
       Eligible</t>
  </si>
  <si>
    <t>5.   Expected Number of
       Screenings</t>
  </si>
  <si>
    <t>6.   Total Screens 
       Received</t>
  </si>
  <si>
    <t>8.  Total Eligibles Who 
    Should Receive at Least
    One Initial or Periodic Screen</t>
  </si>
  <si>
    <t>10. PARTICIPANT RATIO</t>
  </si>
  <si>
    <t>11. Total Eligibles Referred for
      Corrective Treatment</t>
  </si>
  <si>
    <t>12a. Total Eligibles Receiving 
          Any Dental Services</t>
  </si>
  <si>
    <t>12b. Total Eligibles Receiving
          Preventive Dental Services</t>
  </si>
  <si>
    <t>12c. Total Eligibles Receiving
         Dental Treatment Services</t>
  </si>
  <si>
    <t>13.  Total Eligibles Enrolled in
        Managed Care</t>
  </si>
  <si>
    <t>14.  Total Number of Screening 
        Blood Lead Tests</t>
  </si>
  <si>
    <t>CN:</t>
  </si>
  <si>
    <t xml:space="preserve">Total:  </t>
  </si>
  <si>
    <t xml:space="preserve">MN:                        </t>
  </si>
  <si>
    <t>Totals</t>
  </si>
  <si>
    <t>Age Group
&lt;1</t>
  </si>
  <si>
    <t>Age Group
1-2</t>
  </si>
  <si>
    <t>Age Group
3-5</t>
  </si>
  <si>
    <t>Age Group
6-9</t>
  </si>
  <si>
    <t>Age Group
10-14</t>
  </si>
  <si>
    <t>Age Group
15-18</t>
  </si>
  <si>
    <t>Age Group
19-20</t>
  </si>
  <si>
    <t>State Code</t>
  </si>
  <si>
    <t>Fiscal Year</t>
  </si>
  <si>
    <r>
      <t xml:space="preserve">       </t>
    </r>
    <r>
      <rPr>
        <b/>
        <i/>
        <sz val="16"/>
        <color indexed="8"/>
        <rFont val="Arial"/>
        <family val="2"/>
      </rPr>
      <t>FORM CMS-416: ANNUAL EPSDT PARTICIPATION REPORT</t>
    </r>
  </si>
  <si>
    <t>* Includes 12-month visit</t>
  </si>
  <si>
    <t>Note: "CN"=Categorically Needy, "MN"= Medically Needy</t>
  </si>
  <si>
    <t xml:space="preserve">Disclosure Statement - According to the Paperwork Reduction Act of 1995, no persons are required to respond to a collection of information unless it displays a valid OMB control number.  The valid OMB control number for this information collection is 0938-0354.  The time required to complete this information collection is estimated to average 28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C7-26-05, Baltimore, Maryland 21244-1850.  </t>
  </si>
  <si>
    <t>7.   SCREENING RATIO</t>
  </si>
  <si>
    <t>9.  Total Eligibles Receiving at least
     One Initial or Periodic 
     Screen</t>
  </si>
  <si>
    <t>2a. State Periodicity Schedule</t>
  </si>
  <si>
    <t>2b. Number of Years in Age Group</t>
  </si>
  <si>
    <t>1b.  Total Individuals eligible for 
       EPSDT for 90 Continous Days</t>
  </si>
  <si>
    <t>12d. Total Eligibles Receiving a 
         Sealant on a Permanent Molar    
         Tooth</t>
  </si>
  <si>
    <t>12e. Total Eligibles Reciving Dental 
         Diagnostic Services</t>
  </si>
  <si>
    <t xml:space="preserve"> 12f. Total Eligibles Receiving Oral 
         Health Services provided by a 
         Non-Dentist Provider</t>
  </si>
  <si>
    <t>12g. Total Eligibles Reciving Any 
         Dental Or Oral Health Service</t>
  </si>
  <si>
    <t>1a.  Total individuals
        eligible for EPSDT</t>
  </si>
  <si>
    <t>1c. Total Individuals Eligible under 
       a CHIP Medicaid Expansion</t>
  </si>
  <si>
    <t>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</si>
</sst>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4"/>
      <color indexed="8"/>
      <name val="Calibri"/>
      <family val="2"/>
    </font>
    <font>
      <b/>
      <sz val="14"/>
      <color indexed="8"/>
      <name val="Arial"/>
      <family val="2"/>
    </font>
    <font>
      <b/>
      <u/>
      <sz val="12"/>
      <color indexed="8"/>
      <name val="Arial"/>
      <family val="2"/>
    </font>
    <font>
      <sz val="14"/>
      <color indexed="8"/>
      <name val="Arial"/>
      <family val="2"/>
    </font>
    <font>
      <b/>
      <i/>
      <sz val="16"/>
      <color indexed="8"/>
      <name val="Arial"/>
      <family val="2"/>
    </font>
    <font>
      <sz val="10"/>
      <name val="Arial"/>
      <family val="2"/>
    </font>
    <font>
      <b/>
      <sz val="12"/>
      <color indexed="8"/>
      <name val="Arial"/>
      <family val="2"/>
    </font>
    <font>
      <sz val="12"/>
      <color indexed="8"/>
      <name val="Arial"/>
      <family val="2"/>
    </font>
    <font>
      <sz val="12"/>
      <name val="Arial"/>
      <family val="2"/>
    </font>
    <font>
      <sz val="12"/>
      <color theme="1"/>
      <name val="Arial"/>
      <family val="2"/>
    </font>
    <font>
      <sz val="12"/>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6" fillId="0" borderId="0"/>
  </cellStyleXfs>
  <cellXfs count="54">
    <xf numFmtId="0" fontId="0" fillId="0" borderId="0" xfId="0"/>
    <xf numFmtId="0" fontId="0" fillId="0" borderId="1" xfId="0" applyBorder="1"/>
    <xf numFmtId="0" fontId="0" fillId="0" borderId="0" xfId="0" applyBorder="1"/>
    <xf numFmtId="0" fontId="0" fillId="0" borderId="2" xfId="0" applyBorder="1"/>
    <xf numFmtId="0" fontId="1" fillId="0" borderId="0" xfId="0" applyFont="1" applyBorder="1" applyAlignment="1">
      <alignment horizontal="left"/>
    </xf>
    <xf numFmtId="0" fontId="1" fillId="0" borderId="1" xfId="0" applyFont="1" applyBorder="1" applyAlignment="1">
      <alignment horizontal="left"/>
    </xf>
    <xf numFmtId="0" fontId="3" fillId="0" borderId="3" xfId="0" applyFont="1" applyBorder="1" applyAlignment="1" applyProtection="1">
      <alignment horizontal="left" vertical="center" wrapText="1" readingOrder="1"/>
    </xf>
    <xf numFmtId="0" fontId="3" fillId="0" borderId="3" xfId="0" applyFont="1" applyBorder="1" applyAlignment="1" applyProtection="1">
      <alignment horizontal="center" vertical="center" wrapText="1" readingOrder="1"/>
    </xf>
    <xf numFmtId="0" fontId="4" fillId="0" borderId="4" xfId="0" applyFont="1" applyBorder="1" applyAlignment="1" applyProtection="1">
      <alignment horizontal="left" vertical="center" wrapText="1" readingOrder="1"/>
    </xf>
    <xf numFmtId="0" fontId="4" fillId="0" borderId="5" xfId="0" applyFont="1" applyBorder="1" applyAlignment="1" applyProtection="1">
      <alignment horizontal="left" vertical="center" wrapText="1" readingOrder="1"/>
    </xf>
    <xf numFmtId="0" fontId="7" fillId="0" borderId="6" xfId="0" applyFont="1" applyBorder="1" applyAlignment="1" applyProtection="1">
      <alignment horizontal="left" vertical="center" wrapText="1" indent="1"/>
      <protection locked="0"/>
    </xf>
    <xf numFmtId="0" fontId="8" fillId="0" borderId="1" xfId="0" applyFont="1" applyBorder="1" applyAlignment="1" applyProtection="1">
      <alignment horizontal="center" wrapText="1"/>
    </xf>
    <xf numFmtId="0" fontId="10" fillId="0" borderId="0" xfId="0" applyFont="1" applyBorder="1"/>
    <xf numFmtId="0" fontId="10" fillId="0" borderId="1" xfId="0" applyFont="1" applyBorder="1"/>
    <xf numFmtId="0" fontId="10" fillId="0" borderId="1" xfId="0" applyFont="1" applyBorder="1" applyAlignment="1" applyProtection="1">
      <alignment horizontal="right" vertical="center" wrapText="1" indent="1"/>
    </xf>
    <xf numFmtId="3" fontId="8" fillId="2" borderId="1" xfId="0" applyNumberFormat="1" applyFont="1" applyFill="1" applyBorder="1" applyProtection="1"/>
    <xf numFmtId="3" fontId="8" fillId="0" borderId="1" xfId="0" applyNumberFormat="1" applyFont="1" applyBorder="1" applyProtection="1">
      <protection locked="0"/>
    </xf>
    <xf numFmtId="0" fontId="10" fillId="3" borderId="1" xfId="0" applyFont="1" applyFill="1" applyBorder="1" applyProtection="1"/>
    <xf numFmtId="1" fontId="8" fillId="0" borderId="1" xfId="0" applyNumberFormat="1" applyFont="1" applyBorder="1" applyProtection="1">
      <protection locked="0"/>
    </xf>
    <xf numFmtId="1" fontId="8" fillId="0" borderId="2" xfId="0" applyNumberFormat="1" applyFont="1" applyBorder="1" applyProtection="1">
      <protection locked="0"/>
    </xf>
    <xf numFmtId="2" fontId="10" fillId="0" borderId="0" xfId="0" applyNumberFormat="1" applyFont="1" applyBorder="1"/>
    <xf numFmtId="0" fontId="7" fillId="2" borderId="1" xfId="0" applyFont="1" applyFill="1" applyBorder="1" applyAlignment="1" applyProtection="1">
      <alignment horizontal="right" vertical="center"/>
    </xf>
    <xf numFmtId="0" fontId="7" fillId="2" borderId="1" xfId="0" applyNumberFormat="1" applyFont="1" applyFill="1" applyBorder="1" applyAlignment="1" applyProtection="1">
      <alignment horizontal="right" vertical="center"/>
    </xf>
    <xf numFmtId="0" fontId="7" fillId="2" borderId="2" xfId="0" applyFont="1" applyFill="1" applyBorder="1" applyAlignment="1" applyProtection="1">
      <alignment horizontal="right" vertical="center"/>
    </xf>
    <xf numFmtId="2" fontId="8" fillId="2" borderId="1" xfId="0" applyNumberFormat="1" applyFont="1" applyFill="1" applyBorder="1" applyAlignment="1" applyProtection="1">
      <alignment horizontal="right"/>
    </xf>
    <xf numFmtId="3" fontId="8" fillId="2" borderId="1" xfId="0" applyNumberFormat="1" applyFont="1" applyFill="1" applyBorder="1" applyAlignment="1" applyProtection="1">
      <alignment horizontal="right"/>
    </xf>
    <xf numFmtId="3" fontId="8" fillId="2" borderId="2" xfId="0" applyNumberFormat="1" applyFont="1" applyFill="1" applyBorder="1" applyAlignment="1" applyProtection="1">
      <alignment horizontal="right"/>
    </xf>
    <xf numFmtId="3" fontId="8" fillId="2" borderId="2" xfId="0" applyNumberFormat="1" applyFont="1" applyFill="1" applyBorder="1" applyProtection="1"/>
    <xf numFmtId="3" fontId="8" fillId="3" borderId="1" xfId="0" applyNumberFormat="1" applyFont="1" applyFill="1" applyBorder="1" applyProtection="1"/>
    <xf numFmtId="0" fontId="10" fillId="0" borderId="1" xfId="0" applyFont="1" applyBorder="1" applyProtection="1">
      <protection locked="0"/>
    </xf>
    <xf numFmtId="3" fontId="8" fillId="3" borderId="2" xfId="0" applyNumberFormat="1" applyFont="1" applyFill="1" applyBorder="1" applyProtection="1"/>
    <xf numFmtId="3" fontId="8" fillId="0" borderId="1" xfId="0" applyNumberFormat="1" applyFont="1" applyFill="1" applyBorder="1" applyProtection="1">
      <protection locked="0"/>
    </xf>
    <xf numFmtId="3" fontId="8" fillId="4" borderId="1" xfId="0" applyNumberFormat="1" applyFont="1" applyFill="1" applyBorder="1" applyProtection="1"/>
    <xf numFmtId="1" fontId="8" fillId="3" borderId="1" xfId="0" applyNumberFormat="1" applyFont="1" applyFill="1" applyBorder="1" applyProtection="1"/>
    <xf numFmtId="1" fontId="8" fillId="3" borderId="2" xfId="0" applyNumberFormat="1" applyFont="1" applyFill="1" applyBorder="1" applyProtection="1"/>
    <xf numFmtId="0" fontId="10" fillId="0" borderId="7" xfId="0" applyFont="1" applyBorder="1"/>
    <xf numFmtId="0" fontId="10" fillId="0" borderId="0" xfId="0" applyFont="1" applyBorder="1" applyProtection="1"/>
    <xf numFmtId="0" fontId="7" fillId="0" borderId="6" xfId="0" applyFont="1" applyBorder="1" applyAlignment="1" applyProtection="1">
      <alignment horizontal="left" vertical="center" wrapText="1" readingOrder="1"/>
      <protection locked="0"/>
    </xf>
    <xf numFmtId="0" fontId="10" fillId="0" borderId="1" xfId="0" applyFont="1" applyBorder="1" applyAlignment="1" applyProtection="1">
      <alignment horizontal="left" vertical="center" wrapText="1" readingOrder="1"/>
    </xf>
    <xf numFmtId="0" fontId="10" fillId="0" borderId="0" xfId="0" applyFont="1" applyBorder="1" applyAlignment="1" applyProtection="1">
      <alignment horizontal="left" vertical="center" wrapText="1" readingOrder="1"/>
    </xf>
    <xf numFmtId="0" fontId="0" fillId="0" borderId="0" xfId="0" applyBorder="1" applyAlignment="1">
      <alignment horizontal="left" vertical="center" wrapText="1" readingOrder="1"/>
    </xf>
    <xf numFmtId="0" fontId="0" fillId="0" borderId="1" xfId="0" applyBorder="1" applyAlignment="1">
      <alignment horizontal="left" vertical="center" wrapText="1" readingOrder="1"/>
    </xf>
    <xf numFmtId="0" fontId="9" fillId="0" borderId="7" xfId="1" applyFont="1" applyBorder="1" applyAlignment="1" applyProtection="1">
      <alignment horizontal="left" vertical="center" wrapText="1" readingOrder="1"/>
    </xf>
    <xf numFmtId="0" fontId="10" fillId="0" borderId="8" xfId="0" applyFont="1" applyBorder="1" applyAlignment="1" applyProtection="1">
      <alignment horizontal="left" vertical="center" wrapText="1" readingOrder="1"/>
    </xf>
    <xf numFmtId="0" fontId="10" fillId="0" borderId="6" xfId="0" applyFont="1" applyBorder="1" applyAlignment="1" applyProtection="1">
      <alignment horizontal="left" vertical="center" wrapText="1" readingOrder="1"/>
    </xf>
    <xf numFmtId="0" fontId="10" fillId="0" borderId="7" xfId="0" applyFont="1" applyBorder="1" applyAlignment="1" applyProtection="1">
      <alignment horizontal="left" vertical="center" wrapText="1" readingOrder="1"/>
    </xf>
    <xf numFmtId="0" fontId="10" fillId="0" borderId="1" xfId="0" applyFont="1" applyBorder="1" applyAlignment="1" applyProtection="1">
      <alignment horizontal="left" vertical="center" wrapText="1" readingOrder="1"/>
    </xf>
    <xf numFmtId="0" fontId="2" fillId="0" borderId="9" xfId="0" applyFont="1" applyBorder="1" applyAlignment="1" applyProtection="1">
      <alignment horizontal="left" vertical="center" wrapText="1" readingOrder="1"/>
    </xf>
    <xf numFmtId="0" fontId="4" fillId="0" borderId="10" xfId="0" applyFont="1" applyBorder="1" applyAlignment="1" applyProtection="1">
      <alignment horizontal="left" vertical="center" wrapText="1" readingOrder="1"/>
    </xf>
    <xf numFmtId="0" fontId="4" fillId="0" borderId="11" xfId="0" applyFont="1" applyBorder="1" applyAlignment="1" applyProtection="1">
      <alignment horizontal="left" vertical="center" wrapText="1" readingOrder="1"/>
    </xf>
    <xf numFmtId="0" fontId="11" fillId="0" borderId="0" xfId="0" applyNumberFormat="1" applyFont="1" applyBorder="1" applyAlignment="1" applyProtection="1">
      <alignment horizontal="left" vertical="center" wrapText="1" readingOrder="1"/>
    </xf>
    <xf numFmtId="0" fontId="0" fillId="0" borderId="0" xfId="0" applyAlignment="1"/>
    <xf numFmtId="0" fontId="10" fillId="0" borderId="0" xfId="0" applyFont="1" applyBorder="1" applyAlignment="1" applyProtection="1">
      <alignment vertical="center" wrapText="1"/>
    </xf>
    <xf numFmtId="0" fontId="10" fillId="0" borderId="0" xfId="0" applyFont="1" applyAlignment="1" applyProtection="1"/>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file:///P:\Client%20Porjects_Active\D100%20HHS%20CMS%20Security%20Program\Phase%20I%20Oct%20thru%20Dec\Deliverables\cmslog4col.gif"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342900</xdr:colOff>
      <xdr:row>0</xdr:row>
      <xdr:rowOff>274320</xdr:rowOff>
    </xdr:from>
    <xdr:to>
      <xdr:col>9</xdr:col>
      <xdr:colOff>617220</xdr:colOff>
      <xdr:row>1</xdr:row>
      <xdr:rowOff>190500</xdr:rowOff>
    </xdr:to>
    <xdr:pic>
      <xdr:nvPicPr>
        <xdr:cNvPr id="1038" name="Picture 5" descr="P:\Client Porjects_Active\D100 HHS CMS Security Program\Phase I Oct thru Dec\Deliverables\cmslog4col.gif">
          <a:extLst>
            <a:ext uri="{FF2B5EF4-FFF2-40B4-BE49-F238E27FC236}">
              <a16:creationId xmlns:a16="http://schemas.microsoft.com/office/drawing/2014/main" id="{00000000-0008-0000-0000-00000E04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9845040" y="274320"/>
          <a:ext cx="2667000" cy="571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I428"/>
  <sheetViews>
    <sheetView tabSelected="1" zoomScaleNormal="100" workbookViewId="0">
      <selection activeCell="D26" sqref="D26"/>
    </sheetView>
  </sheetViews>
  <sheetFormatPr defaultColWidth="9.140625" defaultRowHeight="15" x14ac:dyDescent="0.25"/>
  <cols>
    <col min="1" max="1" width="38.42578125" style="41" customWidth="1"/>
    <col min="2" max="2" width="9.7109375" style="1" customWidth="1"/>
    <col min="3" max="3" width="20.7109375" style="1" customWidth="1"/>
    <col min="4" max="8" width="17.42578125" style="1" customWidth="1"/>
    <col min="9" max="9" width="17.42578125" style="3" customWidth="1"/>
    <col min="10" max="10" width="17.42578125" style="1" customWidth="1"/>
    <col min="11" max="35" width="9.140625" style="2" customWidth="1"/>
    <col min="36" max="16384" width="9.140625" style="1"/>
  </cols>
  <sheetData>
    <row r="1" spans="1:35" s="5" customFormat="1" ht="51.75" customHeight="1" x14ac:dyDescent="0.3">
      <c r="A1" s="47" t="s">
        <v>27</v>
      </c>
      <c r="B1" s="48"/>
      <c r="C1" s="48"/>
      <c r="D1" s="48"/>
      <c r="E1" s="48"/>
      <c r="F1" s="48"/>
      <c r="G1" s="48"/>
      <c r="H1" s="48"/>
      <c r="I1" s="48"/>
      <c r="J1" s="49"/>
      <c r="K1" s="4"/>
      <c r="L1" s="4"/>
      <c r="M1" s="4"/>
      <c r="N1" s="4"/>
      <c r="O1" s="4"/>
      <c r="P1" s="4"/>
      <c r="Q1" s="4"/>
      <c r="R1" s="4"/>
      <c r="S1" s="4"/>
      <c r="T1" s="4"/>
      <c r="U1" s="4"/>
      <c r="V1" s="4"/>
      <c r="W1" s="4"/>
      <c r="X1" s="4"/>
      <c r="Y1" s="4"/>
      <c r="Z1" s="4"/>
      <c r="AA1" s="4"/>
      <c r="AB1" s="4"/>
      <c r="AC1" s="4"/>
      <c r="AD1" s="4"/>
      <c r="AE1" s="4"/>
      <c r="AF1" s="4"/>
      <c r="AG1" s="4"/>
      <c r="AH1" s="4"/>
      <c r="AI1" s="4"/>
    </row>
    <row r="2" spans="1:35" s="5" customFormat="1" ht="33" customHeight="1" x14ac:dyDescent="0.3">
      <c r="A2" s="6" t="s">
        <v>25</v>
      </c>
      <c r="B2" s="7" t="s">
        <v>26</v>
      </c>
      <c r="C2" s="8"/>
      <c r="D2" s="8"/>
      <c r="E2" s="8"/>
      <c r="F2" s="8"/>
      <c r="G2" s="8"/>
      <c r="H2" s="8"/>
      <c r="I2" s="8"/>
      <c r="J2" s="9"/>
      <c r="K2" s="4"/>
      <c r="L2" s="4"/>
      <c r="M2" s="4"/>
      <c r="N2" s="4"/>
      <c r="O2" s="4"/>
      <c r="P2" s="4"/>
      <c r="Q2" s="4"/>
      <c r="R2" s="4"/>
      <c r="S2" s="4"/>
      <c r="T2" s="4"/>
      <c r="U2" s="4"/>
      <c r="V2" s="4"/>
      <c r="W2" s="4"/>
      <c r="X2" s="4"/>
      <c r="Y2" s="4"/>
      <c r="Z2" s="4"/>
      <c r="AA2" s="4"/>
      <c r="AB2" s="4"/>
      <c r="AC2" s="4"/>
      <c r="AD2" s="4"/>
      <c r="AE2" s="4"/>
      <c r="AF2" s="4"/>
      <c r="AG2" s="4"/>
      <c r="AH2" s="4"/>
      <c r="AI2" s="4"/>
    </row>
    <row r="3" spans="1:35" s="13" customFormat="1" ht="30" x14ac:dyDescent="0.2">
      <c r="A3" s="37" t="s">
        <v>42</v>
      </c>
      <c r="B3" s="10">
        <v>2014</v>
      </c>
      <c r="C3" s="11" t="s">
        <v>17</v>
      </c>
      <c r="D3" s="11" t="s">
        <v>18</v>
      </c>
      <c r="E3" s="11" t="s">
        <v>19</v>
      </c>
      <c r="F3" s="11" t="s">
        <v>20</v>
      </c>
      <c r="G3" s="11" t="s">
        <v>21</v>
      </c>
      <c r="H3" s="11" t="s">
        <v>22</v>
      </c>
      <c r="I3" s="11" t="s">
        <v>23</v>
      </c>
      <c r="J3" s="11" t="s">
        <v>24</v>
      </c>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s="13" customFormat="1" x14ac:dyDescent="0.2">
      <c r="A4" s="46" t="s">
        <v>40</v>
      </c>
      <c r="B4" s="14" t="s">
        <v>14</v>
      </c>
      <c r="C4" s="15">
        <f>SUM(D4:J4)</f>
        <v>1268410</v>
      </c>
      <c r="D4" s="16">
        <v>74028</v>
      </c>
      <c r="E4" s="16">
        <v>151180</v>
      </c>
      <c r="F4" s="16">
        <v>226666</v>
      </c>
      <c r="G4" s="16">
        <v>277326</v>
      </c>
      <c r="H4" s="16">
        <v>284036</v>
      </c>
      <c r="I4" s="16">
        <v>193255</v>
      </c>
      <c r="J4" s="16">
        <v>61919</v>
      </c>
      <c r="K4" s="12"/>
      <c r="L4" s="12"/>
      <c r="M4" s="12"/>
      <c r="N4" s="12"/>
      <c r="O4" s="12"/>
      <c r="P4" s="12"/>
      <c r="Q4" s="12"/>
      <c r="R4" s="12"/>
      <c r="S4" s="12"/>
      <c r="T4" s="12"/>
      <c r="U4" s="12"/>
      <c r="V4" s="12"/>
      <c r="W4" s="12"/>
      <c r="X4" s="12"/>
      <c r="Y4" s="12"/>
      <c r="Z4" s="12"/>
      <c r="AA4" s="12"/>
      <c r="AB4" s="12"/>
      <c r="AC4" s="12"/>
      <c r="AD4" s="12"/>
      <c r="AE4" s="12"/>
      <c r="AF4" s="12"/>
      <c r="AG4" s="12"/>
      <c r="AH4" s="12"/>
      <c r="AI4" s="12"/>
    </row>
    <row r="5" spans="1:35" s="13" customFormat="1" x14ac:dyDescent="0.2">
      <c r="A5" s="46"/>
      <c r="B5" s="14" t="s">
        <v>16</v>
      </c>
      <c r="C5" s="15">
        <f>SUM(D5:J5)</f>
        <v>1535</v>
      </c>
      <c r="D5" s="16">
        <v>38</v>
      </c>
      <c r="E5" s="16">
        <v>36</v>
      </c>
      <c r="F5" s="16">
        <v>58</v>
      </c>
      <c r="G5" s="16">
        <v>165</v>
      </c>
      <c r="H5" s="16">
        <v>250</v>
      </c>
      <c r="I5" s="16">
        <v>312</v>
      </c>
      <c r="J5" s="16">
        <v>676</v>
      </c>
      <c r="K5" s="12"/>
      <c r="L5" s="12"/>
      <c r="M5" s="12"/>
      <c r="N5" s="12"/>
      <c r="O5" s="12"/>
      <c r="P5" s="12"/>
      <c r="Q5" s="12"/>
      <c r="R5" s="12"/>
      <c r="S5" s="12"/>
      <c r="T5" s="12"/>
      <c r="U5" s="12"/>
      <c r="V5" s="12"/>
      <c r="W5" s="12"/>
      <c r="X5" s="12"/>
      <c r="Y5" s="12"/>
      <c r="Z5" s="12"/>
      <c r="AA5" s="12"/>
      <c r="AB5" s="12"/>
      <c r="AC5" s="12"/>
      <c r="AD5" s="12"/>
      <c r="AE5" s="12"/>
      <c r="AF5" s="12"/>
      <c r="AG5" s="12"/>
      <c r="AH5" s="12"/>
      <c r="AI5" s="12"/>
    </row>
    <row r="6" spans="1:35" s="13" customFormat="1" x14ac:dyDescent="0.2">
      <c r="A6" s="46"/>
      <c r="B6" s="14" t="s">
        <v>15</v>
      </c>
      <c r="C6" s="15">
        <f>SUM(D6:J6)</f>
        <v>1269945</v>
      </c>
      <c r="D6" s="15">
        <f t="shared" ref="D6:I6" si="0">SUM(D4:D5)</f>
        <v>74066</v>
      </c>
      <c r="E6" s="15">
        <f t="shared" si="0"/>
        <v>151216</v>
      </c>
      <c r="F6" s="15">
        <f t="shared" si="0"/>
        <v>226724</v>
      </c>
      <c r="G6" s="15">
        <f t="shared" si="0"/>
        <v>277491</v>
      </c>
      <c r="H6" s="15">
        <f t="shared" si="0"/>
        <v>284286</v>
      </c>
      <c r="I6" s="15">
        <f t="shared" si="0"/>
        <v>193567</v>
      </c>
      <c r="J6" s="15">
        <f>SUM(J4:J5)</f>
        <v>62595</v>
      </c>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s="13" customFormat="1" x14ac:dyDescent="0.2">
      <c r="A7" s="42" t="s">
        <v>35</v>
      </c>
      <c r="B7" s="14" t="s">
        <v>14</v>
      </c>
      <c r="C7" s="15">
        <f>SUM(D7,E7,F7,G7,H7,I7,J7)</f>
        <v>1211093</v>
      </c>
      <c r="D7" s="16">
        <v>60445</v>
      </c>
      <c r="E7" s="16">
        <v>147280</v>
      </c>
      <c r="F7" s="16">
        <v>221027</v>
      </c>
      <c r="G7" s="16">
        <v>267315</v>
      </c>
      <c r="H7" s="16">
        <v>273996</v>
      </c>
      <c r="I7" s="16">
        <v>185932</v>
      </c>
      <c r="J7" s="16">
        <v>55098</v>
      </c>
      <c r="K7" s="12"/>
      <c r="L7" s="12"/>
      <c r="M7" s="12"/>
      <c r="N7" s="12"/>
      <c r="O7" s="12"/>
      <c r="P7" s="12"/>
      <c r="Q7" s="12"/>
      <c r="R7" s="12"/>
      <c r="S7" s="12"/>
      <c r="T7" s="12"/>
      <c r="U7" s="12"/>
      <c r="V7" s="12"/>
      <c r="W7" s="12"/>
      <c r="X7" s="12"/>
      <c r="Y7" s="12"/>
      <c r="Z7" s="12"/>
      <c r="AA7" s="12"/>
      <c r="AB7" s="12"/>
      <c r="AC7" s="12"/>
      <c r="AD7" s="12"/>
      <c r="AE7" s="12"/>
      <c r="AF7" s="12"/>
      <c r="AG7" s="12"/>
      <c r="AH7" s="12"/>
      <c r="AI7" s="12"/>
    </row>
    <row r="8" spans="1:35" s="13" customFormat="1" x14ac:dyDescent="0.2">
      <c r="A8" s="43"/>
      <c r="B8" s="14" t="s">
        <v>16</v>
      </c>
      <c r="C8" s="15">
        <f>SUM(D8,E8,F8,G8,H8,I8,J8)</f>
        <v>749</v>
      </c>
      <c r="D8" s="16">
        <v>10</v>
      </c>
      <c r="E8" s="16">
        <v>15</v>
      </c>
      <c r="F8" s="16">
        <v>29</v>
      </c>
      <c r="G8" s="16">
        <v>76</v>
      </c>
      <c r="H8" s="16">
        <v>112</v>
      </c>
      <c r="I8" s="16">
        <v>139</v>
      </c>
      <c r="J8" s="16">
        <v>368</v>
      </c>
      <c r="K8" s="12"/>
      <c r="L8" s="12"/>
      <c r="M8" s="12"/>
      <c r="N8" s="12"/>
      <c r="O8" s="12"/>
      <c r="P8" s="12"/>
      <c r="Q8" s="12"/>
      <c r="R8" s="12"/>
      <c r="S8" s="12"/>
      <c r="T8" s="12"/>
      <c r="U8" s="12"/>
      <c r="V8" s="12"/>
      <c r="W8" s="12"/>
      <c r="X8" s="12"/>
      <c r="Y8" s="12"/>
      <c r="Z8" s="12"/>
      <c r="AA8" s="12"/>
      <c r="AB8" s="12"/>
      <c r="AC8" s="12"/>
      <c r="AD8" s="12"/>
      <c r="AE8" s="12"/>
      <c r="AF8" s="12"/>
      <c r="AG8" s="12"/>
      <c r="AH8" s="12"/>
      <c r="AI8" s="12"/>
    </row>
    <row r="9" spans="1:35" s="13" customFormat="1" ht="15.75" customHeight="1" x14ac:dyDescent="0.2">
      <c r="A9" s="44"/>
      <c r="B9" s="14" t="s">
        <v>15</v>
      </c>
      <c r="C9" s="15">
        <f>SUM(D9,E9,F9,G9,H9,I9,J9)</f>
        <v>1211842</v>
      </c>
      <c r="D9" s="15">
        <f>SUM(D7:D8)</f>
        <v>60455</v>
      </c>
      <c r="E9" s="15">
        <f t="shared" ref="E9:J9" si="1">SUM(E7:E8)</f>
        <v>147295</v>
      </c>
      <c r="F9" s="15">
        <f t="shared" si="1"/>
        <v>221056</v>
      </c>
      <c r="G9" s="15">
        <f t="shared" si="1"/>
        <v>267391</v>
      </c>
      <c r="H9" s="15">
        <f t="shared" si="1"/>
        <v>274108</v>
      </c>
      <c r="I9" s="15">
        <f t="shared" si="1"/>
        <v>186071</v>
      </c>
      <c r="J9" s="15">
        <f t="shared" si="1"/>
        <v>55466</v>
      </c>
      <c r="K9" s="12"/>
      <c r="L9" s="12"/>
      <c r="M9" s="12"/>
      <c r="N9" s="12"/>
      <c r="O9" s="12"/>
      <c r="P9" s="12"/>
      <c r="Q9" s="12"/>
      <c r="R9" s="12"/>
      <c r="S9" s="12"/>
      <c r="T9" s="12"/>
      <c r="U9" s="12"/>
      <c r="V9" s="12"/>
      <c r="W9" s="12"/>
      <c r="X9" s="12"/>
      <c r="Y9" s="12"/>
      <c r="Z9" s="12"/>
      <c r="AA9" s="12"/>
      <c r="AB9" s="12"/>
      <c r="AC9" s="12"/>
      <c r="AD9" s="12"/>
      <c r="AE9" s="12"/>
      <c r="AF9" s="12"/>
      <c r="AG9" s="12"/>
      <c r="AH9" s="12"/>
      <c r="AI9" s="12"/>
    </row>
    <row r="10" spans="1:35" s="13" customFormat="1" x14ac:dyDescent="0.2">
      <c r="A10" s="45" t="s">
        <v>41</v>
      </c>
      <c r="B10" s="14" t="s">
        <v>14</v>
      </c>
      <c r="C10" s="15">
        <f>SUM(D10:J10)</f>
        <v>118731</v>
      </c>
      <c r="D10" s="16">
        <v>692</v>
      </c>
      <c r="E10" s="16">
        <v>13363</v>
      </c>
      <c r="F10" s="16">
        <v>25191</v>
      </c>
      <c r="G10" s="16">
        <v>27503</v>
      </c>
      <c r="H10" s="16">
        <v>30377</v>
      </c>
      <c r="I10" s="16">
        <v>21039</v>
      </c>
      <c r="J10" s="16">
        <v>566</v>
      </c>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row>
    <row r="11" spans="1:35" s="13" customFormat="1" x14ac:dyDescent="0.2">
      <c r="A11" s="43"/>
      <c r="B11" s="14" t="s">
        <v>16</v>
      </c>
      <c r="C11" s="15">
        <f>SUM(D11:J11)</f>
        <v>0</v>
      </c>
      <c r="D11" s="16">
        <v>0</v>
      </c>
      <c r="E11" s="16">
        <v>0</v>
      </c>
      <c r="F11" s="16">
        <v>0</v>
      </c>
      <c r="G11" s="16">
        <v>0</v>
      </c>
      <c r="H11" s="16">
        <v>0</v>
      </c>
      <c r="I11" s="16">
        <v>0</v>
      </c>
      <c r="J11" s="16">
        <v>0</v>
      </c>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row>
    <row r="12" spans="1:35" s="13" customFormat="1" ht="18.75" customHeight="1" x14ac:dyDescent="0.2">
      <c r="A12" s="44"/>
      <c r="B12" s="14" t="s">
        <v>15</v>
      </c>
      <c r="C12" s="15">
        <f>SUM(D12:J12)</f>
        <v>118731</v>
      </c>
      <c r="D12" s="15">
        <f>SUM(D10:D11)</f>
        <v>692</v>
      </c>
      <c r="E12" s="15">
        <f t="shared" ref="E12:J12" si="2">SUM(E10:E11)</f>
        <v>13363</v>
      </c>
      <c r="F12" s="15">
        <f t="shared" si="2"/>
        <v>25191</v>
      </c>
      <c r="G12" s="15">
        <f t="shared" si="2"/>
        <v>27503</v>
      </c>
      <c r="H12" s="15">
        <f t="shared" si="2"/>
        <v>30377</v>
      </c>
      <c r="I12" s="15">
        <f t="shared" si="2"/>
        <v>21039</v>
      </c>
      <c r="J12" s="15">
        <f t="shared" si="2"/>
        <v>566</v>
      </c>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row>
    <row r="13" spans="1:35" s="13" customFormat="1" x14ac:dyDescent="0.2">
      <c r="A13" s="38" t="s">
        <v>33</v>
      </c>
      <c r="B13" s="17"/>
      <c r="C13" s="17"/>
      <c r="D13" s="18">
        <v>3</v>
      </c>
      <c r="E13" s="18">
        <v>2</v>
      </c>
      <c r="F13" s="18">
        <v>3</v>
      </c>
      <c r="G13" s="18">
        <v>4</v>
      </c>
      <c r="H13" s="18">
        <v>5</v>
      </c>
      <c r="I13" s="19">
        <v>4</v>
      </c>
      <c r="J13" s="18">
        <v>2</v>
      </c>
      <c r="K13" s="20"/>
      <c r="L13" s="20"/>
      <c r="M13" s="12"/>
      <c r="N13" s="12"/>
      <c r="O13" s="12"/>
      <c r="P13" s="12"/>
      <c r="Q13" s="12"/>
      <c r="R13" s="12"/>
      <c r="S13" s="12"/>
      <c r="T13" s="12"/>
      <c r="U13" s="12"/>
      <c r="V13" s="12"/>
      <c r="W13" s="12"/>
      <c r="X13" s="12"/>
      <c r="Y13" s="12"/>
      <c r="Z13" s="12"/>
      <c r="AA13" s="12"/>
      <c r="AB13" s="12"/>
      <c r="AC13" s="12"/>
      <c r="AD13" s="12"/>
      <c r="AE13" s="12"/>
      <c r="AF13" s="12"/>
      <c r="AG13" s="12"/>
      <c r="AH13" s="12"/>
      <c r="AI13" s="12"/>
    </row>
    <row r="14" spans="1:35" s="13" customFormat="1" ht="31.5" customHeight="1" x14ac:dyDescent="0.2">
      <c r="A14" s="38" t="s">
        <v>34</v>
      </c>
      <c r="B14" s="17"/>
      <c r="C14" s="17"/>
      <c r="D14" s="21">
        <v>1</v>
      </c>
      <c r="E14" s="21">
        <v>2</v>
      </c>
      <c r="F14" s="22">
        <v>3</v>
      </c>
      <c r="G14" s="21">
        <v>4</v>
      </c>
      <c r="H14" s="21">
        <v>5</v>
      </c>
      <c r="I14" s="23">
        <v>4</v>
      </c>
      <c r="J14" s="21">
        <v>2</v>
      </c>
      <c r="K14" s="20"/>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s="13" customFormat="1" ht="33" customHeight="1" x14ac:dyDescent="0.2">
      <c r="A15" s="38" t="s">
        <v>0</v>
      </c>
      <c r="B15" s="17"/>
      <c r="C15" s="17"/>
      <c r="D15" s="24">
        <f>ROUND((+D13/D14),2)</f>
        <v>3</v>
      </c>
      <c r="E15" s="24">
        <f t="shared" ref="E15:J15" si="3">ROUND((+E13/E14),2)</f>
        <v>1</v>
      </c>
      <c r="F15" s="24">
        <f t="shared" si="3"/>
        <v>1</v>
      </c>
      <c r="G15" s="24">
        <f t="shared" si="3"/>
        <v>1</v>
      </c>
      <c r="H15" s="24">
        <f t="shared" si="3"/>
        <v>1</v>
      </c>
      <c r="I15" s="24">
        <f t="shared" si="3"/>
        <v>1</v>
      </c>
      <c r="J15" s="24">
        <f t="shared" si="3"/>
        <v>1</v>
      </c>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row>
    <row r="16" spans="1:35" s="13" customFormat="1" x14ac:dyDescent="0.2">
      <c r="A16" s="46" t="s">
        <v>1</v>
      </c>
      <c r="B16" s="14" t="s">
        <v>14</v>
      </c>
      <c r="C16" s="15">
        <f>SUM(D16,E16,F16,G16,H16,I16,J16)</f>
        <v>13183566</v>
      </c>
      <c r="D16" s="16">
        <v>454272</v>
      </c>
      <c r="E16" s="16">
        <v>1683791</v>
      </c>
      <c r="F16" s="16">
        <v>2531039</v>
      </c>
      <c r="G16" s="16">
        <v>2965219</v>
      </c>
      <c r="H16" s="16">
        <v>3006080</v>
      </c>
      <c r="I16" s="16">
        <v>2024503</v>
      </c>
      <c r="J16" s="16">
        <v>518662</v>
      </c>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row>
    <row r="17" spans="1:35" s="13" customFormat="1" x14ac:dyDescent="0.2">
      <c r="A17" s="46"/>
      <c r="B17" s="14" t="s">
        <v>16</v>
      </c>
      <c r="C17" s="15">
        <f>SUM(D17,E17,F17,G17,H17,I17,J17)</f>
        <v>5185</v>
      </c>
      <c r="D17" s="16">
        <v>62</v>
      </c>
      <c r="E17" s="16">
        <v>110</v>
      </c>
      <c r="F17" s="16">
        <v>181</v>
      </c>
      <c r="G17" s="16">
        <v>517</v>
      </c>
      <c r="H17" s="16">
        <v>750</v>
      </c>
      <c r="I17" s="16">
        <v>874</v>
      </c>
      <c r="J17" s="16">
        <v>2691</v>
      </c>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row>
    <row r="18" spans="1:35" s="13" customFormat="1" x14ac:dyDescent="0.2">
      <c r="A18" s="46"/>
      <c r="B18" s="14" t="s">
        <v>15</v>
      </c>
      <c r="C18" s="15">
        <f>SUM(D18,E18,F18,G18,H18,I18,J18)</f>
        <v>13188751</v>
      </c>
      <c r="D18" s="15">
        <f t="shared" ref="D18:J18" si="4">SUM(D16,D17)</f>
        <v>454334</v>
      </c>
      <c r="E18" s="15">
        <f t="shared" si="4"/>
        <v>1683901</v>
      </c>
      <c r="F18" s="15">
        <f t="shared" si="4"/>
        <v>2531220</v>
      </c>
      <c r="G18" s="15">
        <f t="shared" si="4"/>
        <v>2965736</v>
      </c>
      <c r="H18" s="15">
        <f t="shared" si="4"/>
        <v>3006830</v>
      </c>
      <c r="I18" s="15">
        <f t="shared" si="4"/>
        <v>2025377</v>
      </c>
      <c r="J18" s="15">
        <f t="shared" si="4"/>
        <v>521353</v>
      </c>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row>
    <row r="19" spans="1:35" s="13" customFormat="1" x14ac:dyDescent="0.2">
      <c r="A19" s="46" t="s">
        <v>2</v>
      </c>
      <c r="B19" s="14" t="s">
        <v>14</v>
      </c>
      <c r="C19" s="24">
        <f t="shared" ref="C19:J19" si="5">IF(C7=0,"0.00",(ROUND((C16/C7)/12,2)))</f>
        <v>0.91</v>
      </c>
      <c r="D19" s="24">
        <f t="shared" si="5"/>
        <v>0.63</v>
      </c>
      <c r="E19" s="24">
        <f t="shared" si="5"/>
        <v>0.95</v>
      </c>
      <c r="F19" s="24">
        <f t="shared" si="5"/>
        <v>0.95</v>
      </c>
      <c r="G19" s="24">
        <f t="shared" si="5"/>
        <v>0.92</v>
      </c>
      <c r="H19" s="24">
        <f t="shared" si="5"/>
        <v>0.91</v>
      </c>
      <c r="I19" s="24">
        <f t="shared" si="5"/>
        <v>0.91</v>
      </c>
      <c r="J19" s="24">
        <f t="shared" si="5"/>
        <v>0.78</v>
      </c>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row>
    <row r="20" spans="1:35" s="13" customFormat="1" x14ac:dyDescent="0.2">
      <c r="A20" s="46"/>
      <c r="B20" s="14" t="s">
        <v>16</v>
      </c>
      <c r="C20" s="24">
        <f>IF(C8=0,"0.00",(ROUND((C17/C8)/12,2)))</f>
        <v>0.57999999999999996</v>
      </c>
      <c r="D20" s="24">
        <f>IF(D8=0,"0.00",(ROUND((D17/D8)/12,2)))</f>
        <v>0.52</v>
      </c>
      <c r="E20" s="24">
        <f t="shared" ref="E20:J20" si="6">IF(E8=0,"0.00",(ROUND((E17/E8)/12,2)))</f>
        <v>0.61</v>
      </c>
      <c r="F20" s="24">
        <f t="shared" si="6"/>
        <v>0.52</v>
      </c>
      <c r="G20" s="24">
        <f t="shared" si="6"/>
        <v>0.56999999999999995</v>
      </c>
      <c r="H20" s="24">
        <f t="shared" si="6"/>
        <v>0.56000000000000005</v>
      </c>
      <c r="I20" s="24">
        <f t="shared" si="6"/>
        <v>0.52</v>
      </c>
      <c r="J20" s="24">
        <f t="shared" si="6"/>
        <v>0.61</v>
      </c>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5" s="13" customFormat="1" x14ac:dyDescent="0.2">
      <c r="A21" s="46"/>
      <c r="B21" s="14" t="s">
        <v>15</v>
      </c>
      <c r="C21" s="24">
        <f>IF(C9=0,"0.00",(ROUND((C18/C9)/12,2)))</f>
        <v>0.91</v>
      </c>
      <c r="D21" s="24">
        <f>IF(D9=0,"0.00",(ROUND((D18/D9)/12,2)))</f>
        <v>0.63</v>
      </c>
      <c r="E21" s="24">
        <f t="shared" ref="E21:J21" si="7">IF(E9=0,"0.00",(ROUND((E18/E9)/12,2)))</f>
        <v>0.95</v>
      </c>
      <c r="F21" s="24">
        <f t="shared" si="7"/>
        <v>0.95</v>
      </c>
      <c r="G21" s="24">
        <f t="shared" si="7"/>
        <v>0.92</v>
      </c>
      <c r="H21" s="24">
        <f t="shared" si="7"/>
        <v>0.91</v>
      </c>
      <c r="I21" s="24">
        <f t="shared" si="7"/>
        <v>0.91</v>
      </c>
      <c r="J21" s="24">
        <f t="shared" si="7"/>
        <v>0.78</v>
      </c>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row>
    <row r="22" spans="1:35" s="13" customFormat="1" x14ac:dyDescent="0.2">
      <c r="A22" s="46" t="s">
        <v>3</v>
      </c>
      <c r="B22" s="14" t="s">
        <v>14</v>
      </c>
      <c r="C22" s="17"/>
      <c r="D22" s="24">
        <f t="shared" ref="D22:J22" si="8">ROUND(D15*D19,2)</f>
        <v>1.89</v>
      </c>
      <c r="E22" s="24">
        <f t="shared" si="8"/>
        <v>0.95</v>
      </c>
      <c r="F22" s="24">
        <f t="shared" si="8"/>
        <v>0.95</v>
      </c>
      <c r="G22" s="24">
        <f t="shared" si="8"/>
        <v>0.92</v>
      </c>
      <c r="H22" s="24">
        <f t="shared" si="8"/>
        <v>0.91</v>
      </c>
      <c r="I22" s="24">
        <f t="shared" si="8"/>
        <v>0.91</v>
      </c>
      <c r="J22" s="24">
        <f t="shared" si="8"/>
        <v>0.78</v>
      </c>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row>
    <row r="23" spans="1:35" s="13" customFormat="1" x14ac:dyDescent="0.2">
      <c r="A23" s="46"/>
      <c r="B23" s="14" t="s">
        <v>16</v>
      </c>
      <c r="C23" s="17"/>
      <c r="D23" s="24">
        <f t="shared" ref="D23:J23" si="9">ROUND(D15*D20,2)</f>
        <v>1.56</v>
      </c>
      <c r="E23" s="24">
        <f t="shared" si="9"/>
        <v>0.61</v>
      </c>
      <c r="F23" s="24">
        <f t="shared" si="9"/>
        <v>0.52</v>
      </c>
      <c r="G23" s="24">
        <f t="shared" si="9"/>
        <v>0.56999999999999995</v>
      </c>
      <c r="H23" s="24">
        <f t="shared" si="9"/>
        <v>0.56000000000000005</v>
      </c>
      <c r="I23" s="24">
        <f t="shared" si="9"/>
        <v>0.52</v>
      </c>
      <c r="J23" s="24">
        <f t="shared" si="9"/>
        <v>0.61</v>
      </c>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1:35" s="13" customFormat="1" ht="21" customHeight="1" x14ac:dyDescent="0.2">
      <c r="A24" s="46"/>
      <c r="B24" s="14" t="s">
        <v>15</v>
      </c>
      <c r="C24" s="17"/>
      <c r="D24" s="24">
        <f t="shared" ref="D24:J24" si="10">ROUND(D15*D21,2)</f>
        <v>1.89</v>
      </c>
      <c r="E24" s="24">
        <f t="shared" si="10"/>
        <v>0.95</v>
      </c>
      <c r="F24" s="24">
        <f t="shared" si="10"/>
        <v>0.95</v>
      </c>
      <c r="G24" s="24">
        <f t="shared" si="10"/>
        <v>0.92</v>
      </c>
      <c r="H24" s="24">
        <f t="shared" si="10"/>
        <v>0.91</v>
      </c>
      <c r="I24" s="24">
        <f t="shared" si="10"/>
        <v>0.91</v>
      </c>
      <c r="J24" s="24">
        <f t="shared" si="10"/>
        <v>0.78</v>
      </c>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row>
    <row r="25" spans="1:35" s="13" customFormat="1" x14ac:dyDescent="0.2">
      <c r="A25" s="46" t="s">
        <v>4</v>
      </c>
      <c r="B25" s="14" t="s">
        <v>14</v>
      </c>
      <c r="C25" s="15">
        <f t="shared" ref="C25:C30" si="11">SUM(D25,E25,F25,G25,H25,I25,J25)</f>
        <v>1171573</v>
      </c>
      <c r="D25" s="15">
        <f t="shared" ref="D25:J26" si="12">ROUND((D7*D22),0)</f>
        <v>114241</v>
      </c>
      <c r="E25" s="15">
        <f t="shared" si="12"/>
        <v>139916</v>
      </c>
      <c r="F25" s="15">
        <f t="shared" si="12"/>
        <v>209976</v>
      </c>
      <c r="G25" s="15">
        <f t="shared" si="12"/>
        <v>245930</v>
      </c>
      <c r="H25" s="15">
        <f t="shared" si="12"/>
        <v>249336</v>
      </c>
      <c r="I25" s="15">
        <f t="shared" si="12"/>
        <v>169198</v>
      </c>
      <c r="J25" s="15">
        <f t="shared" si="12"/>
        <v>42976</v>
      </c>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row>
    <row r="26" spans="1:35" s="13" customFormat="1" x14ac:dyDescent="0.2">
      <c r="A26" s="46"/>
      <c r="B26" s="14" t="s">
        <v>16</v>
      </c>
      <c r="C26" s="15">
        <f t="shared" si="11"/>
        <v>442</v>
      </c>
      <c r="D26" s="15">
        <f t="shared" si="12"/>
        <v>16</v>
      </c>
      <c r="E26" s="15">
        <f t="shared" si="12"/>
        <v>9</v>
      </c>
      <c r="F26" s="15">
        <f t="shared" si="12"/>
        <v>15</v>
      </c>
      <c r="G26" s="15">
        <f t="shared" si="12"/>
        <v>43</v>
      </c>
      <c r="H26" s="15">
        <f t="shared" si="12"/>
        <v>63</v>
      </c>
      <c r="I26" s="15">
        <f t="shared" si="12"/>
        <v>72</v>
      </c>
      <c r="J26" s="15">
        <f t="shared" si="12"/>
        <v>224</v>
      </c>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row>
    <row r="27" spans="1:35" s="13" customFormat="1" x14ac:dyDescent="0.2">
      <c r="A27" s="46"/>
      <c r="B27" s="14" t="s">
        <v>15</v>
      </c>
      <c r="C27" s="15">
        <f t="shared" si="11"/>
        <v>1172015</v>
      </c>
      <c r="D27" s="15">
        <f t="shared" ref="D27:J27" si="13">SUM(D25,D26)</f>
        <v>114257</v>
      </c>
      <c r="E27" s="15">
        <f t="shared" si="13"/>
        <v>139925</v>
      </c>
      <c r="F27" s="15">
        <f t="shared" si="13"/>
        <v>209991</v>
      </c>
      <c r="G27" s="15">
        <f t="shared" si="13"/>
        <v>245973</v>
      </c>
      <c r="H27" s="15">
        <f t="shared" si="13"/>
        <v>249399</v>
      </c>
      <c r="I27" s="15">
        <f t="shared" si="13"/>
        <v>169270</v>
      </c>
      <c r="J27" s="15">
        <f t="shared" si="13"/>
        <v>43200</v>
      </c>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row>
    <row r="28" spans="1:35" s="13" customFormat="1" x14ac:dyDescent="0.2">
      <c r="A28" s="46" t="s">
        <v>5</v>
      </c>
      <c r="B28" s="14" t="s">
        <v>14</v>
      </c>
      <c r="C28" s="15">
        <f t="shared" si="11"/>
        <v>1034824</v>
      </c>
      <c r="D28" s="16">
        <v>244846</v>
      </c>
      <c r="E28" s="16">
        <v>297689</v>
      </c>
      <c r="F28" s="16">
        <v>168095</v>
      </c>
      <c r="G28" s="16">
        <v>120362</v>
      </c>
      <c r="H28" s="16">
        <v>129009</v>
      </c>
      <c r="I28" s="16">
        <v>66229</v>
      </c>
      <c r="J28" s="16">
        <v>8594</v>
      </c>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1:35" s="13" customFormat="1" x14ac:dyDescent="0.2">
      <c r="A29" s="46"/>
      <c r="B29" s="14" t="s">
        <v>16</v>
      </c>
      <c r="C29" s="15">
        <f t="shared" si="11"/>
        <v>152</v>
      </c>
      <c r="D29" s="16">
        <v>16</v>
      </c>
      <c r="E29" s="16">
        <v>14</v>
      </c>
      <c r="F29" s="16">
        <v>9</v>
      </c>
      <c r="G29" s="16">
        <v>14</v>
      </c>
      <c r="H29" s="16">
        <v>26</v>
      </c>
      <c r="I29" s="16">
        <v>18</v>
      </c>
      <c r="J29" s="16">
        <v>55</v>
      </c>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row>
    <row r="30" spans="1:35" s="13" customFormat="1" x14ac:dyDescent="0.2">
      <c r="A30" s="46"/>
      <c r="B30" s="14" t="s">
        <v>15</v>
      </c>
      <c r="C30" s="15">
        <f t="shared" si="11"/>
        <v>1034976</v>
      </c>
      <c r="D30" s="15">
        <f t="shared" ref="D30:J30" si="14">SUM(D28,D29)</f>
        <v>244862</v>
      </c>
      <c r="E30" s="15">
        <f t="shared" si="14"/>
        <v>297703</v>
      </c>
      <c r="F30" s="15">
        <f t="shared" si="14"/>
        <v>168104</v>
      </c>
      <c r="G30" s="15">
        <f t="shared" si="14"/>
        <v>120376</v>
      </c>
      <c r="H30" s="15">
        <f t="shared" si="14"/>
        <v>129035</v>
      </c>
      <c r="I30" s="15">
        <f t="shared" si="14"/>
        <v>66247</v>
      </c>
      <c r="J30" s="15">
        <f t="shared" si="14"/>
        <v>8649</v>
      </c>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1:35" s="13" customFormat="1" x14ac:dyDescent="0.2">
      <c r="A31" s="46" t="s">
        <v>31</v>
      </c>
      <c r="B31" s="14" t="s">
        <v>14</v>
      </c>
      <c r="C31" s="24">
        <f t="shared" ref="C31:J31" si="15">IF(C25=0,"0.00",(IF(ROUND((C28/C25),2)&lt;1,ROUND((C28/C25),2),"1.00")))</f>
        <v>0.88</v>
      </c>
      <c r="D31" s="24" t="str">
        <f>IF(D25=0,"0.00",(IF(ROUND((D28/D25),2)&lt;1,ROUND((D28/D25),2),"1.00")))</f>
        <v>1.00</v>
      </c>
      <c r="E31" s="24" t="str">
        <f t="shared" si="15"/>
        <v>1.00</v>
      </c>
      <c r="F31" s="24">
        <f t="shared" si="15"/>
        <v>0.8</v>
      </c>
      <c r="G31" s="24">
        <f t="shared" si="15"/>
        <v>0.49</v>
      </c>
      <c r="H31" s="24">
        <f t="shared" si="15"/>
        <v>0.52</v>
      </c>
      <c r="I31" s="24">
        <f t="shared" si="15"/>
        <v>0.39</v>
      </c>
      <c r="J31" s="24">
        <f t="shared" si="15"/>
        <v>0.2</v>
      </c>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row>
    <row r="32" spans="1:35" s="13" customFormat="1" x14ac:dyDescent="0.2">
      <c r="A32" s="46"/>
      <c r="B32" s="14" t="s">
        <v>16</v>
      </c>
      <c r="C32" s="24">
        <f>IF(C26=0,"0.00",(IF(ROUND((C29/C26),2)&lt;1,ROUND((C29/C26),2),"1.00")))</f>
        <v>0.34</v>
      </c>
      <c r="D32" s="24" t="str">
        <f t="shared" ref="D32:J32" si="16">IF(D26=0,"0.00",(IF(ROUND((D29/D26),2)&lt;1,ROUND((D29/D26),2),"1.00")))</f>
        <v>1.00</v>
      </c>
      <c r="E32" s="24" t="str">
        <f t="shared" si="16"/>
        <v>1.00</v>
      </c>
      <c r="F32" s="24">
        <f t="shared" si="16"/>
        <v>0.6</v>
      </c>
      <c r="G32" s="24">
        <f t="shared" si="16"/>
        <v>0.33</v>
      </c>
      <c r="H32" s="24">
        <f t="shared" si="16"/>
        <v>0.41</v>
      </c>
      <c r="I32" s="24">
        <f t="shared" si="16"/>
        <v>0.25</v>
      </c>
      <c r="J32" s="24">
        <f t="shared" si="16"/>
        <v>0.25</v>
      </c>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row>
    <row r="33" spans="1:35" s="13" customFormat="1" x14ac:dyDescent="0.2">
      <c r="A33" s="46"/>
      <c r="B33" s="14" t="s">
        <v>15</v>
      </c>
      <c r="C33" s="24">
        <f>IF(C27=0,"0.00",(IF(ROUND((C30/C27),2)&lt;1,ROUND((C30/C27),2),"1.00")))</f>
        <v>0.88</v>
      </c>
      <c r="D33" s="24" t="str">
        <f t="shared" ref="D33:J33" si="17">IF(D27=0,"0.00",(IF(ROUND((D30/D27),2)&lt;1,ROUND((D30/D27),2),"1.00")))</f>
        <v>1.00</v>
      </c>
      <c r="E33" s="24" t="str">
        <f t="shared" si="17"/>
        <v>1.00</v>
      </c>
      <c r="F33" s="24">
        <f t="shared" si="17"/>
        <v>0.8</v>
      </c>
      <c r="G33" s="24">
        <f t="shared" si="17"/>
        <v>0.49</v>
      </c>
      <c r="H33" s="24">
        <f t="shared" si="17"/>
        <v>0.52</v>
      </c>
      <c r="I33" s="24">
        <f t="shared" si="17"/>
        <v>0.39</v>
      </c>
      <c r="J33" s="24">
        <f t="shared" si="17"/>
        <v>0.2</v>
      </c>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row>
    <row r="34" spans="1:35" s="13" customFormat="1" x14ac:dyDescent="0.2">
      <c r="A34" s="46" t="s">
        <v>6</v>
      </c>
      <c r="B34" s="14" t="s">
        <v>14</v>
      </c>
      <c r="C34" s="25">
        <f>D34+E34+F34+G34+H34+I34+J34</f>
        <v>1117777</v>
      </c>
      <c r="D34" s="25">
        <f t="shared" ref="D34:J35" si="18">ROUND((IF(D22&gt;1,"1",D22)*D7),0)</f>
        <v>60445</v>
      </c>
      <c r="E34" s="25">
        <f t="shared" si="18"/>
        <v>139916</v>
      </c>
      <c r="F34" s="25">
        <f t="shared" si="18"/>
        <v>209976</v>
      </c>
      <c r="G34" s="25">
        <f t="shared" si="18"/>
        <v>245930</v>
      </c>
      <c r="H34" s="25">
        <f t="shared" si="18"/>
        <v>249336</v>
      </c>
      <c r="I34" s="25">
        <f t="shared" si="18"/>
        <v>169198</v>
      </c>
      <c r="J34" s="25">
        <f t="shared" si="18"/>
        <v>42976</v>
      </c>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row>
    <row r="35" spans="1:35" s="13" customFormat="1" x14ac:dyDescent="0.2">
      <c r="A35" s="46"/>
      <c r="B35" s="14" t="s">
        <v>16</v>
      </c>
      <c r="C35" s="25">
        <f>SUM(D35,E35,F35,G35,H35,I35,J35)</f>
        <v>436</v>
      </c>
      <c r="D35" s="25">
        <f t="shared" si="18"/>
        <v>10</v>
      </c>
      <c r="E35" s="25">
        <f t="shared" si="18"/>
        <v>9</v>
      </c>
      <c r="F35" s="25">
        <f t="shared" si="18"/>
        <v>15</v>
      </c>
      <c r="G35" s="25">
        <f t="shared" si="18"/>
        <v>43</v>
      </c>
      <c r="H35" s="25">
        <f t="shared" si="18"/>
        <v>63</v>
      </c>
      <c r="I35" s="25">
        <f t="shared" si="18"/>
        <v>72</v>
      </c>
      <c r="J35" s="25">
        <f t="shared" si="18"/>
        <v>224</v>
      </c>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row>
    <row r="36" spans="1:35" s="13" customFormat="1" ht="30.75" customHeight="1" x14ac:dyDescent="0.2">
      <c r="A36" s="46"/>
      <c r="B36" s="14" t="s">
        <v>15</v>
      </c>
      <c r="C36" s="25">
        <f t="shared" ref="C36:J36" si="19">SUM(C34,C35)</f>
        <v>1118213</v>
      </c>
      <c r="D36" s="25">
        <f t="shared" si="19"/>
        <v>60455</v>
      </c>
      <c r="E36" s="25">
        <f t="shared" si="19"/>
        <v>139925</v>
      </c>
      <c r="F36" s="25">
        <f t="shared" si="19"/>
        <v>209991</v>
      </c>
      <c r="G36" s="25">
        <f t="shared" si="19"/>
        <v>245973</v>
      </c>
      <c r="H36" s="25">
        <f t="shared" si="19"/>
        <v>249399</v>
      </c>
      <c r="I36" s="26">
        <f t="shared" si="19"/>
        <v>169270</v>
      </c>
      <c r="J36" s="25">
        <f t="shared" si="19"/>
        <v>43200</v>
      </c>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row>
    <row r="37" spans="1:35" s="13" customFormat="1" x14ac:dyDescent="0.2">
      <c r="A37" s="46" t="s">
        <v>32</v>
      </c>
      <c r="B37" s="14" t="s">
        <v>14</v>
      </c>
      <c r="C37" s="15">
        <f>SUM(D37,E37,F37,G37,H37,I37,J37)</f>
        <v>646454</v>
      </c>
      <c r="D37" s="16">
        <v>56796</v>
      </c>
      <c r="E37" s="16">
        <v>123862</v>
      </c>
      <c r="F37" s="16">
        <v>155446</v>
      </c>
      <c r="G37" s="16">
        <v>116071</v>
      </c>
      <c r="H37" s="16">
        <v>123613</v>
      </c>
      <c r="I37" s="16">
        <v>62571</v>
      </c>
      <c r="J37" s="16">
        <v>8095</v>
      </c>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row>
    <row r="38" spans="1:35" s="13" customFormat="1" x14ac:dyDescent="0.2">
      <c r="A38" s="46"/>
      <c r="B38" s="14" t="s">
        <v>16</v>
      </c>
      <c r="C38" s="15">
        <f>SUM(D38,E38,F38,G38,H38,I38,J38)</f>
        <v>133</v>
      </c>
      <c r="D38" s="16">
        <v>5</v>
      </c>
      <c r="E38" s="16">
        <v>8</v>
      </c>
      <c r="F38" s="16">
        <v>9</v>
      </c>
      <c r="G38" s="16">
        <v>14</v>
      </c>
      <c r="H38" s="16">
        <v>26</v>
      </c>
      <c r="I38" s="16">
        <v>17</v>
      </c>
      <c r="J38" s="16">
        <v>54</v>
      </c>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row>
    <row r="39" spans="1:35" s="13" customFormat="1" ht="18" customHeight="1" x14ac:dyDescent="0.2">
      <c r="A39" s="46"/>
      <c r="B39" s="14" t="s">
        <v>15</v>
      </c>
      <c r="C39" s="15">
        <f>SUM(D39,E39,F39,G39,H39,I39,J39)</f>
        <v>646587</v>
      </c>
      <c r="D39" s="15">
        <f>SUM(D37,D38)</f>
        <v>56801</v>
      </c>
      <c r="E39" s="15">
        <f t="shared" ref="E39:J39" si="20">SUM(E37,E38)</f>
        <v>123870</v>
      </c>
      <c r="F39" s="15">
        <f t="shared" si="20"/>
        <v>155455</v>
      </c>
      <c r="G39" s="15">
        <f t="shared" si="20"/>
        <v>116085</v>
      </c>
      <c r="H39" s="15">
        <f t="shared" si="20"/>
        <v>123639</v>
      </c>
      <c r="I39" s="27">
        <f t="shared" si="20"/>
        <v>62588</v>
      </c>
      <c r="J39" s="15">
        <f t="shared" si="20"/>
        <v>8149</v>
      </c>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row>
    <row r="40" spans="1:35" s="13" customFormat="1" x14ac:dyDescent="0.2">
      <c r="A40" s="46" t="s">
        <v>7</v>
      </c>
      <c r="B40" s="14" t="s">
        <v>14</v>
      </c>
      <c r="C40" s="24">
        <f t="shared" ref="C40:J40" si="21">IF(C34=0,"0.00",(IF(ROUND((C37/C34),2)&gt;1,"1.00",ROUND((C37/C34),2))))</f>
        <v>0.57999999999999996</v>
      </c>
      <c r="D40" s="24">
        <f t="shared" si="21"/>
        <v>0.94</v>
      </c>
      <c r="E40" s="24">
        <f t="shared" si="21"/>
        <v>0.89</v>
      </c>
      <c r="F40" s="24">
        <f t="shared" si="21"/>
        <v>0.74</v>
      </c>
      <c r="G40" s="24">
        <f t="shared" si="21"/>
        <v>0.47</v>
      </c>
      <c r="H40" s="24">
        <f t="shared" si="21"/>
        <v>0.5</v>
      </c>
      <c r="I40" s="24">
        <f t="shared" si="21"/>
        <v>0.37</v>
      </c>
      <c r="J40" s="24">
        <f t="shared" si="21"/>
        <v>0.19</v>
      </c>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row>
    <row r="41" spans="1:35" s="13" customFormat="1" x14ac:dyDescent="0.2">
      <c r="A41" s="46"/>
      <c r="B41" s="14" t="s">
        <v>16</v>
      </c>
      <c r="C41" s="24">
        <f>IF(C35=0,"0.00",(IF(ROUND((C38/C35),2)&gt;1,"1.00",ROUND((C38/C35),2))))</f>
        <v>0.31</v>
      </c>
      <c r="D41" s="24">
        <f t="shared" ref="D41:J41" si="22">IF(D35=0,"0.00",(IF(ROUND((D38/D35),2)&gt;1,"1.00",ROUND((D38/D35),2))))</f>
        <v>0.5</v>
      </c>
      <c r="E41" s="24">
        <f t="shared" si="22"/>
        <v>0.89</v>
      </c>
      <c r="F41" s="24">
        <f t="shared" si="22"/>
        <v>0.6</v>
      </c>
      <c r="G41" s="24">
        <f t="shared" si="22"/>
        <v>0.33</v>
      </c>
      <c r="H41" s="24">
        <f t="shared" si="22"/>
        <v>0.41</v>
      </c>
      <c r="I41" s="24">
        <f t="shared" si="22"/>
        <v>0.24</v>
      </c>
      <c r="J41" s="24">
        <f t="shared" si="22"/>
        <v>0.24</v>
      </c>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row>
    <row r="42" spans="1:35" s="13" customFormat="1" x14ac:dyDescent="0.2">
      <c r="A42" s="46"/>
      <c r="B42" s="14" t="s">
        <v>15</v>
      </c>
      <c r="C42" s="24">
        <f t="shared" ref="C42:J42" si="23">IF(C36=0,"0.00",(IF(ROUND((C39/C36),2)&gt;1,"1.00",ROUND((C39/C36),2))))</f>
        <v>0.57999999999999996</v>
      </c>
      <c r="D42" s="24">
        <f t="shared" si="23"/>
        <v>0.94</v>
      </c>
      <c r="E42" s="24">
        <f t="shared" si="23"/>
        <v>0.89</v>
      </c>
      <c r="F42" s="24">
        <f t="shared" si="23"/>
        <v>0.74</v>
      </c>
      <c r="G42" s="24">
        <f t="shared" si="23"/>
        <v>0.47</v>
      </c>
      <c r="H42" s="24">
        <f t="shared" si="23"/>
        <v>0.5</v>
      </c>
      <c r="I42" s="24">
        <f t="shared" si="23"/>
        <v>0.37</v>
      </c>
      <c r="J42" s="24">
        <f t="shared" si="23"/>
        <v>0.19</v>
      </c>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row>
    <row r="43" spans="1:35" s="13" customFormat="1" x14ac:dyDescent="0.2">
      <c r="A43" s="46" t="s">
        <v>8</v>
      </c>
      <c r="B43" s="14" t="s">
        <v>14</v>
      </c>
      <c r="C43" s="15">
        <f>SUM(D43:J43)</f>
        <v>90076</v>
      </c>
      <c r="D43" s="16">
        <v>51817</v>
      </c>
      <c r="E43" s="16">
        <v>33476</v>
      </c>
      <c r="F43" s="16">
        <v>1776</v>
      </c>
      <c r="G43" s="16">
        <v>760</v>
      </c>
      <c r="H43" s="16">
        <v>998</v>
      </c>
      <c r="I43" s="16">
        <v>1066</v>
      </c>
      <c r="J43" s="16">
        <v>183</v>
      </c>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row>
    <row r="44" spans="1:35" s="13" customFormat="1" x14ac:dyDescent="0.2">
      <c r="A44" s="46"/>
      <c r="B44" s="14" t="s">
        <v>16</v>
      </c>
      <c r="C44" s="15">
        <f t="shared" ref="C44:C72" si="24">SUM(D44:J44)</f>
        <v>9</v>
      </c>
      <c r="D44" s="16">
        <v>5</v>
      </c>
      <c r="E44" s="16">
        <v>3</v>
      </c>
      <c r="F44" s="16">
        <v>0</v>
      </c>
      <c r="G44" s="16">
        <v>0</v>
      </c>
      <c r="H44" s="16">
        <v>0</v>
      </c>
      <c r="I44" s="16">
        <v>1</v>
      </c>
      <c r="J44" s="16">
        <v>0</v>
      </c>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row>
    <row r="45" spans="1:35" s="13" customFormat="1" ht="19.5" customHeight="1" x14ac:dyDescent="0.2">
      <c r="A45" s="46"/>
      <c r="B45" s="14" t="s">
        <v>15</v>
      </c>
      <c r="C45" s="15">
        <f t="shared" si="24"/>
        <v>90085</v>
      </c>
      <c r="D45" s="15">
        <f>SUM(D43:D44)</f>
        <v>51822</v>
      </c>
      <c r="E45" s="15">
        <f t="shared" ref="E45:J45" si="25">SUM(E43:E44)</f>
        <v>33479</v>
      </c>
      <c r="F45" s="15">
        <f t="shared" si="25"/>
        <v>1776</v>
      </c>
      <c r="G45" s="15">
        <f t="shared" si="25"/>
        <v>760</v>
      </c>
      <c r="H45" s="15">
        <f t="shared" si="25"/>
        <v>998</v>
      </c>
      <c r="I45" s="15">
        <f t="shared" si="25"/>
        <v>1067</v>
      </c>
      <c r="J45" s="15">
        <f t="shared" si="25"/>
        <v>183</v>
      </c>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row>
    <row r="46" spans="1:35" s="13" customFormat="1" x14ac:dyDescent="0.2">
      <c r="A46" s="46" t="s">
        <v>9</v>
      </c>
      <c r="B46" s="14" t="s">
        <v>14</v>
      </c>
      <c r="C46" s="15">
        <f t="shared" si="24"/>
        <v>604075</v>
      </c>
      <c r="D46" s="16">
        <v>590</v>
      </c>
      <c r="E46" s="16">
        <v>35711</v>
      </c>
      <c r="F46" s="16">
        <v>119898</v>
      </c>
      <c r="G46" s="16">
        <v>171231</v>
      </c>
      <c r="H46" s="16">
        <v>165010</v>
      </c>
      <c r="I46" s="16">
        <v>94284</v>
      </c>
      <c r="J46" s="16">
        <v>17351</v>
      </c>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row>
    <row r="47" spans="1:35" s="13" customFormat="1" x14ac:dyDescent="0.2">
      <c r="A47" s="46"/>
      <c r="B47" s="14" t="s">
        <v>16</v>
      </c>
      <c r="C47" s="15">
        <f t="shared" si="24"/>
        <v>226</v>
      </c>
      <c r="D47" s="16">
        <v>1</v>
      </c>
      <c r="E47" s="16">
        <v>2</v>
      </c>
      <c r="F47" s="16">
        <v>10</v>
      </c>
      <c r="G47" s="16">
        <v>30</v>
      </c>
      <c r="H47" s="16">
        <v>41</v>
      </c>
      <c r="I47" s="16">
        <v>37</v>
      </c>
      <c r="J47" s="16">
        <v>105</v>
      </c>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row>
    <row r="48" spans="1:35" s="13" customFormat="1" ht="19.5" customHeight="1" x14ac:dyDescent="0.2">
      <c r="A48" s="46"/>
      <c r="B48" s="14" t="s">
        <v>15</v>
      </c>
      <c r="C48" s="15">
        <f t="shared" si="24"/>
        <v>604301</v>
      </c>
      <c r="D48" s="15">
        <f>SUM(D46:D47)</f>
        <v>591</v>
      </c>
      <c r="E48" s="15">
        <f t="shared" ref="E48:J48" si="26">SUM(E46:E47)</f>
        <v>35713</v>
      </c>
      <c r="F48" s="15">
        <f t="shared" si="26"/>
        <v>119908</v>
      </c>
      <c r="G48" s="15">
        <f t="shared" si="26"/>
        <v>171261</v>
      </c>
      <c r="H48" s="15">
        <f t="shared" si="26"/>
        <v>165051</v>
      </c>
      <c r="I48" s="15">
        <f t="shared" si="26"/>
        <v>94321</v>
      </c>
      <c r="J48" s="15">
        <f t="shared" si="26"/>
        <v>17456</v>
      </c>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row>
    <row r="49" spans="1:35" s="13" customFormat="1" x14ac:dyDescent="0.2">
      <c r="A49" s="46" t="s">
        <v>10</v>
      </c>
      <c r="B49" s="14" t="s">
        <v>14</v>
      </c>
      <c r="C49" s="15">
        <f t="shared" si="24"/>
        <v>567930</v>
      </c>
      <c r="D49" s="16">
        <v>403</v>
      </c>
      <c r="E49" s="16">
        <v>33984</v>
      </c>
      <c r="F49" s="16">
        <v>115970</v>
      </c>
      <c r="G49" s="16">
        <v>165881</v>
      </c>
      <c r="H49" s="16">
        <v>156642</v>
      </c>
      <c r="I49" s="16">
        <v>82173</v>
      </c>
      <c r="J49" s="16">
        <v>12877</v>
      </c>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row>
    <row r="50" spans="1:35" s="13" customFormat="1" x14ac:dyDescent="0.2">
      <c r="A50" s="46"/>
      <c r="B50" s="14" t="s">
        <v>16</v>
      </c>
      <c r="C50" s="15">
        <f t="shared" si="24"/>
        <v>176</v>
      </c>
      <c r="D50" s="16">
        <v>1</v>
      </c>
      <c r="E50" s="16">
        <v>2</v>
      </c>
      <c r="F50" s="16">
        <v>9</v>
      </c>
      <c r="G50" s="16">
        <v>29</v>
      </c>
      <c r="H50" s="16">
        <v>38</v>
      </c>
      <c r="I50" s="16">
        <v>28</v>
      </c>
      <c r="J50" s="16">
        <v>69</v>
      </c>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row>
    <row r="51" spans="1:35" s="13" customFormat="1" ht="19.5" customHeight="1" x14ac:dyDescent="0.2">
      <c r="A51" s="46"/>
      <c r="B51" s="14" t="s">
        <v>15</v>
      </c>
      <c r="C51" s="15">
        <f t="shared" si="24"/>
        <v>568106</v>
      </c>
      <c r="D51" s="15">
        <f>SUM(D49:D50)</f>
        <v>404</v>
      </c>
      <c r="E51" s="15">
        <f t="shared" ref="E51:J51" si="27">SUM(E49:E50)</f>
        <v>33986</v>
      </c>
      <c r="F51" s="15">
        <f t="shared" si="27"/>
        <v>115979</v>
      </c>
      <c r="G51" s="15">
        <f t="shared" si="27"/>
        <v>165910</v>
      </c>
      <c r="H51" s="15">
        <f t="shared" si="27"/>
        <v>156680</v>
      </c>
      <c r="I51" s="15">
        <f t="shared" si="27"/>
        <v>82201</v>
      </c>
      <c r="J51" s="15">
        <f t="shared" si="27"/>
        <v>12946</v>
      </c>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row>
    <row r="52" spans="1:35" s="13" customFormat="1" x14ac:dyDescent="0.2">
      <c r="A52" s="46" t="s">
        <v>11</v>
      </c>
      <c r="B52" s="14" t="s">
        <v>14</v>
      </c>
      <c r="C52" s="15">
        <f t="shared" si="24"/>
        <v>277399</v>
      </c>
      <c r="D52" s="16">
        <v>63</v>
      </c>
      <c r="E52" s="16">
        <v>3371</v>
      </c>
      <c r="F52" s="16">
        <v>42198</v>
      </c>
      <c r="G52" s="16">
        <v>83729</v>
      </c>
      <c r="H52" s="16">
        <v>80275</v>
      </c>
      <c r="I52" s="16">
        <v>56564</v>
      </c>
      <c r="J52" s="16">
        <v>11199</v>
      </c>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row>
    <row r="53" spans="1:35" s="13" customFormat="1" x14ac:dyDescent="0.2">
      <c r="A53" s="46"/>
      <c r="B53" s="14" t="s">
        <v>16</v>
      </c>
      <c r="C53" s="15">
        <f t="shared" si="24"/>
        <v>116</v>
      </c>
      <c r="D53" s="16">
        <v>0</v>
      </c>
      <c r="E53" s="16">
        <v>0</v>
      </c>
      <c r="F53" s="16">
        <v>0</v>
      </c>
      <c r="G53" s="16">
        <v>11</v>
      </c>
      <c r="H53" s="16">
        <v>18</v>
      </c>
      <c r="I53" s="16">
        <v>16</v>
      </c>
      <c r="J53" s="16">
        <v>71</v>
      </c>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row>
    <row r="54" spans="1:35" s="13" customFormat="1" x14ac:dyDescent="0.2">
      <c r="A54" s="46"/>
      <c r="B54" s="14" t="s">
        <v>15</v>
      </c>
      <c r="C54" s="15">
        <f t="shared" si="24"/>
        <v>277515</v>
      </c>
      <c r="D54" s="15">
        <f>SUM(D52:D53)</f>
        <v>63</v>
      </c>
      <c r="E54" s="15">
        <f t="shared" ref="E54:J54" si="28">SUM(E52:E53)</f>
        <v>3371</v>
      </c>
      <c r="F54" s="15">
        <f t="shared" si="28"/>
        <v>42198</v>
      </c>
      <c r="G54" s="15">
        <f t="shared" si="28"/>
        <v>83740</v>
      </c>
      <c r="H54" s="15">
        <f t="shared" si="28"/>
        <v>80293</v>
      </c>
      <c r="I54" s="15">
        <f t="shared" si="28"/>
        <v>56580</v>
      </c>
      <c r="J54" s="15">
        <f t="shared" si="28"/>
        <v>11270</v>
      </c>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row>
    <row r="55" spans="1:35" s="13" customFormat="1" x14ac:dyDescent="0.2">
      <c r="A55" s="45" t="s">
        <v>36</v>
      </c>
      <c r="B55" s="14" t="s">
        <v>14</v>
      </c>
      <c r="C55" s="15">
        <f t="shared" si="24"/>
        <v>84974</v>
      </c>
      <c r="D55" s="28"/>
      <c r="E55" s="28"/>
      <c r="F55" s="28"/>
      <c r="G55" s="29">
        <v>52779</v>
      </c>
      <c r="H55" s="29">
        <v>32195</v>
      </c>
      <c r="I55" s="30"/>
      <c r="J55" s="28"/>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row>
    <row r="56" spans="1:35" s="13" customFormat="1" x14ac:dyDescent="0.2">
      <c r="A56" s="43"/>
      <c r="B56" s="14" t="s">
        <v>16</v>
      </c>
      <c r="C56" s="15">
        <f t="shared" si="24"/>
        <v>21</v>
      </c>
      <c r="D56" s="28"/>
      <c r="E56" s="28"/>
      <c r="F56" s="28"/>
      <c r="G56" s="29">
        <v>15</v>
      </c>
      <c r="H56" s="31">
        <v>6</v>
      </c>
      <c r="I56" s="30"/>
      <c r="J56" s="28"/>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row>
    <row r="57" spans="1:35" s="13" customFormat="1" ht="18.75" customHeight="1" x14ac:dyDescent="0.2">
      <c r="A57" s="44"/>
      <c r="B57" s="14" t="s">
        <v>15</v>
      </c>
      <c r="C57" s="15">
        <f t="shared" si="24"/>
        <v>84995</v>
      </c>
      <c r="D57" s="28"/>
      <c r="E57" s="28"/>
      <c r="F57" s="28"/>
      <c r="G57" s="15">
        <f>SUM(G55:G56)</f>
        <v>52794</v>
      </c>
      <c r="H57" s="15">
        <f>SUM(H55:H56)</f>
        <v>32201</v>
      </c>
      <c r="I57" s="30"/>
      <c r="J57" s="28"/>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row>
    <row r="58" spans="1:35" s="13" customFormat="1" x14ac:dyDescent="0.2">
      <c r="A58" s="45" t="s">
        <v>37</v>
      </c>
      <c r="B58" s="14" t="s">
        <v>14</v>
      </c>
      <c r="C58" s="15">
        <f t="shared" si="24"/>
        <v>588823</v>
      </c>
      <c r="D58" s="16">
        <v>578</v>
      </c>
      <c r="E58" s="16">
        <v>35597</v>
      </c>
      <c r="F58" s="16">
        <v>118664</v>
      </c>
      <c r="G58" s="16">
        <v>168563</v>
      </c>
      <c r="H58" s="16">
        <v>160584</v>
      </c>
      <c r="I58" s="16">
        <v>88674</v>
      </c>
      <c r="J58" s="16">
        <v>16163</v>
      </c>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row>
    <row r="59" spans="1:35" s="13" customFormat="1" x14ac:dyDescent="0.2">
      <c r="A59" s="43"/>
      <c r="B59" s="14" t="s">
        <v>16</v>
      </c>
      <c r="C59" s="15">
        <f t="shared" si="24"/>
        <v>206</v>
      </c>
      <c r="D59" s="16">
        <v>1</v>
      </c>
      <c r="E59" s="16">
        <v>2</v>
      </c>
      <c r="F59" s="16">
        <v>10</v>
      </c>
      <c r="G59" s="16">
        <v>26</v>
      </c>
      <c r="H59" s="16">
        <v>40</v>
      </c>
      <c r="I59" s="16">
        <v>33</v>
      </c>
      <c r="J59" s="16">
        <v>94</v>
      </c>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row>
    <row r="60" spans="1:35" s="13" customFormat="1" ht="20.25" customHeight="1" x14ac:dyDescent="0.2">
      <c r="A60" s="44"/>
      <c r="B60" s="14" t="s">
        <v>15</v>
      </c>
      <c r="C60" s="15">
        <f t="shared" si="24"/>
        <v>589029</v>
      </c>
      <c r="D60" s="15">
        <f>SUM(D58:D59)</f>
        <v>579</v>
      </c>
      <c r="E60" s="15">
        <f t="shared" ref="E60:J60" si="29">SUM(E58:E59)</f>
        <v>35599</v>
      </c>
      <c r="F60" s="15">
        <f t="shared" si="29"/>
        <v>118674</v>
      </c>
      <c r="G60" s="15">
        <f t="shared" si="29"/>
        <v>168589</v>
      </c>
      <c r="H60" s="15">
        <f t="shared" si="29"/>
        <v>160624</v>
      </c>
      <c r="I60" s="15">
        <f t="shared" si="29"/>
        <v>88707</v>
      </c>
      <c r="J60" s="15">
        <f t="shared" si="29"/>
        <v>16257</v>
      </c>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row>
    <row r="61" spans="1:35" s="13" customFormat="1" x14ac:dyDescent="0.2">
      <c r="A61" s="45" t="s">
        <v>38</v>
      </c>
      <c r="B61" s="14" t="s">
        <v>14</v>
      </c>
      <c r="C61" s="15">
        <f t="shared" si="24"/>
        <v>99993</v>
      </c>
      <c r="D61" s="16">
        <v>6869</v>
      </c>
      <c r="E61" s="16">
        <v>75117</v>
      </c>
      <c r="F61" s="16">
        <v>17786</v>
      </c>
      <c r="G61" s="16">
        <v>121</v>
      </c>
      <c r="H61" s="16">
        <v>79</v>
      </c>
      <c r="I61" s="16">
        <v>16</v>
      </c>
      <c r="J61" s="16">
        <v>5</v>
      </c>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row>
    <row r="62" spans="1:35" s="13" customFormat="1" x14ac:dyDescent="0.2">
      <c r="A62" s="43"/>
      <c r="B62" s="14" t="s">
        <v>16</v>
      </c>
      <c r="C62" s="15">
        <f t="shared" si="24"/>
        <v>5</v>
      </c>
      <c r="D62" s="16">
        <v>0</v>
      </c>
      <c r="E62" s="16">
        <v>4</v>
      </c>
      <c r="F62" s="16">
        <v>1</v>
      </c>
      <c r="G62" s="16">
        <v>0</v>
      </c>
      <c r="H62" s="16">
        <v>0</v>
      </c>
      <c r="I62" s="16">
        <v>0</v>
      </c>
      <c r="J62" s="16">
        <v>0</v>
      </c>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row>
    <row r="63" spans="1:35" s="13" customFormat="1" ht="33" customHeight="1" x14ac:dyDescent="0.2">
      <c r="A63" s="44"/>
      <c r="B63" s="14" t="s">
        <v>15</v>
      </c>
      <c r="C63" s="15">
        <f t="shared" si="24"/>
        <v>99998</v>
      </c>
      <c r="D63" s="15">
        <f>SUM(D61:D62)</f>
        <v>6869</v>
      </c>
      <c r="E63" s="15">
        <f t="shared" ref="E63:J63" si="30">SUM(E61:E62)</f>
        <v>75121</v>
      </c>
      <c r="F63" s="15">
        <f t="shared" si="30"/>
        <v>17787</v>
      </c>
      <c r="G63" s="15">
        <f t="shared" si="30"/>
        <v>121</v>
      </c>
      <c r="H63" s="15">
        <f t="shared" si="30"/>
        <v>79</v>
      </c>
      <c r="I63" s="15">
        <f t="shared" si="30"/>
        <v>16</v>
      </c>
      <c r="J63" s="15">
        <f t="shared" si="30"/>
        <v>5</v>
      </c>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row>
    <row r="64" spans="1:35" s="13" customFormat="1" x14ac:dyDescent="0.2">
      <c r="A64" s="45" t="s">
        <v>39</v>
      </c>
      <c r="B64" s="14" t="s">
        <v>14</v>
      </c>
      <c r="C64" s="15">
        <f t="shared" si="24"/>
        <v>676285</v>
      </c>
      <c r="D64" s="16">
        <v>7290</v>
      </c>
      <c r="E64" s="16">
        <v>91972</v>
      </c>
      <c r="F64" s="16">
        <v>129057</v>
      </c>
      <c r="G64" s="16">
        <v>171270</v>
      </c>
      <c r="H64" s="16">
        <v>165050</v>
      </c>
      <c r="I64" s="16">
        <v>94291</v>
      </c>
      <c r="J64" s="16">
        <v>17355</v>
      </c>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row>
    <row r="65" spans="1:35" s="13" customFormat="1" x14ac:dyDescent="0.2">
      <c r="A65" s="43"/>
      <c r="B65" s="14" t="s">
        <v>16</v>
      </c>
      <c r="C65" s="15">
        <f t="shared" si="24"/>
        <v>230</v>
      </c>
      <c r="D65" s="16">
        <v>1</v>
      </c>
      <c r="E65" s="16">
        <v>6</v>
      </c>
      <c r="F65" s="16">
        <v>10</v>
      </c>
      <c r="G65" s="16">
        <v>30</v>
      </c>
      <c r="H65" s="16">
        <v>41</v>
      </c>
      <c r="I65" s="16">
        <v>37</v>
      </c>
      <c r="J65" s="16">
        <v>105</v>
      </c>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row>
    <row r="66" spans="1:35" s="13" customFormat="1" ht="19.5" customHeight="1" x14ac:dyDescent="0.2">
      <c r="A66" s="44"/>
      <c r="B66" s="14" t="s">
        <v>15</v>
      </c>
      <c r="C66" s="15">
        <f t="shared" si="24"/>
        <v>676515</v>
      </c>
      <c r="D66" s="32">
        <f>SUM(D64:D65)</f>
        <v>7291</v>
      </c>
      <c r="E66" s="32">
        <f t="shared" ref="E66:J66" si="31">SUM(E64:E65)</f>
        <v>91978</v>
      </c>
      <c r="F66" s="32">
        <f t="shared" si="31"/>
        <v>129067</v>
      </c>
      <c r="G66" s="32">
        <f t="shared" si="31"/>
        <v>171300</v>
      </c>
      <c r="H66" s="32">
        <f t="shared" si="31"/>
        <v>165091</v>
      </c>
      <c r="I66" s="32">
        <f t="shared" si="31"/>
        <v>94328</v>
      </c>
      <c r="J66" s="32">
        <f t="shared" si="31"/>
        <v>17460</v>
      </c>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row>
    <row r="67" spans="1:35" s="13" customFormat="1" x14ac:dyDescent="0.2">
      <c r="A67" s="46" t="s">
        <v>12</v>
      </c>
      <c r="B67" s="14" t="s">
        <v>14</v>
      </c>
      <c r="C67" s="15">
        <f t="shared" si="24"/>
        <v>1142533</v>
      </c>
      <c r="D67" s="16">
        <v>51257</v>
      </c>
      <c r="E67" s="16">
        <v>141161</v>
      </c>
      <c r="F67" s="16">
        <v>211535</v>
      </c>
      <c r="G67" s="16">
        <v>255898</v>
      </c>
      <c r="H67" s="16">
        <v>260969</v>
      </c>
      <c r="I67" s="16">
        <v>174554</v>
      </c>
      <c r="J67" s="16">
        <v>47159</v>
      </c>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row>
    <row r="68" spans="1:35" s="13" customFormat="1" x14ac:dyDescent="0.2">
      <c r="A68" s="46"/>
      <c r="B68" s="14" t="s">
        <v>16</v>
      </c>
      <c r="C68" s="15">
        <f t="shared" si="24"/>
        <v>610</v>
      </c>
      <c r="D68" s="16">
        <v>6</v>
      </c>
      <c r="E68" s="16">
        <v>13</v>
      </c>
      <c r="F68" s="16">
        <v>26</v>
      </c>
      <c r="G68" s="16">
        <v>66</v>
      </c>
      <c r="H68" s="16">
        <v>92</v>
      </c>
      <c r="I68" s="16">
        <v>109</v>
      </c>
      <c r="J68" s="16">
        <v>298</v>
      </c>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row>
    <row r="69" spans="1:35" s="13" customFormat="1" ht="20.25" customHeight="1" x14ac:dyDescent="0.2">
      <c r="A69" s="46"/>
      <c r="B69" s="14" t="s">
        <v>15</v>
      </c>
      <c r="C69" s="15">
        <f t="shared" si="24"/>
        <v>1143143</v>
      </c>
      <c r="D69" s="15">
        <f>SUM(D67:D68)</f>
        <v>51263</v>
      </c>
      <c r="E69" s="15">
        <f t="shared" ref="E69:J69" si="32">SUM(E67:E68)</f>
        <v>141174</v>
      </c>
      <c r="F69" s="15">
        <f t="shared" si="32"/>
        <v>211561</v>
      </c>
      <c r="G69" s="15">
        <f t="shared" si="32"/>
        <v>255964</v>
      </c>
      <c r="H69" s="15">
        <f t="shared" si="32"/>
        <v>261061</v>
      </c>
      <c r="I69" s="15">
        <f t="shared" si="32"/>
        <v>174663</v>
      </c>
      <c r="J69" s="15">
        <f t="shared" si="32"/>
        <v>47457</v>
      </c>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row>
    <row r="70" spans="1:35" s="13" customFormat="1" x14ac:dyDescent="0.2">
      <c r="A70" s="46" t="s">
        <v>13</v>
      </c>
      <c r="B70" s="14" t="s">
        <v>14</v>
      </c>
      <c r="C70" s="15">
        <f t="shared" si="24"/>
        <v>108153</v>
      </c>
      <c r="D70" s="16">
        <v>489</v>
      </c>
      <c r="E70" s="16">
        <v>88353</v>
      </c>
      <c r="F70" s="16">
        <v>19311</v>
      </c>
      <c r="G70" s="33"/>
      <c r="H70" s="33"/>
      <c r="I70" s="34"/>
      <c r="J70" s="33"/>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row>
    <row r="71" spans="1:35" s="13" customFormat="1" x14ac:dyDescent="0.2">
      <c r="A71" s="46"/>
      <c r="B71" s="14" t="s">
        <v>16</v>
      </c>
      <c r="C71" s="15">
        <f t="shared" si="24"/>
        <v>3</v>
      </c>
      <c r="D71" s="16">
        <v>0</v>
      </c>
      <c r="E71" s="16">
        <v>2</v>
      </c>
      <c r="F71" s="16">
        <v>1</v>
      </c>
      <c r="G71" s="33"/>
      <c r="H71" s="33"/>
      <c r="I71" s="34"/>
      <c r="J71" s="33"/>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row>
    <row r="72" spans="1:35" s="35" customFormat="1" ht="21" customHeight="1" x14ac:dyDescent="0.2">
      <c r="A72" s="46"/>
      <c r="B72" s="14" t="s">
        <v>15</v>
      </c>
      <c r="C72" s="15">
        <f t="shared" si="24"/>
        <v>108156</v>
      </c>
      <c r="D72" s="15">
        <f>SUM(D70,D71)</f>
        <v>489</v>
      </c>
      <c r="E72" s="15">
        <f>SUM(E70,E71)</f>
        <v>88355</v>
      </c>
      <c r="F72" s="15">
        <f>SUM(F70,F71)</f>
        <v>19312</v>
      </c>
      <c r="G72" s="33"/>
      <c r="H72" s="33"/>
      <c r="I72" s="33"/>
      <c r="J72" s="33"/>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row>
    <row r="73" spans="1:35" s="12" customFormat="1" x14ac:dyDescent="0.2">
      <c r="A73" s="39"/>
      <c r="B73" s="36"/>
      <c r="C73" s="36"/>
      <c r="D73" s="36"/>
      <c r="E73" s="36"/>
      <c r="F73" s="36"/>
      <c r="G73" s="36"/>
      <c r="H73" s="36"/>
      <c r="I73" s="36"/>
      <c r="J73" s="36"/>
    </row>
    <row r="74" spans="1:35" s="12" customFormat="1" x14ac:dyDescent="0.2">
      <c r="A74" s="39" t="s">
        <v>28</v>
      </c>
      <c r="B74" s="36"/>
      <c r="C74" s="36"/>
      <c r="D74" s="36"/>
      <c r="E74" s="36"/>
      <c r="F74" s="36"/>
      <c r="G74" s="36"/>
      <c r="H74" s="36"/>
      <c r="I74" s="36"/>
      <c r="J74" s="36"/>
    </row>
    <row r="75" spans="1:35" s="12" customFormat="1" x14ac:dyDescent="0.2">
      <c r="A75" s="52" t="s">
        <v>29</v>
      </c>
      <c r="B75" s="53"/>
      <c r="C75" s="53"/>
      <c r="D75" s="53"/>
      <c r="E75" s="53"/>
      <c r="F75" s="53"/>
      <c r="G75" s="53"/>
      <c r="H75" s="53"/>
      <c r="I75" s="53"/>
      <c r="J75" s="53"/>
    </row>
    <row r="76" spans="1:35" s="12" customFormat="1" ht="111.75" customHeight="1" x14ac:dyDescent="0.25">
      <c r="A76" s="50" t="s">
        <v>30</v>
      </c>
      <c r="B76" s="51"/>
      <c r="C76" s="51"/>
      <c r="D76" s="51"/>
      <c r="E76" s="51"/>
      <c r="F76" s="51"/>
      <c r="G76" s="51"/>
      <c r="H76" s="51"/>
      <c r="I76" s="51"/>
      <c r="J76" s="51"/>
    </row>
    <row r="77" spans="1:35" s="2" customFormat="1" x14ac:dyDescent="0.25">
      <c r="A77" s="40"/>
    </row>
    <row r="78" spans="1:35" s="2" customFormat="1" x14ac:dyDescent="0.25">
      <c r="A78" s="40"/>
    </row>
    <row r="79" spans="1:35" s="2" customFormat="1" x14ac:dyDescent="0.25">
      <c r="A79" s="40"/>
    </row>
    <row r="80" spans="1:35" s="2" customFormat="1" x14ac:dyDescent="0.25">
      <c r="A80" s="40"/>
    </row>
    <row r="81" spans="1:1" s="2" customFormat="1" x14ac:dyDescent="0.25">
      <c r="A81" s="40"/>
    </row>
    <row r="82" spans="1:1" s="2" customFormat="1" x14ac:dyDescent="0.25">
      <c r="A82" s="40"/>
    </row>
    <row r="83" spans="1:1" s="2" customFormat="1" x14ac:dyDescent="0.25">
      <c r="A83" s="40"/>
    </row>
    <row r="84" spans="1:1" s="2" customFormat="1" x14ac:dyDescent="0.25">
      <c r="A84" s="40"/>
    </row>
    <row r="85" spans="1:1" s="2" customFormat="1" x14ac:dyDescent="0.25">
      <c r="A85" s="40"/>
    </row>
    <row r="86" spans="1:1" s="2" customFormat="1" x14ac:dyDescent="0.25">
      <c r="A86" s="40"/>
    </row>
    <row r="87" spans="1:1" s="2" customFormat="1" x14ac:dyDescent="0.25">
      <c r="A87" s="40"/>
    </row>
    <row r="88" spans="1:1" s="2" customFormat="1" x14ac:dyDescent="0.25">
      <c r="A88" s="40"/>
    </row>
    <row r="89" spans="1:1" s="2" customFormat="1" x14ac:dyDescent="0.25">
      <c r="A89" s="40"/>
    </row>
    <row r="90" spans="1:1" s="2" customFormat="1" x14ac:dyDescent="0.25">
      <c r="A90" s="40"/>
    </row>
    <row r="91" spans="1:1" s="2" customFormat="1" x14ac:dyDescent="0.25">
      <c r="A91" s="40"/>
    </row>
    <row r="92" spans="1:1" s="2" customFormat="1" x14ac:dyDescent="0.25">
      <c r="A92" s="40"/>
    </row>
    <row r="93" spans="1:1" s="2" customFormat="1" x14ac:dyDescent="0.25">
      <c r="A93" s="40"/>
    </row>
    <row r="94" spans="1:1" s="2" customFormat="1" x14ac:dyDescent="0.25">
      <c r="A94" s="40"/>
    </row>
    <row r="95" spans="1:1" s="2" customFormat="1" x14ac:dyDescent="0.25">
      <c r="A95" s="40"/>
    </row>
    <row r="96" spans="1:1" s="2" customFormat="1" x14ac:dyDescent="0.25">
      <c r="A96" s="40"/>
    </row>
    <row r="97" spans="1:1" s="2" customFormat="1" x14ac:dyDescent="0.25">
      <c r="A97" s="40"/>
    </row>
    <row r="98" spans="1:1" s="2" customFormat="1" x14ac:dyDescent="0.25">
      <c r="A98" s="40"/>
    </row>
    <row r="99" spans="1:1" s="2" customFormat="1" x14ac:dyDescent="0.25">
      <c r="A99" s="40"/>
    </row>
    <row r="100" spans="1:1" s="2" customFormat="1" x14ac:dyDescent="0.25">
      <c r="A100" s="40"/>
    </row>
    <row r="101" spans="1:1" s="2" customFormat="1" x14ac:dyDescent="0.25">
      <c r="A101" s="40"/>
    </row>
    <row r="102" spans="1:1" s="2" customFormat="1" x14ac:dyDescent="0.25">
      <c r="A102" s="40"/>
    </row>
    <row r="103" spans="1:1" s="2" customFormat="1" x14ac:dyDescent="0.25">
      <c r="A103" s="40"/>
    </row>
    <row r="104" spans="1:1" s="2" customFormat="1" x14ac:dyDescent="0.25">
      <c r="A104" s="40"/>
    </row>
    <row r="105" spans="1:1" s="2" customFormat="1" x14ac:dyDescent="0.25">
      <c r="A105" s="40"/>
    </row>
    <row r="106" spans="1:1" s="2" customFormat="1" x14ac:dyDescent="0.25">
      <c r="A106" s="40"/>
    </row>
    <row r="107" spans="1:1" s="2" customFormat="1" x14ac:dyDescent="0.25">
      <c r="A107" s="40"/>
    </row>
    <row r="108" spans="1:1" s="2" customFormat="1" x14ac:dyDescent="0.25">
      <c r="A108" s="40"/>
    </row>
    <row r="109" spans="1:1" s="2" customFormat="1" x14ac:dyDescent="0.25">
      <c r="A109" s="40"/>
    </row>
    <row r="110" spans="1:1" s="2" customFormat="1" x14ac:dyDescent="0.25">
      <c r="A110" s="40"/>
    </row>
    <row r="111" spans="1:1" s="2" customFormat="1" x14ac:dyDescent="0.25">
      <c r="A111" s="40"/>
    </row>
    <row r="112" spans="1:1" s="2" customFormat="1" x14ac:dyDescent="0.25">
      <c r="A112" s="40"/>
    </row>
    <row r="113" spans="1:1" s="2" customFormat="1" x14ac:dyDescent="0.25">
      <c r="A113" s="40"/>
    </row>
    <row r="114" spans="1:1" s="2" customFormat="1" x14ac:dyDescent="0.25">
      <c r="A114" s="40"/>
    </row>
    <row r="115" spans="1:1" s="2" customFormat="1" x14ac:dyDescent="0.25">
      <c r="A115" s="40"/>
    </row>
    <row r="116" spans="1:1" s="2" customFormat="1" x14ac:dyDescent="0.25">
      <c r="A116" s="40"/>
    </row>
    <row r="117" spans="1:1" s="2" customFormat="1" x14ac:dyDescent="0.25">
      <c r="A117" s="40"/>
    </row>
    <row r="118" spans="1:1" s="2" customFormat="1" x14ac:dyDescent="0.25">
      <c r="A118" s="40"/>
    </row>
    <row r="119" spans="1:1" s="2" customFormat="1" x14ac:dyDescent="0.25">
      <c r="A119" s="40"/>
    </row>
    <row r="120" spans="1:1" s="2" customFormat="1" x14ac:dyDescent="0.25">
      <c r="A120" s="40"/>
    </row>
    <row r="121" spans="1:1" s="2" customFormat="1" x14ac:dyDescent="0.25">
      <c r="A121" s="40"/>
    </row>
    <row r="122" spans="1:1" s="2" customFormat="1" x14ac:dyDescent="0.25">
      <c r="A122" s="40"/>
    </row>
    <row r="123" spans="1:1" s="2" customFormat="1" x14ac:dyDescent="0.25">
      <c r="A123" s="40"/>
    </row>
    <row r="124" spans="1:1" s="2" customFormat="1" x14ac:dyDescent="0.25">
      <c r="A124" s="40"/>
    </row>
    <row r="125" spans="1:1" s="2" customFormat="1" x14ac:dyDescent="0.25">
      <c r="A125" s="40"/>
    </row>
    <row r="126" spans="1:1" s="2" customFormat="1" x14ac:dyDescent="0.25">
      <c r="A126" s="40"/>
    </row>
    <row r="127" spans="1:1" s="2" customFormat="1" x14ac:dyDescent="0.25">
      <c r="A127" s="40"/>
    </row>
    <row r="128" spans="1:1" s="2" customFormat="1" x14ac:dyDescent="0.25">
      <c r="A128" s="40"/>
    </row>
    <row r="129" spans="1:1" s="2" customFormat="1" x14ac:dyDescent="0.25">
      <c r="A129" s="40"/>
    </row>
    <row r="130" spans="1:1" s="2" customFormat="1" x14ac:dyDescent="0.25">
      <c r="A130" s="40"/>
    </row>
    <row r="131" spans="1:1" s="2" customFormat="1" x14ac:dyDescent="0.25">
      <c r="A131" s="40"/>
    </row>
    <row r="132" spans="1:1" s="2" customFormat="1" x14ac:dyDescent="0.25">
      <c r="A132" s="40"/>
    </row>
    <row r="133" spans="1:1" s="2" customFormat="1" x14ac:dyDescent="0.25">
      <c r="A133" s="40"/>
    </row>
    <row r="134" spans="1:1" s="2" customFormat="1" x14ac:dyDescent="0.25">
      <c r="A134" s="40"/>
    </row>
    <row r="135" spans="1:1" s="2" customFormat="1" x14ac:dyDescent="0.25">
      <c r="A135" s="40"/>
    </row>
    <row r="136" spans="1:1" s="2" customFormat="1" x14ac:dyDescent="0.25">
      <c r="A136" s="40"/>
    </row>
    <row r="137" spans="1:1" s="2" customFormat="1" x14ac:dyDescent="0.25">
      <c r="A137" s="40"/>
    </row>
    <row r="138" spans="1:1" s="2" customFormat="1" x14ac:dyDescent="0.25">
      <c r="A138" s="40"/>
    </row>
    <row r="139" spans="1:1" s="2" customFormat="1" x14ac:dyDescent="0.25">
      <c r="A139" s="40"/>
    </row>
    <row r="140" spans="1:1" s="2" customFormat="1" x14ac:dyDescent="0.25">
      <c r="A140" s="40"/>
    </row>
    <row r="141" spans="1:1" s="2" customFormat="1" x14ac:dyDescent="0.25">
      <c r="A141" s="40"/>
    </row>
    <row r="142" spans="1:1" s="2" customFormat="1" x14ac:dyDescent="0.25">
      <c r="A142" s="40"/>
    </row>
    <row r="143" spans="1:1" s="2" customFormat="1" x14ac:dyDescent="0.25">
      <c r="A143" s="40"/>
    </row>
    <row r="144" spans="1:1" s="2" customFormat="1" x14ac:dyDescent="0.25">
      <c r="A144" s="40"/>
    </row>
    <row r="145" spans="1:1" s="2" customFormat="1" x14ac:dyDescent="0.25">
      <c r="A145" s="40"/>
    </row>
    <row r="146" spans="1:1" s="2" customFormat="1" x14ac:dyDescent="0.25">
      <c r="A146" s="40"/>
    </row>
    <row r="147" spans="1:1" s="2" customFormat="1" x14ac:dyDescent="0.25">
      <c r="A147" s="40"/>
    </row>
    <row r="148" spans="1:1" s="2" customFormat="1" x14ac:dyDescent="0.25">
      <c r="A148" s="40"/>
    </row>
    <row r="149" spans="1:1" s="2" customFormat="1" x14ac:dyDescent="0.25">
      <c r="A149" s="40"/>
    </row>
    <row r="150" spans="1:1" s="2" customFormat="1" x14ac:dyDescent="0.25">
      <c r="A150" s="40"/>
    </row>
    <row r="151" spans="1:1" s="2" customFormat="1" x14ac:dyDescent="0.25">
      <c r="A151" s="40"/>
    </row>
    <row r="152" spans="1:1" s="2" customFormat="1" x14ac:dyDescent="0.25">
      <c r="A152" s="40"/>
    </row>
    <row r="153" spans="1:1" s="2" customFormat="1" x14ac:dyDescent="0.25">
      <c r="A153" s="40"/>
    </row>
    <row r="154" spans="1:1" s="2" customFormat="1" x14ac:dyDescent="0.25">
      <c r="A154" s="40"/>
    </row>
    <row r="155" spans="1:1" s="2" customFormat="1" x14ac:dyDescent="0.25">
      <c r="A155" s="40"/>
    </row>
    <row r="156" spans="1:1" s="2" customFormat="1" x14ac:dyDescent="0.25">
      <c r="A156" s="40"/>
    </row>
    <row r="157" spans="1:1" s="2" customFormat="1" x14ac:dyDescent="0.25">
      <c r="A157" s="40"/>
    </row>
    <row r="158" spans="1:1" s="2" customFormat="1" x14ac:dyDescent="0.25">
      <c r="A158" s="40"/>
    </row>
    <row r="159" spans="1:1" s="2" customFormat="1" x14ac:dyDescent="0.25">
      <c r="A159" s="40"/>
    </row>
    <row r="160" spans="1:1" s="2" customFormat="1" x14ac:dyDescent="0.25">
      <c r="A160" s="40"/>
    </row>
    <row r="161" spans="1:1" s="2" customFormat="1" x14ac:dyDescent="0.25">
      <c r="A161" s="40"/>
    </row>
    <row r="162" spans="1:1" s="2" customFormat="1" x14ac:dyDescent="0.25">
      <c r="A162" s="40"/>
    </row>
    <row r="163" spans="1:1" s="2" customFormat="1" x14ac:dyDescent="0.25">
      <c r="A163" s="40"/>
    </row>
    <row r="164" spans="1:1" s="2" customFormat="1" x14ac:dyDescent="0.25">
      <c r="A164" s="40"/>
    </row>
    <row r="165" spans="1:1" s="2" customFormat="1" x14ac:dyDescent="0.25">
      <c r="A165" s="40"/>
    </row>
    <row r="166" spans="1:1" s="2" customFormat="1" x14ac:dyDescent="0.25">
      <c r="A166" s="40"/>
    </row>
    <row r="167" spans="1:1" s="2" customFormat="1" x14ac:dyDescent="0.25">
      <c r="A167" s="40"/>
    </row>
    <row r="168" spans="1:1" s="2" customFormat="1" x14ac:dyDescent="0.25">
      <c r="A168" s="40"/>
    </row>
    <row r="169" spans="1:1" s="2" customFormat="1" x14ac:dyDescent="0.25">
      <c r="A169" s="40"/>
    </row>
    <row r="170" spans="1:1" s="2" customFormat="1" x14ac:dyDescent="0.25">
      <c r="A170" s="40"/>
    </row>
    <row r="171" spans="1:1" s="2" customFormat="1" x14ac:dyDescent="0.25">
      <c r="A171" s="40"/>
    </row>
    <row r="172" spans="1:1" s="2" customFormat="1" x14ac:dyDescent="0.25">
      <c r="A172" s="40"/>
    </row>
    <row r="173" spans="1:1" s="2" customFormat="1" x14ac:dyDescent="0.25">
      <c r="A173" s="40"/>
    </row>
    <row r="174" spans="1:1" s="2" customFormat="1" x14ac:dyDescent="0.25">
      <c r="A174" s="40"/>
    </row>
    <row r="175" spans="1:1" s="2" customFormat="1" x14ac:dyDescent="0.25">
      <c r="A175" s="40"/>
    </row>
    <row r="176" spans="1:1" s="2" customFormat="1" x14ac:dyDescent="0.25">
      <c r="A176" s="40"/>
    </row>
    <row r="177" spans="1:1" s="2" customFormat="1" x14ac:dyDescent="0.25">
      <c r="A177" s="40"/>
    </row>
    <row r="178" spans="1:1" s="2" customFormat="1" x14ac:dyDescent="0.25">
      <c r="A178" s="40"/>
    </row>
    <row r="179" spans="1:1" s="2" customFormat="1" x14ac:dyDescent="0.25">
      <c r="A179" s="40"/>
    </row>
    <row r="180" spans="1:1" s="2" customFormat="1" x14ac:dyDescent="0.25">
      <c r="A180" s="40"/>
    </row>
    <row r="181" spans="1:1" s="2" customFormat="1" x14ac:dyDescent="0.25">
      <c r="A181" s="40"/>
    </row>
    <row r="182" spans="1:1" s="2" customFormat="1" x14ac:dyDescent="0.25">
      <c r="A182" s="40"/>
    </row>
    <row r="183" spans="1:1" s="2" customFormat="1" x14ac:dyDescent="0.25">
      <c r="A183" s="40"/>
    </row>
    <row r="184" spans="1:1" s="2" customFormat="1" x14ac:dyDescent="0.25">
      <c r="A184" s="40"/>
    </row>
    <row r="185" spans="1:1" s="2" customFormat="1" x14ac:dyDescent="0.25">
      <c r="A185" s="40"/>
    </row>
    <row r="186" spans="1:1" s="2" customFormat="1" x14ac:dyDescent="0.25">
      <c r="A186" s="40"/>
    </row>
    <row r="187" spans="1:1" s="2" customFormat="1" x14ac:dyDescent="0.25">
      <c r="A187" s="40"/>
    </row>
    <row r="188" spans="1:1" s="2" customFormat="1" x14ac:dyDescent="0.25">
      <c r="A188" s="40"/>
    </row>
    <row r="189" spans="1:1" s="2" customFormat="1" x14ac:dyDescent="0.25">
      <c r="A189" s="40"/>
    </row>
    <row r="190" spans="1:1" s="2" customFormat="1" x14ac:dyDescent="0.25">
      <c r="A190" s="40"/>
    </row>
    <row r="191" spans="1:1" s="2" customFormat="1" x14ac:dyDescent="0.25">
      <c r="A191" s="40"/>
    </row>
    <row r="192" spans="1:1" s="2" customFormat="1" x14ac:dyDescent="0.25">
      <c r="A192" s="40"/>
    </row>
    <row r="193" spans="1:1" s="2" customFormat="1" x14ac:dyDescent="0.25">
      <c r="A193" s="40"/>
    </row>
    <row r="194" spans="1:1" s="2" customFormat="1" x14ac:dyDescent="0.25">
      <c r="A194" s="40"/>
    </row>
    <row r="195" spans="1:1" s="2" customFormat="1" x14ac:dyDescent="0.25">
      <c r="A195" s="40"/>
    </row>
    <row r="196" spans="1:1" s="2" customFormat="1" x14ac:dyDescent="0.25">
      <c r="A196" s="40"/>
    </row>
    <row r="197" spans="1:1" s="2" customFormat="1" x14ac:dyDescent="0.25">
      <c r="A197" s="40"/>
    </row>
    <row r="198" spans="1:1" s="2" customFormat="1" x14ac:dyDescent="0.25">
      <c r="A198" s="40"/>
    </row>
    <row r="199" spans="1:1" s="2" customFormat="1" x14ac:dyDescent="0.25">
      <c r="A199" s="40"/>
    </row>
    <row r="200" spans="1:1" s="2" customFormat="1" x14ac:dyDescent="0.25">
      <c r="A200" s="40"/>
    </row>
    <row r="201" spans="1:1" s="2" customFormat="1" x14ac:dyDescent="0.25">
      <c r="A201" s="40"/>
    </row>
    <row r="202" spans="1:1" s="2" customFormat="1" x14ac:dyDescent="0.25">
      <c r="A202" s="40"/>
    </row>
    <row r="203" spans="1:1" s="2" customFormat="1" x14ac:dyDescent="0.25">
      <c r="A203" s="40"/>
    </row>
    <row r="204" spans="1:1" s="2" customFormat="1" x14ac:dyDescent="0.25">
      <c r="A204" s="40"/>
    </row>
    <row r="205" spans="1:1" s="2" customFormat="1" x14ac:dyDescent="0.25">
      <c r="A205" s="40"/>
    </row>
    <row r="206" spans="1:1" s="2" customFormat="1" x14ac:dyDescent="0.25">
      <c r="A206" s="40"/>
    </row>
    <row r="207" spans="1:1" s="2" customFormat="1" x14ac:dyDescent="0.25">
      <c r="A207" s="40"/>
    </row>
    <row r="208" spans="1:1" s="2" customFormat="1" x14ac:dyDescent="0.25">
      <c r="A208" s="40"/>
    </row>
    <row r="209" spans="1:1" s="2" customFormat="1" x14ac:dyDescent="0.25">
      <c r="A209" s="40"/>
    </row>
    <row r="210" spans="1:1" s="2" customFormat="1" x14ac:dyDescent="0.25">
      <c r="A210" s="40"/>
    </row>
    <row r="211" spans="1:1" s="2" customFormat="1" x14ac:dyDescent="0.25">
      <c r="A211" s="40"/>
    </row>
    <row r="212" spans="1:1" s="2" customFormat="1" x14ac:dyDescent="0.25">
      <c r="A212" s="40"/>
    </row>
    <row r="213" spans="1:1" s="2" customFormat="1" x14ac:dyDescent="0.25">
      <c r="A213" s="40"/>
    </row>
    <row r="214" spans="1:1" s="2" customFormat="1" x14ac:dyDescent="0.25">
      <c r="A214" s="40"/>
    </row>
    <row r="215" spans="1:1" s="2" customFormat="1" x14ac:dyDescent="0.25">
      <c r="A215" s="40"/>
    </row>
    <row r="216" spans="1:1" s="2" customFormat="1" x14ac:dyDescent="0.25">
      <c r="A216" s="40"/>
    </row>
    <row r="217" spans="1:1" s="2" customFormat="1" x14ac:dyDescent="0.25">
      <c r="A217" s="40"/>
    </row>
    <row r="218" spans="1:1" s="2" customFormat="1" x14ac:dyDescent="0.25">
      <c r="A218" s="40"/>
    </row>
    <row r="219" spans="1:1" s="2" customFormat="1" x14ac:dyDescent="0.25">
      <c r="A219" s="40"/>
    </row>
    <row r="220" spans="1:1" s="2" customFormat="1" x14ac:dyDescent="0.25">
      <c r="A220" s="40"/>
    </row>
    <row r="221" spans="1:1" s="2" customFormat="1" x14ac:dyDescent="0.25">
      <c r="A221" s="40"/>
    </row>
    <row r="222" spans="1:1" s="2" customFormat="1" x14ac:dyDescent="0.25">
      <c r="A222" s="40"/>
    </row>
    <row r="223" spans="1:1" s="2" customFormat="1" x14ac:dyDescent="0.25">
      <c r="A223" s="40"/>
    </row>
    <row r="224" spans="1:1" s="2" customFormat="1" x14ac:dyDescent="0.25">
      <c r="A224" s="40"/>
    </row>
    <row r="225" spans="1:1" s="2" customFormat="1" x14ac:dyDescent="0.25">
      <c r="A225" s="40"/>
    </row>
    <row r="226" spans="1:1" s="2" customFormat="1" x14ac:dyDescent="0.25">
      <c r="A226" s="40"/>
    </row>
    <row r="227" spans="1:1" s="2" customFormat="1" x14ac:dyDescent="0.25">
      <c r="A227" s="40"/>
    </row>
    <row r="228" spans="1:1" s="2" customFormat="1" x14ac:dyDescent="0.25">
      <c r="A228" s="40"/>
    </row>
    <row r="229" spans="1:1" s="2" customFormat="1" x14ac:dyDescent="0.25">
      <c r="A229" s="40"/>
    </row>
    <row r="230" spans="1:1" s="2" customFormat="1" x14ac:dyDescent="0.25">
      <c r="A230" s="40"/>
    </row>
    <row r="231" spans="1:1" s="2" customFormat="1" x14ac:dyDescent="0.25">
      <c r="A231" s="40"/>
    </row>
    <row r="232" spans="1:1" s="2" customFormat="1" x14ac:dyDescent="0.25">
      <c r="A232" s="40"/>
    </row>
    <row r="233" spans="1:1" s="2" customFormat="1" x14ac:dyDescent="0.25">
      <c r="A233" s="40"/>
    </row>
    <row r="234" spans="1:1" s="2" customFormat="1" x14ac:dyDescent="0.25">
      <c r="A234" s="40"/>
    </row>
    <row r="235" spans="1:1" s="2" customFormat="1" x14ac:dyDescent="0.25">
      <c r="A235" s="40"/>
    </row>
    <row r="236" spans="1:1" s="2" customFormat="1" x14ac:dyDescent="0.25">
      <c r="A236" s="40"/>
    </row>
    <row r="237" spans="1:1" s="2" customFormat="1" x14ac:dyDescent="0.25">
      <c r="A237" s="40"/>
    </row>
    <row r="238" spans="1:1" s="2" customFormat="1" x14ac:dyDescent="0.25">
      <c r="A238" s="40"/>
    </row>
    <row r="239" spans="1:1" s="2" customFormat="1" x14ac:dyDescent="0.25">
      <c r="A239" s="40"/>
    </row>
    <row r="240" spans="1:1" s="2" customFormat="1" x14ac:dyDescent="0.25">
      <c r="A240" s="40"/>
    </row>
    <row r="241" spans="1:1" s="2" customFormat="1" x14ac:dyDescent="0.25">
      <c r="A241" s="40"/>
    </row>
    <row r="242" spans="1:1" s="2" customFormat="1" x14ac:dyDescent="0.25">
      <c r="A242" s="40"/>
    </row>
    <row r="243" spans="1:1" s="2" customFormat="1" x14ac:dyDescent="0.25">
      <c r="A243" s="40"/>
    </row>
    <row r="244" spans="1:1" s="2" customFormat="1" x14ac:dyDescent="0.25">
      <c r="A244" s="40"/>
    </row>
    <row r="245" spans="1:1" s="2" customFormat="1" x14ac:dyDescent="0.25">
      <c r="A245" s="40"/>
    </row>
    <row r="246" spans="1:1" s="2" customFormat="1" x14ac:dyDescent="0.25">
      <c r="A246" s="40"/>
    </row>
    <row r="247" spans="1:1" s="2" customFormat="1" x14ac:dyDescent="0.25">
      <c r="A247" s="40"/>
    </row>
    <row r="248" spans="1:1" s="2" customFormat="1" x14ac:dyDescent="0.25">
      <c r="A248" s="40"/>
    </row>
    <row r="249" spans="1:1" s="2" customFormat="1" x14ac:dyDescent="0.25">
      <c r="A249" s="40"/>
    </row>
    <row r="250" spans="1:1" s="2" customFormat="1" x14ac:dyDescent="0.25">
      <c r="A250" s="40"/>
    </row>
    <row r="251" spans="1:1" s="2" customFormat="1" x14ac:dyDescent="0.25">
      <c r="A251" s="40"/>
    </row>
    <row r="252" spans="1:1" s="2" customFormat="1" x14ac:dyDescent="0.25">
      <c r="A252" s="40"/>
    </row>
    <row r="253" spans="1:1" s="2" customFormat="1" x14ac:dyDescent="0.25">
      <c r="A253" s="40"/>
    </row>
    <row r="254" spans="1:1" s="2" customFormat="1" x14ac:dyDescent="0.25">
      <c r="A254" s="40"/>
    </row>
    <row r="255" spans="1:1" s="2" customFormat="1" x14ac:dyDescent="0.25">
      <c r="A255" s="40"/>
    </row>
    <row r="256" spans="1:1" s="2" customFormat="1" x14ac:dyDescent="0.25">
      <c r="A256" s="40"/>
    </row>
    <row r="257" spans="1:1" s="2" customFormat="1" x14ac:dyDescent="0.25">
      <c r="A257" s="40"/>
    </row>
    <row r="258" spans="1:1" s="2" customFormat="1" x14ac:dyDescent="0.25">
      <c r="A258" s="40"/>
    </row>
    <row r="259" spans="1:1" s="2" customFormat="1" x14ac:dyDescent="0.25">
      <c r="A259" s="40"/>
    </row>
    <row r="260" spans="1:1" s="2" customFormat="1" x14ac:dyDescent="0.25">
      <c r="A260" s="40"/>
    </row>
    <row r="261" spans="1:1" s="2" customFormat="1" x14ac:dyDescent="0.25">
      <c r="A261" s="40"/>
    </row>
    <row r="262" spans="1:1" s="2" customFormat="1" x14ac:dyDescent="0.25">
      <c r="A262" s="40"/>
    </row>
    <row r="263" spans="1:1" s="2" customFormat="1" x14ac:dyDescent="0.25">
      <c r="A263" s="40"/>
    </row>
    <row r="264" spans="1:1" s="2" customFormat="1" x14ac:dyDescent="0.25">
      <c r="A264" s="40"/>
    </row>
    <row r="265" spans="1:1" s="2" customFormat="1" x14ac:dyDescent="0.25">
      <c r="A265" s="40"/>
    </row>
    <row r="266" spans="1:1" s="2" customFormat="1" x14ac:dyDescent="0.25">
      <c r="A266" s="40"/>
    </row>
    <row r="267" spans="1:1" s="2" customFormat="1" x14ac:dyDescent="0.25">
      <c r="A267" s="40"/>
    </row>
    <row r="268" spans="1:1" s="2" customFormat="1" x14ac:dyDescent="0.25">
      <c r="A268" s="40"/>
    </row>
    <row r="269" spans="1:1" s="2" customFormat="1" x14ac:dyDescent="0.25">
      <c r="A269" s="40"/>
    </row>
    <row r="270" spans="1:1" s="2" customFormat="1" x14ac:dyDescent="0.25">
      <c r="A270" s="40"/>
    </row>
    <row r="271" spans="1:1" s="2" customFormat="1" x14ac:dyDescent="0.25">
      <c r="A271" s="40"/>
    </row>
    <row r="272" spans="1:1" s="2" customFormat="1" x14ac:dyDescent="0.25">
      <c r="A272" s="40"/>
    </row>
    <row r="273" spans="1:1" s="2" customFormat="1" x14ac:dyDescent="0.25">
      <c r="A273" s="40"/>
    </row>
    <row r="274" spans="1:1" s="2" customFormat="1" x14ac:dyDescent="0.25">
      <c r="A274" s="40"/>
    </row>
    <row r="275" spans="1:1" s="2" customFormat="1" x14ac:dyDescent="0.25">
      <c r="A275" s="40"/>
    </row>
    <row r="276" spans="1:1" s="2" customFormat="1" x14ac:dyDescent="0.25">
      <c r="A276" s="40"/>
    </row>
    <row r="277" spans="1:1" s="2" customFormat="1" x14ac:dyDescent="0.25">
      <c r="A277" s="40"/>
    </row>
    <row r="278" spans="1:1" s="2" customFormat="1" x14ac:dyDescent="0.25">
      <c r="A278" s="40"/>
    </row>
    <row r="279" spans="1:1" s="2" customFormat="1" x14ac:dyDescent="0.25">
      <c r="A279" s="40"/>
    </row>
    <row r="280" spans="1:1" s="2" customFormat="1" x14ac:dyDescent="0.25">
      <c r="A280" s="40"/>
    </row>
    <row r="281" spans="1:1" s="2" customFormat="1" x14ac:dyDescent="0.25">
      <c r="A281" s="40"/>
    </row>
    <row r="282" spans="1:1" s="2" customFormat="1" x14ac:dyDescent="0.25">
      <c r="A282" s="40"/>
    </row>
    <row r="283" spans="1:1" s="2" customFormat="1" x14ac:dyDescent="0.25">
      <c r="A283" s="40"/>
    </row>
    <row r="284" spans="1:1" s="2" customFormat="1" x14ac:dyDescent="0.25">
      <c r="A284" s="40"/>
    </row>
    <row r="285" spans="1:1" s="2" customFormat="1" x14ac:dyDescent="0.25">
      <c r="A285" s="40"/>
    </row>
    <row r="286" spans="1:1" s="2" customFormat="1" x14ac:dyDescent="0.25">
      <c r="A286" s="40"/>
    </row>
    <row r="287" spans="1:1" s="2" customFormat="1" x14ac:dyDescent="0.25">
      <c r="A287" s="40"/>
    </row>
    <row r="288" spans="1:1" s="2" customFormat="1" x14ac:dyDescent="0.25">
      <c r="A288" s="40"/>
    </row>
    <row r="289" spans="1:1" s="2" customFormat="1" x14ac:dyDescent="0.25">
      <c r="A289" s="40"/>
    </row>
    <row r="290" spans="1:1" s="2" customFormat="1" x14ac:dyDescent="0.25">
      <c r="A290" s="40"/>
    </row>
    <row r="291" spans="1:1" s="2" customFormat="1" x14ac:dyDescent="0.25">
      <c r="A291" s="40"/>
    </row>
    <row r="292" spans="1:1" s="2" customFormat="1" x14ac:dyDescent="0.25">
      <c r="A292" s="40"/>
    </row>
    <row r="293" spans="1:1" s="2" customFormat="1" x14ac:dyDescent="0.25">
      <c r="A293" s="40"/>
    </row>
    <row r="294" spans="1:1" s="2" customFormat="1" x14ac:dyDescent="0.25">
      <c r="A294" s="40"/>
    </row>
    <row r="295" spans="1:1" s="2" customFormat="1" x14ac:dyDescent="0.25">
      <c r="A295" s="40"/>
    </row>
    <row r="296" spans="1:1" s="2" customFormat="1" x14ac:dyDescent="0.25">
      <c r="A296" s="40"/>
    </row>
    <row r="297" spans="1:1" s="2" customFormat="1" x14ac:dyDescent="0.25">
      <c r="A297" s="40"/>
    </row>
    <row r="298" spans="1:1" s="2" customFormat="1" x14ac:dyDescent="0.25">
      <c r="A298" s="40"/>
    </row>
    <row r="299" spans="1:1" s="2" customFormat="1" x14ac:dyDescent="0.25">
      <c r="A299" s="40"/>
    </row>
    <row r="300" spans="1:1" s="2" customFormat="1" x14ac:dyDescent="0.25">
      <c r="A300" s="40"/>
    </row>
    <row r="301" spans="1:1" s="2" customFormat="1" x14ac:dyDescent="0.25">
      <c r="A301" s="40"/>
    </row>
    <row r="302" spans="1:1" s="2" customFormat="1" x14ac:dyDescent="0.25">
      <c r="A302" s="40"/>
    </row>
    <row r="303" spans="1:1" s="2" customFormat="1" x14ac:dyDescent="0.25">
      <c r="A303" s="40"/>
    </row>
    <row r="304" spans="1:1" s="2" customFormat="1" x14ac:dyDescent="0.25">
      <c r="A304" s="40"/>
    </row>
    <row r="305" spans="1:1" s="2" customFormat="1" x14ac:dyDescent="0.25">
      <c r="A305" s="40"/>
    </row>
    <row r="306" spans="1:1" s="2" customFormat="1" x14ac:dyDescent="0.25">
      <c r="A306" s="40"/>
    </row>
    <row r="307" spans="1:1" s="2" customFormat="1" x14ac:dyDescent="0.25">
      <c r="A307" s="40"/>
    </row>
    <row r="308" spans="1:1" s="2" customFormat="1" x14ac:dyDescent="0.25">
      <c r="A308" s="40"/>
    </row>
    <row r="309" spans="1:1" s="2" customFormat="1" x14ac:dyDescent="0.25">
      <c r="A309" s="40"/>
    </row>
    <row r="310" spans="1:1" s="2" customFormat="1" x14ac:dyDescent="0.25">
      <c r="A310" s="40"/>
    </row>
    <row r="311" spans="1:1" s="2" customFormat="1" x14ac:dyDescent="0.25">
      <c r="A311" s="40"/>
    </row>
    <row r="312" spans="1:1" s="2" customFormat="1" x14ac:dyDescent="0.25">
      <c r="A312" s="40"/>
    </row>
    <row r="313" spans="1:1" s="2" customFormat="1" x14ac:dyDescent="0.25">
      <c r="A313" s="40"/>
    </row>
    <row r="314" spans="1:1" s="2" customFormat="1" x14ac:dyDescent="0.25">
      <c r="A314" s="40"/>
    </row>
    <row r="315" spans="1:1" s="2" customFormat="1" x14ac:dyDescent="0.25">
      <c r="A315" s="40"/>
    </row>
    <row r="316" spans="1:1" s="2" customFormat="1" x14ac:dyDescent="0.25">
      <c r="A316" s="40"/>
    </row>
    <row r="317" spans="1:1" s="2" customFormat="1" x14ac:dyDescent="0.25">
      <c r="A317" s="40"/>
    </row>
    <row r="318" spans="1:1" s="2" customFormat="1" x14ac:dyDescent="0.25">
      <c r="A318" s="40"/>
    </row>
    <row r="319" spans="1:1" s="2" customFormat="1" x14ac:dyDescent="0.25">
      <c r="A319" s="40"/>
    </row>
    <row r="320" spans="1:1" s="2" customFormat="1" x14ac:dyDescent="0.25">
      <c r="A320" s="40"/>
    </row>
    <row r="321" spans="1:1" s="2" customFormat="1" x14ac:dyDescent="0.25">
      <c r="A321" s="40"/>
    </row>
    <row r="322" spans="1:1" s="2" customFormat="1" x14ac:dyDescent="0.25">
      <c r="A322" s="40"/>
    </row>
    <row r="323" spans="1:1" s="2" customFormat="1" x14ac:dyDescent="0.25">
      <c r="A323" s="40"/>
    </row>
    <row r="324" spans="1:1" s="2" customFormat="1" x14ac:dyDescent="0.25">
      <c r="A324" s="40"/>
    </row>
    <row r="325" spans="1:1" s="2" customFormat="1" x14ac:dyDescent="0.25">
      <c r="A325" s="40"/>
    </row>
    <row r="326" spans="1:1" s="2" customFormat="1" x14ac:dyDescent="0.25">
      <c r="A326" s="40"/>
    </row>
    <row r="327" spans="1:1" s="2" customFormat="1" x14ac:dyDescent="0.25">
      <c r="A327" s="40"/>
    </row>
    <row r="328" spans="1:1" s="2" customFormat="1" x14ac:dyDescent="0.25">
      <c r="A328" s="40"/>
    </row>
    <row r="329" spans="1:1" s="2" customFormat="1" x14ac:dyDescent="0.25">
      <c r="A329" s="40"/>
    </row>
    <row r="330" spans="1:1" s="2" customFormat="1" x14ac:dyDescent="0.25">
      <c r="A330" s="40"/>
    </row>
    <row r="331" spans="1:1" s="2" customFormat="1" x14ac:dyDescent="0.25">
      <c r="A331" s="40"/>
    </row>
    <row r="332" spans="1:1" s="2" customFormat="1" x14ac:dyDescent="0.25">
      <c r="A332" s="40"/>
    </row>
    <row r="333" spans="1:1" s="2" customFormat="1" x14ac:dyDescent="0.25">
      <c r="A333" s="40"/>
    </row>
    <row r="334" spans="1:1" s="2" customFormat="1" x14ac:dyDescent="0.25">
      <c r="A334" s="40"/>
    </row>
    <row r="335" spans="1:1" s="2" customFormat="1" x14ac:dyDescent="0.25">
      <c r="A335" s="40"/>
    </row>
    <row r="336" spans="1:1" s="2" customFormat="1" x14ac:dyDescent="0.25">
      <c r="A336" s="40"/>
    </row>
    <row r="337" spans="1:1" s="2" customFormat="1" x14ac:dyDescent="0.25">
      <c r="A337" s="40"/>
    </row>
    <row r="338" spans="1:1" s="2" customFormat="1" x14ac:dyDescent="0.25">
      <c r="A338" s="40"/>
    </row>
    <row r="339" spans="1:1" s="2" customFormat="1" x14ac:dyDescent="0.25">
      <c r="A339" s="40"/>
    </row>
    <row r="340" spans="1:1" s="2" customFormat="1" x14ac:dyDescent="0.25">
      <c r="A340" s="40"/>
    </row>
    <row r="341" spans="1:1" s="2" customFormat="1" x14ac:dyDescent="0.25">
      <c r="A341" s="40"/>
    </row>
    <row r="342" spans="1:1" s="2" customFormat="1" x14ac:dyDescent="0.25">
      <c r="A342" s="40"/>
    </row>
    <row r="343" spans="1:1" s="2" customFormat="1" x14ac:dyDescent="0.25">
      <c r="A343" s="40"/>
    </row>
    <row r="344" spans="1:1" s="2" customFormat="1" x14ac:dyDescent="0.25">
      <c r="A344" s="40"/>
    </row>
    <row r="345" spans="1:1" s="2" customFormat="1" x14ac:dyDescent="0.25">
      <c r="A345" s="40"/>
    </row>
    <row r="346" spans="1:1" s="2" customFormat="1" x14ac:dyDescent="0.25">
      <c r="A346" s="40"/>
    </row>
    <row r="347" spans="1:1" s="2" customFormat="1" x14ac:dyDescent="0.25">
      <c r="A347" s="40"/>
    </row>
    <row r="348" spans="1:1" s="2" customFormat="1" x14ac:dyDescent="0.25">
      <c r="A348" s="40"/>
    </row>
    <row r="349" spans="1:1" s="2" customFormat="1" x14ac:dyDescent="0.25">
      <c r="A349" s="40"/>
    </row>
    <row r="350" spans="1:1" s="2" customFormat="1" x14ac:dyDescent="0.25">
      <c r="A350" s="40"/>
    </row>
    <row r="351" spans="1:1" s="2" customFormat="1" x14ac:dyDescent="0.25">
      <c r="A351" s="40"/>
    </row>
    <row r="352" spans="1:1" s="2" customFormat="1" x14ac:dyDescent="0.25">
      <c r="A352" s="40"/>
    </row>
    <row r="353" spans="1:1" s="2" customFormat="1" x14ac:dyDescent="0.25">
      <c r="A353" s="40"/>
    </row>
    <row r="354" spans="1:1" s="2" customFormat="1" x14ac:dyDescent="0.25">
      <c r="A354" s="40"/>
    </row>
    <row r="355" spans="1:1" s="2" customFormat="1" x14ac:dyDescent="0.25">
      <c r="A355" s="40"/>
    </row>
    <row r="356" spans="1:1" s="2" customFormat="1" x14ac:dyDescent="0.25">
      <c r="A356" s="40"/>
    </row>
    <row r="357" spans="1:1" s="2" customFormat="1" x14ac:dyDescent="0.25">
      <c r="A357" s="40"/>
    </row>
    <row r="358" spans="1:1" s="2" customFormat="1" x14ac:dyDescent="0.25">
      <c r="A358" s="40"/>
    </row>
    <row r="359" spans="1:1" s="2" customFormat="1" x14ac:dyDescent="0.25">
      <c r="A359" s="40"/>
    </row>
    <row r="360" spans="1:1" s="2" customFormat="1" x14ac:dyDescent="0.25">
      <c r="A360" s="40"/>
    </row>
    <row r="361" spans="1:1" s="2" customFormat="1" x14ac:dyDescent="0.25">
      <c r="A361" s="40"/>
    </row>
    <row r="362" spans="1:1" s="2" customFormat="1" x14ac:dyDescent="0.25">
      <c r="A362" s="40"/>
    </row>
    <row r="363" spans="1:1" s="2" customFormat="1" x14ac:dyDescent="0.25">
      <c r="A363" s="40"/>
    </row>
    <row r="364" spans="1:1" s="2" customFormat="1" x14ac:dyDescent="0.25">
      <c r="A364" s="40"/>
    </row>
    <row r="365" spans="1:1" s="2" customFormat="1" x14ac:dyDescent="0.25">
      <c r="A365" s="40"/>
    </row>
    <row r="366" spans="1:1" s="2" customFormat="1" x14ac:dyDescent="0.25">
      <c r="A366" s="40"/>
    </row>
    <row r="367" spans="1:1" s="2" customFormat="1" x14ac:dyDescent="0.25">
      <c r="A367" s="40"/>
    </row>
    <row r="368" spans="1:1" s="2" customFormat="1" x14ac:dyDescent="0.25">
      <c r="A368" s="40"/>
    </row>
    <row r="369" spans="1:1" s="2" customFormat="1" x14ac:dyDescent="0.25">
      <c r="A369" s="40"/>
    </row>
    <row r="370" spans="1:1" s="2" customFormat="1" x14ac:dyDescent="0.25">
      <c r="A370" s="40"/>
    </row>
    <row r="371" spans="1:1" s="2" customFormat="1" x14ac:dyDescent="0.25">
      <c r="A371" s="40"/>
    </row>
    <row r="372" spans="1:1" s="2" customFormat="1" x14ac:dyDescent="0.25">
      <c r="A372" s="40"/>
    </row>
    <row r="373" spans="1:1" s="2" customFormat="1" x14ac:dyDescent="0.25">
      <c r="A373" s="40"/>
    </row>
    <row r="374" spans="1:1" s="2" customFormat="1" x14ac:dyDescent="0.25">
      <c r="A374" s="40"/>
    </row>
    <row r="375" spans="1:1" s="2" customFormat="1" x14ac:dyDescent="0.25">
      <c r="A375" s="40"/>
    </row>
    <row r="376" spans="1:1" s="2" customFormat="1" x14ac:dyDescent="0.25">
      <c r="A376" s="40"/>
    </row>
    <row r="377" spans="1:1" s="2" customFormat="1" x14ac:dyDescent="0.25">
      <c r="A377" s="40"/>
    </row>
    <row r="378" spans="1:1" s="2" customFormat="1" x14ac:dyDescent="0.25">
      <c r="A378" s="40"/>
    </row>
    <row r="379" spans="1:1" s="2" customFormat="1" x14ac:dyDescent="0.25">
      <c r="A379" s="40"/>
    </row>
    <row r="380" spans="1:1" s="2" customFormat="1" x14ac:dyDescent="0.25">
      <c r="A380" s="40"/>
    </row>
    <row r="381" spans="1:1" s="2" customFormat="1" x14ac:dyDescent="0.25">
      <c r="A381" s="40"/>
    </row>
    <row r="382" spans="1:1" s="2" customFormat="1" x14ac:dyDescent="0.25">
      <c r="A382" s="40"/>
    </row>
    <row r="383" spans="1:1" s="2" customFormat="1" x14ac:dyDescent="0.25">
      <c r="A383" s="40"/>
    </row>
    <row r="384" spans="1:1" s="2" customFormat="1" x14ac:dyDescent="0.25">
      <c r="A384" s="40"/>
    </row>
    <row r="385" spans="1:1" s="2" customFormat="1" x14ac:dyDescent="0.25">
      <c r="A385" s="40"/>
    </row>
    <row r="386" spans="1:1" s="2" customFormat="1" x14ac:dyDescent="0.25">
      <c r="A386" s="40"/>
    </row>
    <row r="387" spans="1:1" s="2" customFormat="1" x14ac:dyDescent="0.25">
      <c r="A387" s="40"/>
    </row>
    <row r="388" spans="1:1" s="2" customFormat="1" x14ac:dyDescent="0.25">
      <c r="A388" s="40"/>
    </row>
    <row r="389" spans="1:1" s="2" customFormat="1" x14ac:dyDescent="0.25">
      <c r="A389" s="40"/>
    </row>
    <row r="390" spans="1:1" s="2" customFormat="1" x14ac:dyDescent="0.25">
      <c r="A390" s="40"/>
    </row>
    <row r="391" spans="1:1" s="2" customFormat="1" x14ac:dyDescent="0.25">
      <c r="A391" s="40"/>
    </row>
    <row r="392" spans="1:1" s="2" customFormat="1" x14ac:dyDescent="0.25">
      <c r="A392" s="40"/>
    </row>
    <row r="393" spans="1:1" s="2" customFormat="1" x14ac:dyDescent="0.25">
      <c r="A393" s="40"/>
    </row>
    <row r="394" spans="1:1" s="2" customFormat="1" x14ac:dyDescent="0.25">
      <c r="A394" s="40"/>
    </row>
    <row r="395" spans="1:1" s="2" customFormat="1" x14ac:dyDescent="0.25">
      <c r="A395" s="40"/>
    </row>
    <row r="396" spans="1:1" s="2" customFormat="1" x14ac:dyDescent="0.25">
      <c r="A396" s="40"/>
    </row>
    <row r="397" spans="1:1" s="2" customFormat="1" x14ac:dyDescent="0.25">
      <c r="A397" s="40"/>
    </row>
    <row r="398" spans="1:1" s="2" customFormat="1" x14ac:dyDescent="0.25">
      <c r="A398" s="40"/>
    </row>
    <row r="399" spans="1:1" s="2" customFormat="1" x14ac:dyDescent="0.25">
      <c r="A399" s="40"/>
    </row>
    <row r="400" spans="1:1" s="2" customFormat="1" x14ac:dyDescent="0.25">
      <c r="A400" s="40"/>
    </row>
    <row r="401" spans="1:10" s="2" customFormat="1" x14ac:dyDescent="0.25">
      <c r="A401" s="40"/>
    </row>
    <row r="402" spans="1:10" s="2" customFormat="1" x14ac:dyDescent="0.25">
      <c r="A402" s="40"/>
    </row>
    <row r="403" spans="1:10" x14ac:dyDescent="0.25">
      <c r="A403" s="40"/>
      <c r="B403" s="2"/>
      <c r="C403" s="2"/>
      <c r="D403" s="2"/>
      <c r="E403" s="2"/>
      <c r="F403" s="2"/>
      <c r="G403" s="2"/>
      <c r="H403" s="2"/>
      <c r="I403" s="2"/>
      <c r="J403" s="2"/>
    </row>
    <row r="404" spans="1:10" x14ac:dyDescent="0.25">
      <c r="A404" s="40"/>
      <c r="B404" s="2"/>
      <c r="C404" s="2"/>
      <c r="D404" s="2"/>
      <c r="E404" s="2"/>
      <c r="F404" s="2"/>
      <c r="G404" s="2"/>
      <c r="H404" s="2"/>
      <c r="I404" s="2"/>
      <c r="J404" s="2"/>
    </row>
    <row r="405" spans="1:10" x14ac:dyDescent="0.25">
      <c r="A405" s="40"/>
      <c r="B405" s="2"/>
      <c r="C405" s="2"/>
      <c r="D405" s="2"/>
      <c r="E405" s="2"/>
      <c r="F405" s="2"/>
      <c r="G405" s="2"/>
      <c r="H405" s="2"/>
      <c r="I405" s="2"/>
      <c r="J405" s="2"/>
    </row>
    <row r="406" spans="1:10" x14ac:dyDescent="0.25">
      <c r="A406" s="40"/>
      <c r="B406" s="2"/>
      <c r="C406" s="2"/>
      <c r="D406" s="2"/>
      <c r="E406" s="2"/>
      <c r="F406" s="2"/>
      <c r="G406" s="2"/>
      <c r="H406" s="2"/>
      <c r="I406" s="2"/>
      <c r="J406" s="2"/>
    </row>
    <row r="407" spans="1:10" x14ac:dyDescent="0.25">
      <c r="A407" s="40"/>
      <c r="B407" s="2"/>
      <c r="C407" s="2"/>
      <c r="D407" s="2"/>
      <c r="E407" s="2"/>
      <c r="F407" s="2"/>
      <c r="G407" s="2"/>
      <c r="H407" s="2"/>
      <c r="I407" s="2"/>
      <c r="J407" s="2"/>
    </row>
    <row r="408" spans="1:10" x14ac:dyDescent="0.25">
      <c r="A408" s="40"/>
      <c r="B408" s="2"/>
      <c r="C408" s="2"/>
      <c r="D408" s="2"/>
      <c r="E408" s="2"/>
      <c r="F408" s="2"/>
      <c r="G408" s="2"/>
      <c r="H408" s="2"/>
      <c r="I408" s="2"/>
      <c r="J408" s="2"/>
    </row>
    <row r="409" spans="1:10" x14ac:dyDescent="0.25">
      <c r="A409" s="40"/>
      <c r="B409" s="2"/>
      <c r="C409" s="2"/>
      <c r="D409" s="2"/>
      <c r="E409" s="2"/>
      <c r="F409" s="2"/>
      <c r="G409" s="2"/>
      <c r="H409" s="2"/>
      <c r="I409" s="2"/>
      <c r="J409" s="2"/>
    </row>
    <row r="410" spans="1:10" x14ac:dyDescent="0.25">
      <c r="A410" s="40"/>
      <c r="B410" s="2"/>
      <c r="C410" s="2"/>
      <c r="D410" s="2"/>
      <c r="E410" s="2"/>
      <c r="F410" s="2"/>
      <c r="G410" s="2"/>
      <c r="H410" s="2"/>
      <c r="I410" s="2"/>
      <c r="J410" s="2"/>
    </row>
    <row r="411" spans="1:10" x14ac:dyDescent="0.25">
      <c r="A411" s="40"/>
      <c r="B411" s="2"/>
      <c r="C411" s="2"/>
      <c r="D411" s="2"/>
      <c r="E411" s="2"/>
      <c r="F411" s="2"/>
      <c r="G411" s="2"/>
      <c r="H411" s="2"/>
      <c r="I411" s="2"/>
      <c r="J411" s="2"/>
    </row>
    <row r="412" spans="1:10" x14ac:dyDescent="0.25">
      <c r="A412" s="40"/>
      <c r="B412" s="2"/>
      <c r="C412" s="2"/>
      <c r="D412" s="2"/>
      <c r="E412" s="2"/>
      <c r="F412" s="2"/>
      <c r="G412" s="2"/>
      <c r="H412" s="2"/>
      <c r="I412" s="2"/>
      <c r="J412" s="2"/>
    </row>
    <row r="413" spans="1:10" x14ac:dyDescent="0.25">
      <c r="A413" s="40"/>
      <c r="B413" s="2"/>
      <c r="C413" s="2"/>
      <c r="D413" s="2"/>
      <c r="E413" s="2"/>
      <c r="F413" s="2"/>
      <c r="G413" s="2"/>
      <c r="H413" s="2"/>
      <c r="I413" s="2"/>
      <c r="J413" s="2"/>
    </row>
    <row r="414" spans="1:10" x14ac:dyDescent="0.25">
      <c r="A414" s="40"/>
      <c r="B414" s="2"/>
      <c r="C414" s="2"/>
      <c r="D414" s="2"/>
      <c r="E414" s="2"/>
      <c r="F414" s="2"/>
      <c r="G414" s="2"/>
      <c r="H414" s="2"/>
      <c r="I414" s="2"/>
      <c r="J414" s="2"/>
    </row>
    <row r="415" spans="1:10" x14ac:dyDescent="0.25">
      <c r="A415" s="40"/>
      <c r="B415" s="2"/>
      <c r="C415" s="2"/>
      <c r="D415" s="2"/>
      <c r="E415" s="2"/>
      <c r="F415" s="2"/>
      <c r="G415" s="2"/>
      <c r="H415" s="2"/>
      <c r="I415" s="2"/>
      <c r="J415" s="2"/>
    </row>
    <row r="416" spans="1:10" x14ac:dyDescent="0.25">
      <c r="A416" s="40"/>
      <c r="B416" s="2"/>
      <c r="C416" s="2"/>
      <c r="D416" s="2"/>
      <c r="E416" s="2"/>
      <c r="F416" s="2"/>
      <c r="G416" s="2"/>
      <c r="H416" s="2"/>
      <c r="I416" s="2"/>
      <c r="J416" s="2"/>
    </row>
    <row r="417" spans="1:10" x14ac:dyDescent="0.25">
      <c r="A417" s="40"/>
      <c r="B417" s="2"/>
      <c r="C417" s="2"/>
      <c r="D417" s="2"/>
      <c r="E417" s="2"/>
      <c r="F417" s="2"/>
      <c r="G417" s="2"/>
      <c r="H417" s="2"/>
      <c r="I417" s="2"/>
      <c r="J417" s="2"/>
    </row>
    <row r="418" spans="1:10" x14ac:dyDescent="0.25">
      <c r="A418" s="40"/>
      <c r="B418" s="2"/>
      <c r="C418" s="2"/>
      <c r="D418" s="2"/>
      <c r="E418" s="2"/>
      <c r="F418" s="2"/>
      <c r="G418" s="2"/>
      <c r="H418" s="2"/>
      <c r="I418" s="2"/>
      <c r="J418" s="2"/>
    </row>
    <row r="419" spans="1:10" x14ac:dyDescent="0.25">
      <c r="A419" s="40"/>
      <c r="B419" s="2"/>
      <c r="C419" s="2"/>
      <c r="D419" s="2"/>
      <c r="E419" s="2"/>
      <c r="F419" s="2"/>
      <c r="G419" s="2"/>
      <c r="H419" s="2"/>
      <c r="I419" s="2"/>
      <c r="J419" s="2"/>
    </row>
    <row r="420" spans="1:10" x14ac:dyDescent="0.25">
      <c r="A420" s="40"/>
      <c r="B420" s="2"/>
      <c r="C420" s="2"/>
      <c r="D420" s="2"/>
      <c r="E420" s="2"/>
      <c r="F420" s="2"/>
      <c r="G420" s="2"/>
      <c r="H420" s="2"/>
      <c r="I420" s="2"/>
      <c r="J420" s="2"/>
    </row>
    <row r="421" spans="1:10" x14ac:dyDescent="0.25">
      <c r="J421" s="2"/>
    </row>
    <row r="422" spans="1:10" x14ac:dyDescent="0.25">
      <c r="J422" s="2"/>
    </row>
    <row r="423" spans="1:10" x14ac:dyDescent="0.25">
      <c r="J423" s="2"/>
    </row>
    <row r="424" spans="1:10" x14ac:dyDescent="0.25">
      <c r="J424" s="2"/>
    </row>
    <row r="425" spans="1:10" x14ac:dyDescent="0.25">
      <c r="J425" s="2"/>
    </row>
    <row r="426" spans="1:10" x14ac:dyDescent="0.25">
      <c r="J426" s="2"/>
    </row>
    <row r="427" spans="1:10" x14ac:dyDescent="0.25">
      <c r="J427" s="2"/>
    </row>
    <row r="428" spans="1:10" x14ac:dyDescent="0.25">
      <c r="J428" s="2"/>
    </row>
  </sheetData>
  <sheetProtection password="EDE0" sheet="1" objects="1" scenarios="1"/>
  <mergeCells count="25">
    <mergeCell ref="A76:J76"/>
    <mergeCell ref="A25:A27"/>
    <mergeCell ref="A75:J75"/>
    <mergeCell ref="A64:A66"/>
    <mergeCell ref="A70:A72"/>
    <mergeCell ref="A43:A45"/>
    <mergeCell ref="A67:A69"/>
    <mergeCell ref="A49:A51"/>
    <mergeCell ref="A46:A48"/>
    <mergeCell ref="A52:A54"/>
    <mergeCell ref="A55:A57"/>
    <mergeCell ref="A58:A60"/>
    <mergeCell ref="A61:A63"/>
    <mergeCell ref="A7:A9"/>
    <mergeCell ref="A10:A12"/>
    <mergeCell ref="A37:A39"/>
    <mergeCell ref="A40:A42"/>
    <mergeCell ref="A1:J1"/>
    <mergeCell ref="A28:A30"/>
    <mergeCell ref="A31:A33"/>
    <mergeCell ref="A4:A6"/>
    <mergeCell ref="A19:A21"/>
    <mergeCell ref="A16:A18"/>
    <mergeCell ref="A22:A24"/>
    <mergeCell ref="A34:A36"/>
  </mergeCells>
  <phoneticPr fontId="0" type="noConversion"/>
  <dataValidations xWindow="271" yWindow="382" count="2">
    <dataValidation type="list" operator="equal" showDropDown="1" showInputMessage="1" showErrorMessage="1" errorTitle="INVALID STATE CODE" error="This field will only accept a valid 2 character state or territory code in uppercase format" promptTitle="ENTER STATE CODE" prompt="Enter 2 character state or territory code in uppercase format" sqref="A3">
      <formula1>"GU,PR,VI,CM,AL,AK,AZ,AR,CA,CO,CT,DC,DE,FL,GA,HI,ID,IL,IN,IA,KS,KY,LA,ME,MD,MA,MI,MN,MS,MO,MT,NE,NV,NH,NJ,NM,NY,NC,ND,OH,OK,OR,PA,RI,SC,SD,TN,TX,UT,VT,VA,WA,WV,WI,WY"</formula1>
    </dataValidation>
    <dataValidation type="whole" showInputMessage="1" showErrorMessage="1" errorTitle="INVALID YEAR" error="Year entered must be in YYYY format and cannot be before 2010 " promptTitle="ENTER FISCAL YEAR" prompt="Enter fiscal year in YYYY format" sqref="B3">
      <formula1>2010</formula1>
      <formula2>2098</formula2>
    </dataValidation>
  </dataValidations>
  <pageMargins left="0.25" right="0.25" top="0.75" bottom="0.75" header="0.3" footer="0.3"/>
  <pageSetup scale="62" fitToHeight="2" orientation="landscape" horizontalDpi="1200" verticalDpi="1200" r:id="rId1"/>
  <headerFooter>
    <oddHeader>&amp;LDEPARTMENT OF HEALTH AND HUMAN SERVICES
CENTERS FOR MEDICARE &amp; MEDICAID SERVICES</oddHeader>
    <oddFooter>&amp;L* Includes 12-month visit
Note: "CN" = Categorically Needy, "MN"= Medically Needy&amp;R&amp;P of &amp;N
&amp;D &amp;T</oddFooter>
  </headerFooter>
  <rowBreaks count="2" manualBreakCount="2">
    <brk id="36" max="9" man="1"/>
    <brk id="72" max="9" man="1"/>
  </rowBreaks>
  <ignoredErrors>
    <ignoredError sqref="C36 C4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Form CMS-416</vt:lpstr>
      <vt:lpstr>'Form CMS-416'!Print_Area</vt:lpstr>
      <vt:lpstr>'Form CMS-416'!Print_Titles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Jlipsey</dc:creator>
  <cp:lastModifiedBy>Joan Plotnick</cp:lastModifiedBy>
  <cp:lastPrinted>2010-10-27T18:10:54Z</cp:lastPrinted>
  <dcterms:created xsi:type="dcterms:W3CDTF">2008-12-04T18:50:45Z</dcterms:created>
  <dcterms:modified xsi:type="dcterms:W3CDTF">2017-05-11T18:06:42Z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