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9\"/>
    </mc:Choice>
  </mc:AlternateContent>
  <bookViews>
    <workbookView xWindow="0" yWindow="0" windowWidth="15360" windowHeight="8688" tabRatio="829" firstSheet="6" activeTab="6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'!$U$3:$V$3</definedName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Bdgt)'!$A$1:$P$33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9" s="1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O8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<sst xmlns="http://schemas.openxmlformats.org/spreadsheetml/2006/main" count="1653" uniqueCount="472">
  <si>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</si>
  <si>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</si>
  <si>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</si>
  <si>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</si>
  <si>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</si>
  <si>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</si>
  <si>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</si>
  <si>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</si>
  <si>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</si>
  <si>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</si>
  <si>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</si>
  <si>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</si>
  <si>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</si>
  <si>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</si>
  <si>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</si>
  <si>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</si>
  <si>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</si>
  <si>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</si>
  <si>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</si>
  <si>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</si>
  <si>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</si>
  <si>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</si>
  <si>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</si>
  <si>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</si>
  <si>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</si>
  <si>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</si>
  <si>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</si>
  <si>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</si>
  <si>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</si>
  <si>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</si>
  <si>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</si>
  <si>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</si>
  <si>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</si>
  <si>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</si>
  <si>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</si>
  <si>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</si>
  <si>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</si>
  <si>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</si>
  <si>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</si>
  <si>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</si>
  <si>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</si>
  <si>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</si>
  <si>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</si>
  <si>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</si>
  <si>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</si>
  <si>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</si>
  <si>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</si>
  <si>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</si>
  <si>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</si>
  <si>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</si>
  <si>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</si>
  <si>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</si>
  <si>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</si>
  <si>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</si>
  <si>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</si>
  <si>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</si>
  <si>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</si>
  <si>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</si>
  <si>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</si>
  <si>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</si>
  <si>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</si>
  <si>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</si>
  <si>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</si>
  <si>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</si>
  <si>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</si>
  <si>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</si>
  <si>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</si>
  <si>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</si>
  <si>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</si>
  <si>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</si>
  <si>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</si>
  <si>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</si>
  <si>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</si>
  <si>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</si>
  <si>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</si>
  <si>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</si>
  <si>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</si>
  <si>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</si>
  <si>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</si>
  <si>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</si>
  <si>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</si>
  <si>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</si>
  <si>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</si>
  <si>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</si>
  <si>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</si>
  <si>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</si>
  <si>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</si>
  <si>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</si>
  <si>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</si>
  <si>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</si>
  <si>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</si>
  <si>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</si>
  <si>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</si>
  <si>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</si>
  <si>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</si>
  <si>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</si>
  <si>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</si>
  <si>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</si>
  <si>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</si>
  <si>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</si>
  <si>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</si>
  <si>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</si>
  <si>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</si>
  <si>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</si>
  <si>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</si>
  <si>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</si>
  <si>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</si>
  <si>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</si>
  <si>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</si>
  <si>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</si>
  <si>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</si>
  <si>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</si>
  <si>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</si>
  <si>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</si>
  <si>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</si>
  <si>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</si>
  <si>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</si>
  <si>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</si>
  <si>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</si>
  <si>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</si>
  <si>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</si>
  <si>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</si>
  <si>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</si>
  <si>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</si>
  <si>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</si>
  <si>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</si>
  <si>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</si>
  <si>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</si>
  <si>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</si>
  <si>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</si>
  <si>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</si>
  <si>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</si>
  <si>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</si>
  <si>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</si>
  <si>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</si>
  <si>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</si>
  <si>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</si>
  <si>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</si>
  <si>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</si>
  <si>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</si>
  <si>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</si>
  <si>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</si>
  <si>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</si>
  <si>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</si>
  <si>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</si>
  <si>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</si>
  <si>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</si>
  <si>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</si>
  <si>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</si>
  <si>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</si>
  <si>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</si>
  <si>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</si>
  <si>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</si>
  <si>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</si>
  <si>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</si>
  <si>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</si>
  <si>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</si>
  <si>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</si>
  <si>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</si>
  <si>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</si>
  <si>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</si>
  <si>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</si>
  <si>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</si>
  <si>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</si>
  <si>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</si>
  <si>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</si>
  <si>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</si>
  <si>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</si>
  <si>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</si>
  <si>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</si>
  <si>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</si>
  <si>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</si>
  <si>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</si>
  <si>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</si>
  <si>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</si>
  <si>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</si>
  <si>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</si>
  <si>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</si>
  <si>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</si>
  <si>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</si>
  <si>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</si>
  <si>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</si>
  <si>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</si>
  <si>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</si>
  <si>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</si>
  <si>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</si>
  <si>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</si>
  <si>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</si>
  <si>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</si>
  <si>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</si>
  <si>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</si>
  <si>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</si>
  <si>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</si>
  <si>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</si>
  <si>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</si>
  <si>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</si>
  <si>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</si>
  <si>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</si>
  <si>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</si>
  <si>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</si>
  <si>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</si>
  <si>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</si>
  <si>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</si>
  <si>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</si>
  <si>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</si>
  <si>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</si>
  <si>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</si>
  <si>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</si>
  <si>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</si>
  <si>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</si>
  <si>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</si>
  <si>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</si>
  <si>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</si>
  <si>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</si>
  <si>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</si>
  <si>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</si>
  <si>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</si>
  <si>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</si>
  <si>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</si>
  <si>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</si>
  <si>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</si>
  <si>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</si>
  <si>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</si>
  <si>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</si>
  <si>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</si>
  <si>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</si>
  <si>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</si>
  <si>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</si>
  <si>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</si>
  <si>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</si>
  <si>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</si>
  <si>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</si>
  <si>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</si>
  <si>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</si>
  <si>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</si>
  <si>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</si>
  <si>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</si>
  <si>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</si>
  <si>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</si>
  <si>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</si>
  <si>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</si>
  <si>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</si>
  <si>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</si>
  <si>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</si>
  <si>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</si>
  <si>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</si>
  <si>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</si>
  <si>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</si>
  <si>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</si>
  <si>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</si>
  <si>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</si>
  <si>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</si>
  <si>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</si>
  <si>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</si>
  <si>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</si>
  <si>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</si>
  <si>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</si>
  <si>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</si>
  <si>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</si>
  <si>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</si>
  <si>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</si>
  <si>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</si>
  <si>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</si>
  <si>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</si>
  <si>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</si>
  <si>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</si>
  <si>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</si>
  <si>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</si>
  <si>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</si>
  <si>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</si>
  <si>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</si>
  <si>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</si>
  <si>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</si>
  <si>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</si>
  <si>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</si>
  <si>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</si>
  <si>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</si>
  <si>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</si>
  <si>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</si>
  <si>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</si>
  <si>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</si>
  <si>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</si>
  <si>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</si>
  <si>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</si>
  <si>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</si>
  <si>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</si>
  <si>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</si>
  <si>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</si>
  <si>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</si>
  <si>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</si>
  <si>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</si>
  <si>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</si>
  <si>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</si>
  <si>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</si>
  <si>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</si>
  <si>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</si>
  <si>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</si>
  <si>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</si>
  <si>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</si>
  <si>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</si>
  <si>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</si>
  <si>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</si>
  <si>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</si>
  <si>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</si>
  <si>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</si>
  <si>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</si>
  <si>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</si>
  <si>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</si>
  <si>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</si>
  <si>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</si>
  <si>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</si>
  <si>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</si>
  <si>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</si>
  <si>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</si>
  <si>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</si>
  <si>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</si>
  <si>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</si>
  <si>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</si>
  <si>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</si>
  <si>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</si>
  <si>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</si>
  <si>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</si>
  <si>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</si>
  <si>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</si>
  <si>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</si>
  <si>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</si>
  <si>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</si>
  <si>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</si>
  <si>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</si>
  <si>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</si>
  <si>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</si>
  <si>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</si>
  <si>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</si>
  <si>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</si>
  <si>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</si>
  <si>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</si>
  <si>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</si>
  <si>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</si>
  <si>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</si>
  <si>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</si>
  <si>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</si>
  <si>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</si>
  <si>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</si>
  <si>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</si>
  <si>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</si>
  <si>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</si>
  <si>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</si>
  <si>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</si>
  <si>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</si>
  <si>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</si>
  <si>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</si>
  <si>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</si>
  <si>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</si>
  <si>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</si>
  <si>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</si>
  <si>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</si>
  <si>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</si>
  <si>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</si>
  <si>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</si>
  <si>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</si>
  <si>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</si>
  <si>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</si>
  <si>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</si>
  <si>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</si>
  <si>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</si>
  <si>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</si>
  <si>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</si>
  <si>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</si>
  <si>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</si>
  <si>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</si>
  <si>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</si>
  <si>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</si>
  <si>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</si>
  <si>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</si>
  <si>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</si>
  <si>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</si>
  <si>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</si>
  <si>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</si>
  <si>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</si>
  <si>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</si>
  <si>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</si>
  <si>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</si>
  <si>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</si>
  <si>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</si>
  <si>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</si>
  <si>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</si>
  <si>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</si>
  <si>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</si>
  <si>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</si>
  <si>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</si>
  <si>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</si>
  <si>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</si>
  <si>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</si>
  <si>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</si>
  <si>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</si>
  <si>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</si>
  <si>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</si>
  <si>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</si>
  <si>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</si>
  <si>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</si>
  <si>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</si>
  <si>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</si>
  <si>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</si>
  <si>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</si>
  <si>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</si>
  <si>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</si>
  <si>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</si>
  <si>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</si>
  <si>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</si>
  <si>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</si>
  <si>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</si>
  <si>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</si>
  <si>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</si>
  <si>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</si>
  <si>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</si>
  <si>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</si>
  <si>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</si>
  <si>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</si>
  <si>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</si>
  <si>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</si>
  <si>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</si>
  <si>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</si>
  <si>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</si>
  <si>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</si>
  <si>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</si>
  <si>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</si>
  <si>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</si>
  <si>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</si>
  <si>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</si>
  <si>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</si>
  <si>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</si>
  <si>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</si>
  <si>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</si>
  <si>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</si>
  <si>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</si>
  <si>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</si>
  <si>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</si>
  <si>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</si>
  <si>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</si>
  <si>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</si>
  <si>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</si>
  <si>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</si>
  <si>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</si>
  <si>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</si>
  <si>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</si>
  <si>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</si>
  <si>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</si>
  <si>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</si>
  <si>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</si>
  <si>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</si>
  <si>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</si>
  <si>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</si>
  <si>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</si>
  <si>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</si>
  <si>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</si>
  <si>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</si>
  <si>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</si>
  <si>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 Legislative Reporting - Prepared by DMA Financial Planning &amp; Analysis on September 28, 2018</t>
  </si>
  <si>
    <t>1. Fund 1337 ($47.9M) - Timing of consolidated supplemental hospital payments.</t>
  </si>
  <si>
    <t>2. Enrollment data as of July 31, 2018. These individuals were eligible for benefits in August 2018.</t>
  </si>
  <si>
    <t>ENROLLMENT AS OF JULY 31, 2018 BY PROGRAM AID CATEGORY - COUNTY LEVEL</t>
  </si>
  <si>
    <t>Actuals - August 2017 (Month-End)</t>
  </si>
  <si>
    <t>Actuals - August 2018 (Month-End)</t>
  </si>
  <si>
    <t>Data Source for Actuals: August 2018 BD-701</t>
  </si>
  <si>
    <t>Actuals - August 2017 (YTD)</t>
  </si>
  <si>
    <t>Actuals - August 2018 (YTD)</t>
  </si>
  <si>
    <t>Auth. Budget - August 2018 (Month-End)</t>
  </si>
  <si>
    <t>Auth. Budget - August 2018 (YTD)</t>
  </si>
  <si>
    <t>Per Member Per Month Expenditures 
by Category of Service  (August 2018 Month-End)</t>
  </si>
  <si>
    <t>Enrollment for August 2018:</t>
  </si>
  <si>
    <t>Per Member Per Month Expenditures 
by Category of Service  (August 2018 - State Fiscal Year-to-Date)</t>
  </si>
  <si>
    <t>Total Member Months for August 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</si>
</sst>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</cellStyleXfs>
  <cellXfs count="176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165" fontId="7" fillId="0" borderId="5" xfId="1" applyNumberFormat="1" applyFont="1" applyFill="1" applyBorder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7" fillId="5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0" borderId="1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43" fontId="16" fillId="0" borderId="0" xfId="1" applyNumberFormat="1" applyFont="1" applyFill="1" applyBorder="1"/>
    <xf numFmtId="43" fontId="16" fillId="0" borderId="0" xfId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4" fontId="16" fillId="0" borderId="0" xfId="0" applyNumberFormat="1" applyFont="1" applyBorder="1" applyAlignment="1">
      <alignment horizontal="center" vertical="center"/>
    </xf>
    <xf numFmtId="44" fontId="19" fillId="0" borderId="0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13" fillId="7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13" fillId="7" borderId="0" xfId="1" applyNumberFormat="1" applyFont="1" applyFill="1" applyAlignment="1">
      <alignment horizontal="left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44" fontId="0" fillId="7" borderId="0" xfId="0" applyNumberFormat="1" applyFill="1"/>
    <xf numFmtId="0" fontId="24" fillId="7" borderId="1" xfId="0" applyFont="1" applyFill="1" applyBorder="1"/>
    <xf numFmtId="0" fontId="0" fillId="7" borderId="0" xfId="0" applyFill="1" applyAlignment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0" borderId="0" xfId="0" applyFont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19">
    <cellStyle name="Comma" xfId="1" builtinId="3"/>
    <cellStyle name="Comma 2" xfId="8"/>
    <cellStyle name="Comma 3" xfId="11"/>
    <cellStyle name="Comma 4" xfId="13"/>
    <cellStyle name="Comma 5" xfId="16"/>
    <cellStyle name="Currency" xfId="2" builtinId="4"/>
    <cellStyle name="Currency 2" xfId="9"/>
    <cellStyle name="Currency 2 2 2 2" xfId="5"/>
    <cellStyle name="Normal" xfId="0" builtinId="0"/>
    <cellStyle name="Normal 10 10" xfId="7"/>
    <cellStyle name="Normal 17 37" xfId="6"/>
    <cellStyle name="Normal 2" xfId="10"/>
    <cellStyle name="Normal 2 2" xfId="4"/>
    <cellStyle name="Normal 3" xfId="15"/>
    <cellStyle name="Normal 4" xfId="18"/>
    <cellStyle name="Normal 46" xfId="14"/>
    <cellStyle name="Normal 7" xfId="12"/>
    <cellStyle name="Percent" xfId="3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100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100" t="s">
        <v>388</v>
      </c>
      <c r="AQ3" s="100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101">
        <f>SUMIF($E$3:$AN$3,$AP$1,$E4:$AN4)</f>
        <v>0</v>
      </c>
      <c r="AQ4" s="101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101">
        <f t="shared" ref="AP5:AP68" si="0">SUMIF($E$3:$AN$3,$AP$1,$E5:$AN5)</f>
        <v>0</v>
      </c>
      <c r="AQ5" s="101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101">
        <f t="shared" si="0"/>
        <v>0</v>
      </c>
      <c r="AQ6" s="101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101">
        <f t="shared" si="0"/>
        <v>0</v>
      </c>
      <c r="AQ7" s="101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101">
        <f t="shared" si="0"/>
        <v>0</v>
      </c>
      <c r="AQ8" s="101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101">
        <f t="shared" si="0"/>
        <v>0</v>
      </c>
      <c r="AQ9" s="101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101">
        <f t="shared" si="0"/>
        <v>0</v>
      </c>
      <c r="AQ10" s="101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101">
        <f t="shared" si="0"/>
        <v>0</v>
      </c>
      <c r="AQ11" s="101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101">
        <f t="shared" si="0"/>
        <v>0</v>
      </c>
      <c r="AQ12" s="101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101">
        <f t="shared" si="0"/>
        <v>0</v>
      </c>
      <c r="AQ13" s="101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101">
        <f t="shared" si="0"/>
        <v>0</v>
      </c>
      <c r="AQ14" s="101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101">
        <f t="shared" si="0"/>
        <v>0</v>
      </c>
      <c r="AQ15" s="101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101">
        <f t="shared" si="0"/>
        <v>0</v>
      </c>
      <c r="AQ16" s="101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101">
        <f t="shared" si="0"/>
        <v>0</v>
      </c>
      <c r="AQ17" s="101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101">
        <f t="shared" si="0"/>
        <v>0</v>
      </c>
      <c r="AQ18" s="101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101">
        <f t="shared" si="0"/>
        <v>0</v>
      </c>
      <c r="AQ19" s="101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101">
        <f t="shared" si="0"/>
        <v>0</v>
      </c>
      <c r="AQ20" s="101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101">
        <f t="shared" si="0"/>
        <v>0</v>
      </c>
      <c r="AQ21" s="101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101">
        <f t="shared" si="0"/>
        <v>0</v>
      </c>
      <c r="AQ22" s="101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101">
        <f t="shared" si="0"/>
        <v>0</v>
      </c>
      <c r="AQ23" s="101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101">
        <f t="shared" si="0"/>
        <v>0</v>
      </c>
      <c r="AQ24" s="101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101">
        <f t="shared" si="0"/>
        <v>0</v>
      </c>
      <c r="AQ25" s="101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101">
        <f t="shared" si="0"/>
        <v>0</v>
      </c>
      <c r="AQ26" s="101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101">
        <f t="shared" si="0"/>
        <v>0</v>
      </c>
      <c r="AQ27" s="101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101">
        <f t="shared" si="0"/>
        <v>0</v>
      </c>
      <c r="AQ28" s="101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101">
        <f t="shared" si="0"/>
        <v>0</v>
      </c>
      <c r="AQ29" s="101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101">
        <f t="shared" si="0"/>
        <v>0</v>
      </c>
      <c r="AQ30" s="101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101">
        <f t="shared" si="0"/>
        <v>0</v>
      </c>
      <c r="AQ31" s="101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101">
        <f t="shared" si="0"/>
        <v>0</v>
      </c>
      <c r="AQ32" s="101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101">
        <f t="shared" si="0"/>
        <v>0</v>
      </c>
      <c r="AQ33" s="101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101">
        <f t="shared" si="0"/>
        <v>0</v>
      </c>
      <c r="AQ34" s="101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101">
        <f t="shared" si="0"/>
        <v>0</v>
      </c>
      <c r="AQ35" s="101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101">
        <f t="shared" si="0"/>
        <v>0</v>
      </c>
      <c r="AQ36" s="101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101">
        <f t="shared" si="0"/>
        <v>0</v>
      </c>
      <c r="AQ37" s="101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101">
        <f t="shared" si="0"/>
        <v>0</v>
      </c>
      <c r="AQ38" s="101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101">
        <f t="shared" si="0"/>
        <v>0</v>
      </c>
      <c r="AQ39" s="101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101">
        <f t="shared" si="0"/>
        <v>0</v>
      </c>
      <c r="AQ40" s="101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101">
        <f t="shared" si="0"/>
        <v>0</v>
      </c>
      <c r="AQ41" s="101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101">
        <f t="shared" si="0"/>
        <v>0</v>
      </c>
      <c r="AQ42" s="101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101">
        <f t="shared" si="0"/>
        <v>0</v>
      </c>
      <c r="AQ43" s="101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101">
        <f t="shared" si="0"/>
        <v>0</v>
      </c>
      <c r="AQ44" s="101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101">
        <f t="shared" si="0"/>
        <v>0</v>
      </c>
      <c r="AQ45" s="101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101">
        <f t="shared" si="0"/>
        <v>0</v>
      </c>
      <c r="AQ46" s="101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101">
        <f t="shared" si="0"/>
        <v>0</v>
      </c>
      <c r="AQ47" s="101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101">
        <f t="shared" si="0"/>
        <v>0</v>
      </c>
      <c r="AQ48" s="101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101">
        <f t="shared" si="0"/>
        <v>0</v>
      </c>
      <c r="AQ49" s="101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101">
        <f t="shared" si="0"/>
        <v>0</v>
      </c>
      <c r="AQ50" s="101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101">
        <f t="shared" si="0"/>
        <v>0</v>
      </c>
      <c r="AQ51" s="101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101">
        <f t="shared" si="0"/>
        <v>0</v>
      </c>
      <c r="AQ52" s="101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101">
        <f t="shared" si="0"/>
        <v>0</v>
      </c>
      <c r="AQ53" s="101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101">
        <f t="shared" si="0"/>
        <v>0</v>
      </c>
      <c r="AQ54" s="101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101">
        <f t="shared" si="0"/>
        <v>0</v>
      </c>
      <c r="AQ55" s="101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101">
        <f t="shared" si="0"/>
        <v>0</v>
      </c>
      <c r="AQ56" s="101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101">
        <f t="shared" si="0"/>
        <v>0</v>
      </c>
      <c r="AQ57" s="101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101">
        <f t="shared" si="0"/>
        <v>0</v>
      </c>
      <c r="AQ58" s="101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101">
        <f t="shared" si="0"/>
        <v>0</v>
      </c>
      <c r="AQ59" s="101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101">
        <f t="shared" si="0"/>
        <v>0</v>
      </c>
      <c r="AQ60" s="101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101">
        <f t="shared" si="0"/>
        <v>0</v>
      </c>
      <c r="AQ61" s="101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101">
        <f t="shared" si="0"/>
        <v>0</v>
      </c>
      <c r="AQ62" s="101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101">
        <f t="shared" si="0"/>
        <v>0</v>
      </c>
      <c r="AQ63" s="101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101">
        <f t="shared" si="0"/>
        <v>0</v>
      </c>
      <c r="AQ64" s="101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101">
        <f t="shared" si="0"/>
        <v>0</v>
      </c>
      <c r="AQ65" s="101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101">
        <f t="shared" si="0"/>
        <v>0</v>
      </c>
      <c r="AQ66" s="101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101">
        <f t="shared" si="0"/>
        <v>0</v>
      </c>
      <c r="AQ67" s="101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101">
        <f t="shared" si="0"/>
        <v>0</v>
      </c>
      <c r="AQ68" s="101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101">
        <f t="shared" ref="AP69:AP132" si="1">SUMIF($E$3:$AN$3,$AP$1,$E69:$AN69)</f>
        <v>0</v>
      </c>
      <c r="AQ69" s="101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101">
        <f t="shared" si="1"/>
        <v>0</v>
      </c>
      <c r="AQ70" s="101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101">
        <f t="shared" si="1"/>
        <v>0</v>
      </c>
      <c r="AQ71" s="101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101">
        <f t="shared" si="1"/>
        <v>0</v>
      </c>
      <c r="AQ72" s="101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101">
        <f t="shared" si="1"/>
        <v>0</v>
      </c>
      <c r="AQ73" s="101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101">
        <f t="shared" si="1"/>
        <v>0</v>
      </c>
      <c r="AQ74" s="101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101">
        <f t="shared" si="1"/>
        <v>0</v>
      </c>
      <c r="AQ75" s="101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101">
        <f t="shared" si="1"/>
        <v>0</v>
      </c>
      <c r="AQ76" s="101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101">
        <f t="shared" si="1"/>
        <v>0</v>
      </c>
      <c r="AQ77" s="101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101">
        <f t="shared" si="1"/>
        <v>0</v>
      </c>
      <c r="AQ78" s="101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101">
        <f t="shared" si="1"/>
        <v>0</v>
      </c>
      <c r="AQ79" s="101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101">
        <f t="shared" si="1"/>
        <v>0</v>
      </c>
      <c r="AQ80" s="101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101">
        <f t="shared" si="1"/>
        <v>0</v>
      </c>
      <c r="AQ81" s="101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1">
        <f t="shared" si="1"/>
        <v>0</v>
      </c>
      <c r="AQ82" s="101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101">
        <f t="shared" si="1"/>
        <v>0</v>
      </c>
      <c r="AQ83" s="101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101">
        <f t="shared" si="1"/>
        <v>0</v>
      </c>
      <c r="AQ84" s="101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1">
        <f t="shared" si="1"/>
        <v>0</v>
      </c>
      <c r="AQ85" s="101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101">
        <f t="shared" si="1"/>
        <v>0</v>
      </c>
      <c r="AQ86" s="101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101">
        <f t="shared" si="1"/>
        <v>0</v>
      </c>
      <c r="AQ87" s="101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101">
        <f t="shared" si="1"/>
        <v>0</v>
      </c>
      <c r="AQ88" s="101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101">
        <f t="shared" si="1"/>
        <v>0</v>
      </c>
      <c r="AQ89" s="101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101">
        <f t="shared" si="1"/>
        <v>0</v>
      </c>
      <c r="AQ90" s="101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101">
        <f t="shared" si="1"/>
        <v>0</v>
      </c>
      <c r="AQ91" s="101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101">
        <f t="shared" si="1"/>
        <v>0</v>
      </c>
      <c r="AQ92" s="101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101">
        <f t="shared" si="1"/>
        <v>0</v>
      </c>
      <c r="AQ93" s="101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101">
        <f t="shared" si="1"/>
        <v>0</v>
      </c>
      <c r="AQ94" s="101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101">
        <f t="shared" si="1"/>
        <v>0</v>
      </c>
      <c r="AQ95" s="101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101">
        <f t="shared" si="1"/>
        <v>0</v>
      </c>
      <c r="AQ96" s="101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101">
        <f t="shared" si="1"/>
        <v>0</v>
      </c>
      <c r="AQ97" s="101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101">
        <f t="shared" si="1"/>
        <v>0</v>
      </c>
      <c r="AQ98" s="101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101">
        <f t="shared" si="1"/>
        <v>0</v>
      </c>
      <c r="AQ99" s="101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101">
        <f t="shared" si="1"/>
        <v>0</v>
      </c>
      <c r="AQ100" s="101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101">
        <f t="shared" si="1"/>
        <v>0</v>
      </c>
      <c r="AQ101" s="101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101">
        <f t="shared" si="1"/>
        <v>0</v>
      </c>
      <c r="AQ102" s="101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101">
        <f t="shared" si="1"/>
        <v>0</v>
      </c>
      <c r="AQ103" s="101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101">
        <f t="shared" si="1"/>
        <v>0</v>
      </c>
      <c r="AQ104" s="101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101">
        <f t="shared" si="1"/>
        <v>0</v>
      </c>
      <c r="AQ105" s="101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101">
        <f t="shared" si="1"/>
        <v>0</v>
      </c>
      <c r="AQ106" s="101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101">
        <f t="shared" si="1"/>
        <v>0</v>
      </c>
      <c r="AQ107" s="101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1">
        <f t="shared" si="1"/>
        <v>0</v>
      </c>
      <c r="AQ108" s="101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101">
        <f t="shared" si="1"/>
        <v>0</v>
      </c>
      <c r="AQ109" s="101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1">
        <f t="shared" si="1"/>
        <v>0</v>
      </c>
      <c r="AQ110" s="101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101">
        <f t="shared" si="1"/>
        <v>0</v>
      </c>
      <c r="AQ111" s="101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101">
        <f t="shared" si="1"/>
        <v>0</v>
      </c>
      <c r="AQ112" s="101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1">
        <f t="shared" si="1"/>
        <v>0</v>
      </c>
      <c r="AQ113" s="101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101">
        <f t="shared" si="1"/>
        <v>0</v>
      </c>
      <c r="AQ114" s="101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1">
        <f t="shared" si="1"/>
        <v>0</v>
      </c>
      <c r="AQ115" s="101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101">
        <f t="shared" si="1"/>
        <v>0</v>
      </c>
      <c r="AQ116" s="101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1">
        <f t="shared" si="1"/>
        <v>0</v>
      </c>
      <c r="AQ117" s="101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1">
        <f t="shared" si="1"/>
        <v>0</v>
      </c>
      <c r="AQ118" s="101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1">
        <f t="shared" si="1"/>
        <v>0</v>
      </c>
      <c r="AQ119" s="101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101">
        <f t="shared" si="1"/>
        <v>0</v>
      </c>
      <c r="AQ120" s="101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1">
        <f t="shared" si="1"/>
        <v>0</v>
      </c>
      <c r="AQ121" s="101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1">
        <f t="shared" si="1"/>
        <v>0</v>
      </c>
      <c r="AQ122" s="101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1">
        <f t="shared" si="1"/>
        <v>0</v>
      </c>
      <c r="AQ123" s="101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1">
        <f t="shared" si="1"/>
        <v>0</v>
      </c>
      <c r="AQ124" s="101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1">
        <f t="shared" si="1"/>
        <v>0</v>
      </c>
      <c r="AQ125" s="101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101">
        <f t="shared" si="1"/>
        <v>0</v>
      </c>
      <c r="AQ126" s="101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1">
        <f t="shared" si="1"/>
        <v>0</v>
      </c>
      <c r="AQ127" s="101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1">
        <f t="shared" si="1"/>
        <v>0</v>
      </c>
      <c r="AQ128" s="101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101">
        <f t="shared" si="1"/>
        <v>0</v>
      </c>
      <c r="AQ129" s="101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1">
        <f t="shared" si="1"/>
        <v>0</v>
      </c>
      <c r="AQ130" s="101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1">
        <f t="shared" si="1"/>
        <v>0</v>
      </c>
      <c r="AQ131" s="101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101">
        <f t="shared" si="1"/>
        <v>0</v>
      </c>
      <c r="AQ132" s="101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101">
        <f t="shared" ref="AP133:AP159" si="2">SUMIF($E$3:$AN$3,$AP$1,$E133:$AN133)</f>
        <v>0</v>
      </c>
      <c r="AQ133" s="101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101">
        <f t="shared" si="2"/>
        <v>0</v>
      </c>
      <c r="AQ134" s="101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1">
        <f t="shared" si="2"/>
        <v>0</v>
      </c>
      <c r="AQ135" s="101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1">
        <f t="shared" si="2"/>
        <v>0</v>
      </c>
      <c r="AQ136" s="101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1">
        <f t="shared" si="2"/>
        <v>0</v>
      </c>
      <c r="AQ137" s="101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1">
        <f t="shared" si="2"/>
        <v>0</v>
      </c>
      <c r="AQ138" s="101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101">
        <f t="shared" si="2"/>
        <v>0</v>
      </c>
      <c r="AQ139" s="101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101">
        <f t="shared" si="2"/>
        <v>0</v>
      </c>
      <c r="AQ140" s="101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101">
        <f t="shared" si="2"/>
        <v>0</v>
      </c>
      <c r="AQ141" s="101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101">
        <f t="shared" si="2"/>
        <v>0</v>
      </c>
      <c r="AQ142" s="101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101">
        <f t="shared" si="2"/>
        <v>0</v>
      </c>
      <c r="AQ143" s="101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1">
        <f t="shared" si="2"/>
        <v>0</v>
      </c>
      <c r="AQ144" s="101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101">
        <f t="shared" si="2"/>
        <v>0</v>
      </c>
      <c r="AQ145" s="101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101">
        <f t="shared" si="2"/>
        <v>0</v>
      </c>
      <c r="AQ146" s="101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101">
        <f t="shared" si="2"/>
        <v>0</v>
      </c>
      <c r="AQ147" s="101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101">
        <f t="shared" si="2"/>
        <v>0</v>
      </c>
      <c r="AQ148" s="101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101">
        <f t="shared" si="2"/>
        <v>0</v>
      </c>
      <c r="AQ149" s="101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101">
        <f t="shared" si="2"/>
        <v>0</v>
      </c>
      <c r="AQ150" s="101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101">
        <f t="shared" si="2"/>
        <v>0</v>
      </c>
      <c r="AQ151" s="101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101">
        <f t="shared" si="2"/>
        <v>0</v>
      </c>
      <c r="AQ152" s="101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101">
        <f t="shared" si="2"/>
        <v>0</v>
      </c>
      <c r="AQ153" s="101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101">
        <f t="shared" si="2"/>
        <v>0</v>
      </c>
      <c r="AQ154" s="101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101">
        <f t="shared" si="2"/>
        <v>0</v>
      </c>
      <c r="AQ155" s="101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101">
        <f t="shared" si="2"/>
        <v>0</v>
      </c>
      <c r="AQ156" s="101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101">
        <f t="shared" si="2"/>
        <v>0</v>
      </c>
      <c r="AQ157" s="101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101">
        <f t="shared" si="2"/>
        <v>0</v>
      </c>
      <c r="AQ158" s="101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101">
        <f t="shared" si="2"/>
        <v>0</v>
      </c>
      <c r="AQ159" s="101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-0.249977111117893"/>
    <pageSetUpPr fitToPage="1"/>
  </sheetPr>
  <dimension ref="A1:S33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416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6.05" customHeight="1" x14ac:dyDescent="0.3">
      <c r="A2" s="57"/>
      <c r="B2" s="59"/>
      <c r="C2" s="163" t="s">
        <v>467</v>
      </c>
      <c r="D2" s="163"/>
      <c r="E2" s="163"/>
      <c r="F2" s="163"/>
      <c r="G2" s="60"/>
      <c r="H2" s="163" t="s">
        <v>465</v>
      </c>
      <c r="I2" s="163"/>
      <c r="J2" s="163"/>
      <c r="K2" s="163"/>
      <c r="L2" s="60"/>
      <c r="M2" s="163" t="s">
        <v>94</v>
      </c>
      <c r="N2" s="163"/>
      <c r="O2" s="163"/>
      <c r="P2" s="163"/>
      <c r="Q2" s="61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82" t="s">
        <v>70</v>
      </c>
      <c r="D3" s="82" t="s">
        <v>71</v>
      </c>
      <c r="E3" s="82" t="s">
        <v>72</v>
      </c>
      <c r="F3" s="82" t="s">
        <v>73</v>
      </c>
      <c r="G3" s="60" t="s">
        <v>454</v>
      </c>
      <c r="H3" s="82" t="s">
        <v>70</v>
      </c>
      <c r="I3" s="82" t="s">
        <v>71</v>
      </c>
      <c r="J3" s="82" t="s">
        <v>72</v>
      </c>
      <c r="K3" s="82" t="s">
        <v>73</v>
      </c>
      <c r="L3" s="60" t="s">
        <v>454</v>
      </c>
      <c r="M3" s="82" t="s">
        <v>70</v>
      </c>
      <c r="N3" s="82" t="s">
        <v>71</v>
      </c>
      <c r="O3" s="82" t="s">
        <v>72</v>
      </c>
      <c r="P3" s="82" t="s">
        <v>73</v>
      </c>
      <c r="Q3" s="61"/>
    </row>
    <row r="4" spans="1:19" ht="19.5" customHeight="1" x14ac:dyDescent="0.3">
      <c r="A4" s="9">
        <v>1310</v>
      </c>
      <c r="B4" s="10" t="s">
        <v>400</v>
      </c>
      <c r="C4" s="11">
        <v>2273.386683137504</v>
      </c>
      <c r="D4" s="11">
        <v>1530.5374522286797</v>
      </c>
      <c r="E4" s="11">
        <v>28.590409212712565</v>
      </c>
      <c r="F4" s="11">
        <v>714.25882169611168</v>
      </c>
      <c r="G4" s="11">
        <v>2228.5712278000015</v>
      </c>
      <c r="H4" s="11">
        <v>2228.5712278000015</v>
      </c>
      <c r="I4" s="11">
        <v>1482.1716098300001</v>
      </c>
      <c r="J4" s="11">
        <v>26.531267600000003</v>
      </c>
      <c r="K4" s="11">
        <v>719.86835037000139</v>
      </c>
      <c r="L4" s="11"/>
      <c r="M4" s="11">
        <v>-44.815455337502499</v>
      </c>
      <c r="N4" s="11">
        <v>-48.365842398679661</v>
      </c>
      <c r="O4" s="11">
        <v>-2.0591416127125619</v>
      </c>
      <c r="P4" s="11">
        <v>5.6095286738897236</v>
      </c>
      <c r="Q4" s="61"/>
    </row>
    <row r="5" spans="1:19" s="15" customFormat="1" ht="19.5" customHeight="1" x14ac:dyDescent="0.3">
      <c r="A5" s="12">
        <v>1331</v>
      </c>
      <c r="B5" s="13" t="s">
        <v>404</v>
      </c>
      <c r="C5" s="34">
        <v>-65.107035096879642</v>
      </c>
      <c r="D5" s="34">
        <v>-54.830598299494341</v>
      </c>
      <c r="E5" s="34">
        <v>0</v>
      </c>
      <c r="F5" s="34">
        <v>-10.276436797385301</v>
      </c>
      <c r="G5" s="56">
        <v>102.66564781</v>
      </c>
      <c r="H5" s="34">
        <v>-102.66564781</v>
      </c>
      <c r="I5" s="34">
        <v>-71.426083550000001</v>
      </c>
      <c r="J5" s="34">
        <v>0</v>
      </c>
      <c r="K5" s="34">
        <v>-31.239564259999995</v>
      </c>
      <c r="L5" s="14"/>
      <c r="M5" s="34">
        <v>-37.558612713120354</v>
      </c>
      <c r="N5" s="34">
        <v>-16.595485250505661</v>
      </c>
      <c r="O5" s="34">
        <v>0</v>
      </c>
      <c r="P5" s="34">
        <v>-20.963127462614693</v>
      </c>
      <c r="Q5" s="61"/>
    </row>
    <row r="6" spans="1:19" ht="19.5" customHeight="1" x14ac:dyDescent="0.3">
      <c r="A6" s="9">
        <v>1320</v>
      </c>
      <c r="B6" s="10" t="s">
        <v>402</v>
      </c>
      <c r="C6" s="32">
        <v>21.227044867154699</v>
      </c>
      <c r="D6" s="32">
        <v>18.201488119132616</v>
      </c>
      <c r="E6" s="32">
        <v>5.0330302870573647</v>
      </c>
      <c r="F6" s="32">
        <v>-2.0074735390352814</v>
      </c>
      <c r="G6" s="11">
        <v>44.480754230000009</v>
      </c>
      <c r="H6" s="32">
        <v>44.480754230000009</v>
      </c>
      <c r="I6" s="32">
        <v>29.958331149999999</v>
      </c>
      <c r="J6" s="32">
        <v>18.17669905</v>
      </c>
      <c r="K6" s="32">
        <v>-3.6542759699999898</v>
      </c>
      <c r="L6" s="16"/>
      <c r="M6" s="32">
        <v>23.25370936284531</v>
      </c>
      <c r="N6" s="32">
        <v>11.756843030867383</v>
      </c>
      <c r="O6" s="32">
        <v>13.143668762942635</v>
      </c>
      <c r="P6" s="32">
        <v>-1.6468024309647085</v>
      </c>
    </row>
    <row r="7" spans="1:19" s="15" customFormat="1" ht="19.5" customHeight="1" x14ac:dyDescent="0.3">
      <c r="A7" s="12">
        <v>1993</v>
      </c>
      <c r="B7" s="13" t="s">
        <v>409</v>
      </c>
      <c r="C7" s="34">
        <v>0</v>
      </c>
      <c r="D7" s="34">
        <v>0</v>
      </c>
      <c r="E7" s="34">
        <v>0</v>
      </c>
      <c r="F7" s="34">
        <v>0</v>
      </c>
      <c r="G7" s="56">
        <v>40.591943269999994</v>
      </c>
      <c r="H7" s="34">
        <v>40.591943269999994</v>
      </c>
      <c r="I7" s="34">
        <v>25.796791160000005</v>
      </c>
      <c r="J7" s="34">
        <v>39.825615670000005</v>
      </c>
      <c r="K7" s="34">
        <v>-25.030463560000015</v>
      </c>
      <c r="L7" s="14"/>
      <c r="M7" s="34">
        <v>40.591943269999994</v>
      </c>
      <c r="N7" s="34">
        <v>25.796791160000005</v>
      </c>
      <c r="O7" s="34">
        <v>39.825615670000005</v>
      </c>
      <c r="P7" s="34">
        <v>-25.030463560000015</v>
      </c>
    </row>
    <row r="8" spans="1:19" ht="19.5" customHeight="1" x14ac:dyDescent="0.3">
      <c r="A8" s="9">
        <v>1311</v>
      </c>
      <c r="B8" s="10" t="s">
        <v>401</v>
      </c>
      <c r="C8" s="32">
        <v>35.415412870587197</v>
      </c>
      <c r="D8" s="32">
        <v>24.050118831288358</v>
      </c>
      <c r="E8" s="32">
        <v>0</v>
      </c>
      <c r="F8" s="32">
        <v>11.365294039298838</v>
      </c>
      <c r="G8" s="11">
        <v>32.912632780000003</v>
      </c>
      <c r="H8" s="32">
        <v>32.912632780000003</v>
      </c>
      <c r="I8" s="32">
        <v>23.072141039999998</v>
      </c>
      <c r="J8" s="32">
        <v>0</v>
      </c>
      <c r="K8" s="32">
        <v>9.8404917400000045</v>
      </c>
      <c r="L8" s="16"/>
      <c r="M8" s="32">
        <v>-2.5027800905871942</v>
      </c>
      <c r="N8" s="32">
        <v>-0.97797779128836027</v>
      </c>
      <c r="O8" s="32">
        <v>0</v>
      </c>
      <c r="P8" s="32">
        <v>-1.5248022992988339</v>
      </c>
    </row>
    <row r="9" spans="1:19" s="15" customFormat="1" ht="19.5" customHeight="1" x14ac:dyDescent="0.3">
      <c r="A9" s="12">
        <v>1337</v>
      </c>
      <c r="B9" s="13" t="s">
        <v>405</v>
      </c>
      <c r="C9" s="34">
        <v>70.335293328167538</v>
      </c>
      <c r="D9" s="34">
        <v>13.817757313035132</v>
      </c>
      <c r="E9" s="34">
        <v>6.2012656558681387</v>
      </c>
      <c r="F9" s="34">
        <v>50.316270359264266</v>
      </c>
      <c r="G9" s="56">
        <v>28.95929984</v>
      </c>
      <c r="H9" s="34">
        <v>28.95929984</v>
      </c>
      <c r="I9" s="34">
        <v>18.452433450000001</v>
      </c>
      <c r="J9" s="34">
        <v>8.0951733800000003</v>
      </c>
      <c r="K9" s="34">
        <v>2.4116930099999987</v>
      </c>
      <c r="L9" s="14"/>
      <c r="M9" s="34">
        <v>-41.375993488167538</v>
      </c>
      <c r="N9" s="34">
        <v>4.6346761369648686</v>
      </c>
      <c r="O9" s="34">
        <v>1.8939077241318616</v>
      </c>
      <c r="P9" s="34">
        <v>-47.904577349264272</v>
      </c>
    </row>
    <row r="10" spans="1:19" ht="19.5" customHeight="1" x14ac:dyDescent="0.3">
      <c r="A10" s="9">
        <v>1102</v>
      </c>
      <c r="B10" s="10" t="s">
        <v>398</v>
      </c>
      <c r="C10" s="32">
        <v>28.590808833333337</v>
      </c>
      <c r="D10" s="32">
        <v>17.600144499999999</v>
      </c>
      <c r="E10" s="32">
        <v>4.3729933333333326</v>
      </c>
      <c r="F10" s="32">
        <v>6.6176710000000059</v>
      </c>
      <c r="G10" s="11">
        <v>18.34411257</v>
      </c>
      <c r="H10" s="32">
        <v>18.34411257</v>
      </c>
      <c r="I10" s="32">
        <v>10.859698180000002</v>
      </c>
      <c r="J10" s="32">
        <v>7.5017119499999998</v>
      </c>
      <c r="K10" s="32">
        <v>-1.7297560000002044E-2</v>
      </c>
      <c r="L10" s="32"/>
      <c r="M10" s="32">
        <v>-10.246696263333337</v>
      </c>
      <c r="N10" s="32">
        <v>-6.7404463199999967</v>
      </c>
      <c r="O10" s="32">
        <v>3.1287186166666672</v>
      </c>
      <c r="P10" s="32">
        <v>-6.6349685600000079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-14.023326666666668</v>
      </c>
      <c r="D11" s="34">
        <v>-14.176840671881038</v>
      </c>
      <c r="E11" s="34">
        <v>0</v>
      </c>
      <c r="F11" s="34">
        <v>0.15351400521437064</v>
      </c>
      <c r="G11" s="56">
        <v>9.2356246800000079</v>
      </c>
      <c r="H11" s="34">
        <v>-9.2356246800000079</v>
      </c>
      <c r="I11" s="34">
        <v>-7.333917679999999</v>
      </c>
      <c r="J11" s="34">
        <v>-1.1926560000000001E-2</v>
      </c>
      <c r="K11" s="34">
        <v>-1.8897804400000089</v>
      </c>
      <c r="L11" s="14"/>
      <c r="M11" s="34">
        <v>4.7877019866666597</v>
      </c>
      <c r="N11" s="34">
        <v>6.8429229918810393</v>
      </c>
      <c r="O11" s="34">
        <v>-1.1926560000000001E-2</v>
      </c>
      <c r="P11" s="34">
        <v>-2.0432944452143795</v>
      </c>
    </row>
    <row r="12" spans="1:19" ht="19.5" customHeight="1" x14ac:dyDescent="0.3">
      <c r="A12" s="9">
        <v>1101</v>
      </c>
      <c r="B12" s="10" t="s">
        <v>397</v>
      </c>
      <c r="C12" s="32">
        <v>7.473220333333332</v>
      </c>
      <c r="D12" s="32">
        <v>4.1883350000000004</v>
      </c>
      <c r="E12" s="32">
        <v>0.24142749999999999</v>
      </c>
      <c r="F12" s="32">
        <v>3.0434578333333318</v>
      </c>
      <c r="G12" s="11">
        <v>6.9894255199999984</v>
      </c>
      <c r="H12" s="32">
        <v>6.9894255199999984</v>
      </c>
      <c r="I12" s="32">
        <v>4.0838991900000003</v>
      </c>
      <c r="J12" s="32">
        <v>0.65461599999999998</v>
      </c>
      <c r="K12" s="32">
        <v>2.2509103299999982</v>
      </c>
      <c r="L12" s="16"/>
      <c r="M12" s="32">
        <v>-0.48379481333333363</v>
      </c>
      <c r="N12" s="32">
        <v>-0.10443581000000002</v>
      </c>
      <c r="O12" s="32">
        <v>0.41318849999999996</v>
      </c>
      <c r="P12" s="32">
        <v>-0.79254750333333357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0</v>
      </c>
      <c r="D13" s="34">
        <v>0</v>
      </c>
      <c r="E13" s="34">
        <v>0</v>
      </c>
      <c r="F13" s="34">
        <v>0</v>
      </c>
      <c r="G13" s="56">
        <v>1.5209390999999999</v>
      </c>
      <c r="H13" s="34">
        <v>-1.5209390999999999</v>
      </c>
      <c r="I13" s="34">
        <v>0</v>
      </c>
      <c r="J13" s="34">
        <v>6.7407280600000021</v>
      </c>
      <c r="K13" s="34">
        <v>-8.2616671600000018</v>
      </c>
      <c r="L13" s="34"/>
      <c r="M13" s="34">
        <v>-1.5209390999999999</v>
      </c>
      <c r="N13" s="34">
        <v>0</v>
      </c>
      <c r="O13" s="34">
        <v>6.7407280600000021</v>
      </c>
      <c r="P13" s="34">
        <v>-8.2616671600000018</v>
      </c>
    </row>
    <row r="14" spans="1:19" ht="19.5" customHeight="1" x14ac:dyDescent="0.3">
      <c r="A14" s="9">
        <v>1350</v>
      </c>
      <c r="B14" s="10" t="s">
        <v>406</v>
      </c>
      <c r="C14" s="32">
        <v>0</v>
      </c>
      <c r="D14" s="32">
        <v>0</v>
      </c>
      <c r="E14" s="32">
        <v>0</v>
      </c>
      <c r="F14" s="32">
        <v>0</v>
      </c>
      <c r="G14" s="11">
        <v>1.2237228500000001</v>
      </c>
      <c r="H14" s="32">
        <v>-1.2237228500000001</v>
      </c>
      <c r="I14" s="32">
        <v>0</v>
      </c>
      <c r="J14" s="32">
        <v>0</v>
      </c>
      <c r="K14" s="32">
        <v>-1.2237228500000001</v>
      </c>
      <c r="L14" s="16"/>
      <c r="M14" s="32">
        <v>-1.2237228500000001</v>
      </c>
      <c r="N14" s="32">
        <v>0</v>
      </c>
      <c r="O14" s="32">
        <v>0</v>
      </c>
      <c r="P14" s="32">
        <v>-1.2237228500000001</v>
      </c>
    </row>
    <row r="15" spans="1:19" s="15" customFormat="1" ht="19.5" customHeight="1" x14ac:dyDescent="0.3">
      <c r="A15" s="12">
        <v>1103</v>
      </c>
      <c r="B15" s="13" t="s">
        <v>399</v>
      </c>
      <c r="C15" s="34">
        <v>12.4593325</v>
      </c>
      <c r="D15" s="34">
        <v>11.632969333333332</v>
      </c>
      <c r="E15" s="34">
        <v>0.73882749999999997</v>
      </c>
      <c r="F15" s="34">
        <v>8.7535666666668677E-2</v>
      </c>
      <c r="G15" s="56">
        <v>1.13778834</v>
      </c>
      <c r="H15" s="34">
        <v>1.13778834</v>
      </c>
      <c r="I15" s="34">
        <v>1.0399566999999998</v>
      </c>
      <c r="J15" s="34">
        <v>8.3699999999999997E-2</v>
      </c>
      <c r="K15" s="34">
        <v>1.4131640000000112E-2</v>
      </c>
      <c r="L15" s="14"/>
      <c r="M15" s="34">
        <v>-11.32154416</v>
      </c>
      <c r="N15" s="34">
        <v>-10.593012633333332</v>
      </c>
      <c r="O15" s="34">
        <v>-0.65512749999999997</v>
      </c>
      <c r="P15" s="34">
        <v>-7.3404026666667899E-2</v>
      </c>
    </row>
    <row r="16" spans="1:19" ht="19.5" customHeight="1" x14ac:dyDescent="0.3">
      <c r="A16" s="9">
        <v>1991</v>
      </c>
      <c r="B16" s="10" t="s">
        <v>408</v>
      </c>
      <c r="C16" s="32">
        <v>0</v>
      </c>
      <c r="D16" s="32">
        <v>0</v>
      </c>
      <c r="E16" s="32">
        <v>0</v>
      </c>
      <c r="F16" s="32">
        <v>0</v>
      </c>
      <c r="G16" s="11">
        <v>0</v>
      </c>
      <c r="H16" s="32">
        <v>0</v>
      </c>
      <c r="I16" s="32">
        <v>6.7526799999999998E-2</v>
      </c>
      <c r="J16" s="32">
        <v>0</v>
      </c>
      <c r="K16" s="32">
        <v>-6.7526799999999998E-2</v>
      </c>
      <c r="L16" s="16"/>
      <c r="M16" s="32">
        <v>0</v>
      </c>
      <c r="N16" s="32">
        <v>6.7526799999999998E-2</v>
      </c>
      <c r="O16" s="32">
        <v>0</v>
      </c>
      <c r="P16" s="32">
        <v>-6.7526799999999998E-2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9.1743775000000003</v>
      </c>
      <c r="D17" s="34">
        <v>0</v>
      </c>
      <c r="E17" s="34">
        <v>9.1223118333333328</v>
      </c>
      <c r="F17" s="34">
        <v>5.2065666666667454E-2</v>
      </c>
      <c r="G17" s="56">
        <v>0</v>
      </c>
      <c r="H17" s="34">
        <v>0</v>
      </c>
      <c r="I17" s="34">
        <v>0</v>
      </c>
      <c r="J17" s="34">
        <v>0.14952707999999998</v>
      </c>
      <c r="K17" s="34">
        <v>-0.14952707999999998</v>
      </c>
      <c r="L17" s="14"/>
      <c r="M17" s="34">
        <v>-9.1743775000000003</v>
      </c>
      <c r="N17" s="34">
        <v>0</v>
      </c>
      <c r="O17" s="34">
        <v>-8.9727847533333325</v>
      </c>
      <c r="P17" s="34">
        <v>-0.20159274666666782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2" customHeight="1" x14ac:dyDescent="0.3">
      <c r="A19" s="12">
        <v>1810</v>
      </c>
      <c r="B19" s="13" t="s">
        <v>407</v>
      </c>
      <c r="C19" s="141">
        <v>0</v>
      </c>
      <c r="D19" s="141">
        <v>0</v>
      </c>
      <c r="E19" s="141">
        <v>0</v>
      </c>
      <c r="F19" s="141">
        <v>0</v>
      </c>
      <c r="G19" s="142">
        <v>0</v>
      </c>
      <c r="H19" s="141">
        <v>0</v>
      </c>
      <c r="I19" s="141">
        <v>11.990564950000001</v>
      </c>
      <c r="J19" s="141">
        <v>5.6971899999999999E-2</v>
      </c>
      <c r="K19" s="141">
        <v>-12.047536850000002</v>
      </c>
      <c r="L19" s="19"/>
      <c r="M19" s="141">
        <v>0</v>
      </c>
      <c r="N19" s="141">
        <v>11.990564950000001</v>
      </c>
      <c r="O19" s="141">
        <v>5.6971899999999999E-2</v>
      </c>
      <c r="P19" s="141">
        <v>-12.047536850000002</v>
      </c>
    </row>
    <row r="20" spans="1:16" s="15" customFormat="1" ht="19.5" customHeight="1" x14ac:dyDescent="0.3">
      <c r="A20" s="53">
        <v>1992</v>
      </c>
      <c r="B20" s="97" t="s">
        <v>90</v>
      </c>
      <c r="C20" s="33">
        <v>0</v>
      </c>
      <c r="D20" s="33">
        <v>0</v>
      </c>
      <c r="E20" s="33">
        <v>0</v>
      </c>
      <c r="F20" s="33">
        <v>0</v>
      </c>
      <c r="G20" s="11">
        <v>0</v>
      </c>
      <c r="H20" s="33">
        <v>0</v>
      </c>
      <c r="I20" s="33">
        <v>1.1542812099999999</v>
      </c>
      <c r="J20" s="33">
        <v>-6.0437280000000003E-2</v>
      </c>
      <c r="K20" s="33">
        <v>-1.09384393</v>
      </c>
      <c r="L20" s="55"/>
      <c r="M20" s="33">
        <v>0</v>
      </c>
      <c r="N20" s="33">
        <v>1.1542812099999999</v>
      </c>
      <c r="O20" s="33">
        <v>-6.0437280000000003E-2</v>
      </c>
      <c r="P20" s="33">
        <v>-1.09384393</v>
      </c>
    </row>
    <row r="21" spans="1:16" ht="12" customHeight="1" x14ac:dyDescent="0.3">
      <c r="A21" s="20"/>
      <c r="B21" s="21"/>
      <c r="C21" s="22"/>
      <c r="D21" s="22"/>
      <c r="E21" s="22"/>
      <c r="F21" s="22"/>
      <c r="G21" s="14"/>
      <c r="H21" s="23"/>
      <c r="I21" s="23"/>
      <c r="J21" s="23"/>
      <c r="K21" s="23"/>
      <c r="L21" s="14"/>
      <c r="M21" s="22"/>
      <c r="N21" s="22"/>
      <c r="O21" s="22"/>
      <c r="P21" s="22"/>
    </row>
    <row r="22" spans="1:16" s="28" customFormat="1" ht="19.5" customHeight="1" x14ac:dyDescent="0.3">
      <c r="A22" s="24"/>
      <c r="B22" s="25" t="s">
        <v>93</v>
      </c>
      <c r="C22" s="26">
        <v>2378.9318116065338</v>
      </c>
      <c r="D22" s="26">
        <v>1551.0208263540935</v>
      </c>
      <c r="E22" s="26">
        <v>54.300265322304739</v>
      </c>
      <c r="F22" s="26">
        <v>773.61071993013547</v>
      </c>
      <c r="G22" s="27"/>
      <c r="H22" s="26">
        <v>2287.3412499100018</v>
      </c>
      <c r="I22" s="26">
        <v>1529.8872324299998</v>
      </c>
      <c r="J22" s="26">
        <v>107.74364685</v>
      </c>
      <c r="K22" s="27">
        <v>649.71037063000199</v>
      </c>
      <c r="L22" s="27"/>
      <c r="M22" s="26">
        <v>-91.590561696532305</v>
      </c>
      <c r="N22" s="26">
        <v>-21.133593924093702</v>
      </c>
      <c r="O22" s="26">
        <v>53.443381527695273</v>
      </c>
      <c r="P22" s="26">
        <v>-123.90034930013388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81" t="s">
        <v>463</v>
      </c>
      <c r="B24" s="5"/>
      <c r="C24" s="120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4"/>
      <c r="B25" s="5"/>
      <c r="C25" s="120" t="s">
        <v>456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4"/>
      <c r="B26" s="5"/>
      <c r="C26" s="120"/>
      <c r="D26" s="7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">
      <c r="A27" s="157" t="s">
        <v>393</v>
      </c>
      <c r="B27" s="155"/>
      <c r="C27" s="159" t="s">
        <v>413</v>
      </c>
      <c r="D27" s="150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</row>
    <row r="28" spans="1:16" ht="15" customHeight="1" x14ac:dyDescent="0.3">
      <c r="A28" s="149" t="s">
        <v>394</v>
      </c>
      <c r="B28" s="150"/>
      <c r="C28" s="166" t="s">
        <v>458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</row>
    <row r="29" spans="1:16" x14ac:dyDescent="0.3">
      <c r="A29" s="149" t="s">
        <v>395</v>
      </c>
      <c r="B29" s="150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</row>
    <row r="30" spans="1:16" x14ac:dyDescent="0.3">
      <c r="A30" s="149" t="s">
        <v>396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pans="1:16" x14ac:dyDescent="0.3">
      <c r="A31" s="151"/>
      <c r="B31" s="150"/>
      <c r="C31" s="15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  <row r="32" spans="1:16" x14ac:dyDescent="0.3">
      <c r="A32" s="151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</row>
    <row r="33" spans="1:16" x14ac:dyDescent="0.3">
      <c r="A33" s="149" t="s">
        <v>457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</row>
  </sheetData>
  <mergeCells count="7">
    <mergeCell ref="C28:P28"/>
    <mergeCell ref="C29:P29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4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64" t="s">
        <v>373</v>
      </c>
      <c r="B4" s="165"/>
      <c r="C4" s="161" t="s">
        <v>369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8" customFormat="1" ht="15.6" customHeight="1" x14ac:dyDescent="0.3">
      <c r="A5" s="57"/>
      <c r="B5" s="59"/>
      <c r="C5" s="163" t="e">
        <f>"Forecast"&amp;" "&amp;"-"&amp;" "&amp;#REF!&amp;" "&amp;"(MTD)"</f>
        <v>#REF!</v>
      </c>
      <c r="D5" s="163"/>
      <c r="E5" s="163"/>
      <c r="F5" s="163"/>
      <c r="G5" s="60"/>
      <c r="H5" s="163" t="e">
        <f>"Actuals"&amp;" "&amp;"-"&amp;" "&amp;#REF!&amp;" "&amp;"(MTD)"</f>
        <v>#REF!</v>
      </c>
      <c r="I5" s="163"/>
      <c r="J5" s="163"/>
      <c r="K5" s="163"/>
      <c r="L5" s="60"/>
      <c r="M5" s="163" t="s">
        <v>252</v>
      </c>
      <c r="N5" s="163"/>
      <c r="O5" s="163"/>
      <c r="P5" s="163"/>
      <c r="Q5" s="61"/>
      <c r="S5" s="62"/>
    </row>
    <row r="6" spans="1:19" s="58" customFormat="1" ht="15.6" customHeight="1" x14ac:dyDescent="0.3">
      <c r="A6" s="63" t="s">
        <v>68</v>
      </c>
      <c r="B6" s="64" t="s">
        <v>69</v>
      </c>
      <c r="C6" s="65" t="s">
        <v>70</v>
      </c>
      <c r="D6" s="65" t="s">
        <v>71</v>
      </c>
      <c r="E6" s="65" t="s">
        <v>72</v>
      </c>
      <c r="F6" s="65" t="s">
        <v>73</v>
      </c>
      <c r="G6" s="60"/>
      <c r="H6" s="65" t="s">
        <v>70</v>
      </c>
      <c r="I6" s="65" t="s">
        <v>71</v>
      </c>
      <c r="J6" s="65" t="s">
        <v>72</v>
      </c>
      <c r="K6" s="65" t="s">
        <v>73</v>
      </c>
      <c r="L6" s="60"/>
      <c r="M6" s="65" t="s">
        <v>70</v>
      </c>
      <c r="N6" s="65" t="s">
        <v>71</v>
      </c>
      <c r="O6" s="65" t="s">
        <v>72</v>
      </c>
      <c r="P6" s="65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6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6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3">
        <v>1992</v>
      </c>
      <c r="B23" s="54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5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0">
        <f>SUMIF('MC Fcst Exp. (1101-1337)'!$C:$C,$A24,'MC Fcst Exp. (1101-1337)'!$AP:$AP)/$A$2</f>
        <v>0</v>
      </c>
      <c r="D24" s="70">
        <f>SUMIF('MC Fcst Fed. Rec. (1101-1337)'!$C:$C,$A24,'MC Fcst Fed. Rec. (1101-1337)'!$AP:$AP)/$A$2</f>
        <v>0</v>
      </c>
      <c r="E24" s="70">
        <f>SUMIF('MC Fcst Oth. Rec. (1101-1337)'!$C:$C,$A24,'MC Fcst Oth. Rec. (1101-1337)'!$AP:$AP)/$A$2</f>
        <v>0</v>
      </c>
      <c r="F24" s="70">
        <f t="shared" si="0"/>
        <v>0</v>
      </c>
      <c r="G24" s="56"/>
      <c r="H24" s="70" t="e">
        <f>SUMIFS(#REF!,#REF!,$H$1,#REF!,$A$1,#REF!,$A24)/$A$2</f>
        <v>#REF!</v>
      </c>
      <c r="I24" s="70" t="e">
        <f>SUMIFS(#REF!,#REF!,$I$1,#REF!,$A$1,#REF!,$A24,#REF!,$I$2)/$A$2</f>
        <v>#REF!</v>
      </c>
      <c r="J24" s="70" t="e">
        <f>SUMIFS(#REF!,#REF!,$I$1,#REF!,$A$1,#REF!,$A24,#REF!,$J$2)/$A$2</f>
        <v>#REF!</v>
      </c>
      <c r="K24" s="70" t="e">
        <f t="shared" si="1"/>
        <v>#REF!</v>
      </c>
      <c r="L24" s="14"/>
      <c r="M24" s="70" t="e">
        <f t="shared" si="2"/>
        <v>#REF!</v>
      </c>
      <c r="N24" s="70" t="e">
        <f t="shared" si="3"/>
        <v>#REF!</v>
      </c>
      <c r="O24" s="70" t="e">
        <f t="shared" si="4"/>
        <v>#REF!</v>
      </c>
      <c r="P24" s="70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1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1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1" t="s">
        <v>393</v>
      </c>
    </row>
    <row r="32" spans="1:16" x14ac:dyDescent="0.3">
      <c r="A32" s="99" t="s">
        <v>394</v>
      </c>
    </row>
    <row r="33" spans="1:1" x14ac:dyDescent="0.3">
      <c r="A33" s="99" t="s">
        <v>395</v>
      </c>
    </row>
    <row r="34" spans="1:1" x14ac:dyDescent="0.3">
      <c r="A34" s="99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64" t="s">
        <v>373</v>
      </c>
      <c r="B4" s="165"/>
      <c r="C4" s="161" t="s">
        <v>389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8" customFormat="1" ht="15.6" customHeight="1" x14ac:dyDescent="0.3">
      <c r="A5" s="57"/>
      <c r="B5" s="59"/>
      <c r="C5" s="163" t="e">
        <f>"Forecast"&amp;" "&amp;"-"&amp;" "&amp;#REF!&amp;" "&amp;"(YTD)"</f>
        <v>#REF!</v>
      </c>
      <c r="D5" s="163"/>
      <c r="E5" s="163"/>
      <c r="F5" s="163"/>
      <c r="G5" s="60"/>
      <c r="H5" s="163" t="e">
        <f>"Actuals"&amp;" "&amp;"-"&amp;" "&amp;#REF!&amp;" "&amp;"(YTD)"</f>
        <v>#REF!</v>
      </c>
      <c r="I5" s="163"/>
      <c r="J5" s="163"/>
      <c r="K5" s="163"/>
      <c r="L5" s="60"/>
      <c r="M5" s="163" t="s">
        <v>252</v>
      </c>
      <c r="N5" s="163"/>
      <c r="O5" s="163"/>
      <c r="P5" s="163"/>
      <c r="Q5" s="61"/>
      <c r="S5" s="62"/>
    </row>
    <row r="6" spans="1:19" s="58" customFormat="1" ht="15.6" customHeight="1" x14ac:dyDescent="0.3">
      <c r="A6" s="63" t="s">
        <v>68</v>
      </c>
      <c r="B6" s="64" t="s">
        <v>69</v>
      </c>
      <c r="C6" s="98" t="s">
        <v>70</v>
      </c>
      <c r="D6" s="98" t="s">
        <v>71</v>
      </c>
      <c r="E6" s="98" t="s">
        <v>72</v>
      </c>
      <c r="F6" s="98" t="s">
        <v>73</v>
      </c>
      <c r="G6" s="60" t="s">
        <v>387</v>
      </c>
      <c r="H6" s="98" t="s">
        <v>70</v>
      </c>
      <c r="I6" s="98" t="s">
        <v>71</v>
      </c>
      <c r="J6" s="98" t="s">
        <v>72</v>
      </c>
      <c r="K6" s="98" t="s">
        <v>73</v>
      </c>
      <c r="L6" s="60" t="s">
        <v>387</v>
      </c>
      <c r="M6" s="98" t="s">
        <v>70</v>
      </c>
      <c r="N6" s="98" t="s">
        <v>71</v>
      </c>
      <c r="O6" s="98" t="s">
        <v>72</v>
      </c>
      <c r="P6" s="98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6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6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6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6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6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6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6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6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3">
        <v>1992</v>
      </c>
      <c r="B23" s="54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5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0">
        <f>SUMIF('MC Fcst Exp. (1101-1337)'!$C:$C,$A24,'MC Fcst Exp. (1101-1337)'!$AQ:$AQ)/$A$2</f>
        <v>0</v>
      </c>
      <c r="D24" s="70">
        <f>SUMIF('MC Fcst Fed. Rec. (1101-1337)'!$C:$C,$A24,'MC Fcst Fed. Rec. (1101-1337)'!$AQ:$AQ)/$A$2</f>
        <v>0</v>
      </c>
      <c r="E24" s="70">
        <f>SUMIF('MC Fcst Oth. Rec. (1101-1337)'!$C:$C,$A24,'MC Fcst Oth. Rec. (1101-1337)'!$AQ:$AQ)/$A$2</f>
        <v>0</v>
      </c>
      <c r="F24" s="70">
        <f t="shared" si="0"/>
        <v>0</v>
      </c>
      <c r="G24" s="56" t="e">
        <f t="shared" si="1"/>
        <v>#REF!</v>
      </c>
      <c r="H24" s="70" t="e">
        <f>SUMIFS(#REF!,#REF!,$H$1,#REF!,$A$1,#REF!,$A24)/$A$2</f>
        <v>#REF!</v>
      </c>
      <c r="I24" s="70" t="e">
        <f>SUMIFS(#REF!,#REF!,$I$1,#REF!,$A$1,#REF!,$A24,#REF!,$I$2)/$A$2</f>
        <v>#REF!</v>
      </c>
      <c r="J24" s="70" t="e">
        <f>SUMIFS(#REF!,#REF!,$I$1,#REF!,$A$1,#REF!,$A24,#REF!,$J$2)/$A$2</f>
        <v>#REF!</v>
      </c>
      <c r="K24" s="70" t="e">
        <f t="shared" si="2"/>
        <v>#REF!</v>
      </c>
      <c r="L24" s="14"/>
      <c r="M24" s="70" t="e">
        <f t="shared" si="3"/>
        <v>#REF!</v>
      </c>
      <c r="N24" s="70" t="e">
        <f t="shared" si="4"/>
        <v>#REF!</v>
      </c>
      <c r="O24" s="70" t="e">
        <f t="shared" si="5"/>
        <v>#REF!</v>
      </c>
      <c r="P24" s="70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1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1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1" t="s">
        <v>393</v>
      </c>
    </row>
    <row r="32" spans="1:16" x14ac:dyDescent="0.3">
      <c r="A32" s="99" t="s">
        <v>394</v>
      </c>
    </row>
    <row r="33" spans="1:1" x14ac:dyDescent="0.3">
      <c r="A33" s="99" t="s">
        <v>395</v>
      </c>
    </row>
    <row r="34" spans="1:1" x14ac:dyDescent="0.3">
      <c r="A34" s="99" t="s">
        <v>396</v>
      </c>
    </row>
  </sheetData>
  <autoFilter ref="A6:P6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421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5.6" customHeight="1" x14ac:dyDescent="0.3">
      <c r="A2" s="57"/>
      <c r="B2" s="59"/>
      <c r="C2" s="163" t="s">
        <v>461</v>
      </c>
      <c r="D2" s="163"/>
      <c r="E2" s="163"/>
      <c r="F2" s="163"/>
      <c r="G2" s="60"/>
      <c r="H2" s="163" t="s">
        <v>462</v>
      </c>
      <c r="I2" s="163"/>
      <c r="J2" s="163"/>
      <c r="K2" s="163"/>
      <c r="L2" s="60"/>
      <c r="M2" s="163" t="s">
        <v>368</v>
      </c>
      <c r="N2" s="163"/>
      <c r="O2" s="163"/>
      <c r="P2" s="163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 s="61"/>
    </row>
    <row r="4" spans="1:19" ht="19.5" customHeight="1" x14ac:dyDescent="0.3">
      <c r="A4" s="9">
        <v>1310</v>
      </c>
      <c r="B4" s="10" t="s">
        <v>411</v>
      </c>
      <c r="C4" s="11">
        <v>18.132263099999999</v>
      </c>
      <c r="D4" s="11">
        <v>18.099479229999996</v>
      </c>
      <c r="E4" s="11">
        <v>0</v>
      </c>
      <c r="F4" s="11">
        <v>3.2783870000002935E-2</v>
      </c>
      <c r="G4" s="11">
        <v>16.005146679999999</v>
      </c>
      <c r="H4" s="11">
        <v>16.005146679999999</v>
      </c>
      <c r="I4" s="11">
        <v>16.005156090000003</v>
      </c>
      <c r="J4" s="11">
        <v>0</v>
      </c>
      <c r="K4" s="11">
        <v>-9.4100000040953091E-6</v>
      </c>
      <c r="L4" s="16"/>
      <c r="M4" s="11">
        <v>-2.1271164200000001</v>
      </c>
      <c r="N4" s="11">
        <v>-2.0943231399999931</v>
      </c>
      <c r="O4" s="11">
        <v>0</v>
      </c>
      <c r="P4" s="11">
        <v>-3.279328000000703E-2</v>
      </c>
      <c r="Q4" s="61"/>
    </row>
    <row r="5" spans="1:19" s="15" customFormat="1" ht="19.5" customHeight="1" x14ac:dyDescent="0.3">
      <c r="A5" s="12">
        <v>1311</v>
      </c>
      <c r="B5" s="13" t="s">
        <v>401</v>
      </c>
      <c r="C5" s="34">
        <v>0.59089015999999994</v>
      </c>
      <c r="D5" s="34">
        <v>0.58982656999999994</v>
      </c>
      <c r="E5" s="34">
        <v>0</v>
      </c>
      <c r="F5" s="34">
        <v>1.0635900000000031E-3</v>
      </c>
      <c r="G5" s="56">
        <v>0.64842551999999998</v>
      </c>
      <c r="H5" s="34">
        <v>0.64842551999999998</v>
      </c>
      <c r="I5" s="34">
        <v>0.64842551999999998</v>
      </c>
      <c r="J5" s="34">
        <v>0</v>
      </c>
      <c r="K5" s="34">
        <v>0</v>
      </c>
      <c r="L5" s="14"/>
      <c r="M5" s="34">
        <v>5.7535360000000035E-2</v>
      </c>
      <c r="N5" s="34">
        <v>5.8598950000000039E-2</v>
      </c>
      <c r="O5" s="34">
        <v>0</v>
      </c>
      <c r="P5" s="34">
        <v>-1.0635900000000031E-3</v>
      </c>
    </row>
    <row r="6" spans="1:19" ht="19.5" customHeight="1" x14ac:dyDescent="0.3">
      <c r="A6" s="9">
        <v>1320</v>
      </c>
      <c r="B6" s="10" t="s">
        <v>412</v>
      </c>
      <c r="C6" s="32">
        <v>0</v>
      </c>
      <c r="D6" s="32">
        <v>0</v>
      </c>
      <c r="E6" s="32">
        <v>0</v>
      </c>
      <c r="F6" s="32">
        <v>0</v>
      </c>
      <c r="G6" s="11">
        <v>0.56396831000000003</v>
      </c>
      <c r="H6" s="32">
        <v>0.56396831000000003</v>
      </c>
      <c r="I6" s="32">
        <v>0.56224306999999996</v>
      </c>
      <c r="J6" s="32">
        <v>1.77031E-3</v>
      </c>
      <c r="K6" s="32">
        <v>-4.5069999999927711E-5</v>
      </c>
      <c r="L6" s="16"/>
      <c r="M6" s="32">
        <v>0.56396831000000003</v>
      </c>
      <c r="N6" s="32">
        <v>0.56224306999999996</v>
      </c>
      <c r="O6" s="32">
        <v>1.77031E-3</v>
      </c>
      <c r="P6" s="32">
        <v>-4.5069999999927711E-5</v>
      </c>
    </row>
    <row r="7" spans="1:19" s="15" customFormat="1" ht="19.5" customHeight="1" x14ac:dyDescent="0.3">
      <c r="A7" s="12">
        <v>1102</v>
      </c>
      <c r="B7" s="13" t="s">
        <v>398</v>
      </c>
      <c r="C7" s="34">
        <v>0.14304446000000001</v>
      </c>
      <c r="D7" s="34">
        <v>0.14278697000000001</v>
      </c>
      <c r="E7" s="34">
        <v>0</v>
      </c>
      <c r="F7" s="34">
        <v>2.5748999999999911E-4</v>
      </c>
      <c r="G7" s="56">
        <v>0.20353689000000003</v>
      </c>
      <c r="H7" s="34">
        <v>0.20353689000000003</v>
      </c>
      <c r="I7" s="34">
        <v>0.20353689</v>
      </c>
      <c r="J7" s="34">
        <v>0</v>
      </c>
      <c r="K7" s="34">
        <v>2.7755575615628914E-17</v>
      </c>
      <c r="L7" s="14"/>
      <c r="M7" s="34">
        <v>6.0492430000000014E-2</v>
      </c>
      <c r="N7" s="34">
        <v>6.0749919999999985E-2</v>
      </c>
      <c r="O7" s="34">
        <v>0</v>
      </c>
      <c r="P7" s="34">
        <v>-2.5748999999997135E-4</v>
      </c>
    </row>
    <row r="8" spans="1:19" ht="19.5" customHeight="1" x14ac:dyDescent="0.3">
      <c r="A8" s="9">
        <v>1330</v>
      </c>
      <c r="B8" s="10" t="s">
        <v>403</v>
      </c>
      <c r="C8" s="32">
        <v>0</v>
      </c>
      <c r="D8" s="32">
        <v>0</v>
      </c>
      <c r="E8" s="32">
        <v>0</v>
      </c>
      <c r="F8" s="32">
        <v>0</v>
      </c>
      <c r="G8" s="11">
        <v>1.4030939999999999E-2</v>
      </c>
      <c r="H8" s="32">
        <v>-1.4030939999999999E-2</v>
      </c>
      <c r="I8" s="32">
        <v>-1.3835859999999998E-2</v>
      </c>
      <c r="J8" s="32">
        <v>0</v>
      </c>
      <c r="K8" s="32">
        <v>-1.9508000000000025E-4</v>
      </c>
      <c r="L8" s="16"/>
      <c r="M8" s="32">
        <v>-1.4030939999999999E-2</v>
      </c>
      <c r="N8" s="32">
        <v>-1.3835859999999998E-2</v>
      </c>
      <c r="O8" s="32">
        <v>0</v>
      </c>
      <c r="P8" s="32">
        <v>-1.9508000000000025E-4</v>
      </c>
    </row>
    <row r="9" spans="1:19" s="15" customFormat="1" ht="19.5" customHeight="1" x14ac:dyDescent="0.3">
      <c r="A9" s="12">
        <v>1101</v>
      </c>
      <c r="B9" s="13" t="s">
        <v>410</v>
      </c>
      <c r="C9" s="34">
        <v>1.1540750000000001E-2</v>
      </c>
      <c r="D9" s="34">
        <v>1.1519959999999999E-2</v>
      </c>
      <c r="E9" s="34">
        <v>0</v>
      </c>
      <c r="F9" s="34">
        <v>2.0790000000001432E-5</v>
      </c>
      <c r="G9" s="56">
        <v>1.198395E-2</v>
      </c>
      <c r="H9" s="34">
        <v>1.198395E-2</v>
      </c>
      <c r="I9" s="34">
        <v>1.198395E-2</v>
      </c>
      <c r="J9" s="34">
        <v>0</v>
      </c>
      <c r="K9" s="34">
        <v>0</v>
      </c>
      <c r="L9" s="14"/>
      <c r="M9" s="34">
        <v>4.431999999999995E-4</v>
      </c>
      <c r="N9" s="34">
        <v>4.6399000000000093E-4</v>
      </c>
      <c r="O9" s="34">
        <v>0</v>
      </c>
      <c r="P9" s="34">
        <v>-2.0790000000001432E-5</v>
      </c>
    </row>
    <row r="10" spans="1:19" ht="19.5" customHeight="1" x14ac:dyDescent="0.3">
      <c r="A10" s="9">
        <v>1331</v>
      </c>
      <c r="B10" s="10" t="s">
        <v>404</v>
      </c>
      <c r="C10" s="32">
        <v>-2.630064E-2</v>
      </c>
      <c r="D10" s="32">
        <v>-2.62533E-2</v>
      </c>
      <c r="E10" s="32">
        <v>0</v>
      </c>
      <c r="F10" s="32">
        <v>-4.7339999999999882E-5</v>
      </c>
      <c r="G10" s="11">
        <v>5.59912E-3</v>
      </c>
      <c r="H10" s="32">
        <v>-5.59912E-3</v>
      </c>
      <c r="I10" s="32">
        <v>-5.59912E-3</v>
      </c>
      <c r="J10" s="32">
        <v>0</v>
      </c>
      <c r="K10" s="32">
        <v>0</v>
      </c>
      <c r="L10" s="16"/>
      <c r="M10" s="32">
        <v>2.0701520000000001E-2</v>
      </c>
      <c r="N10" s="32">
        <v>2.0654180000000001E-2</v>
      </c>
      <c r="O10" s="32">
        <v>0</v>
      </c>
      <c r="P10" s="32">
        <v>4.7339999999999882E-5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-0.10824961</v>
      </c>
      <c r="D11" s="34">
        <v>0</v>
      </c>
      <c r="E11" s="34">
        <v>0</v>
      </c>
      <c r="F11" s="34">
        <v>-0.10824961</v>
      </c>
      <c r="G11" s="56">
        <v>3.2120000000000004E-5</v>
      </c>
      <c r="H11" s="34">
        <v>3.2120000000000004E-5</v>
      </c>
      <c r="I11" s="34">
        <v>0</v>
      </c>
      <c r="J11" s="34">
        <v>-5.1094809999999997E-2</v>
      </c>
      <c r="K11" s="34">
        <v>5.1126929999999994E-2</v>
      </c>
      <c r="L11" s="56"/>
      <c r="M11" s="34">
        <v>0.10828172999999999</v>
      </c>
      <c r="N11" s="34">
        <v>0</v>
      </c>
      <c r="O11" s="34">
        <v>-5.1094809999999997E-2</v>
      </c>
      <c r="P11" s="34">
        <v>0.15937653999999998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-3.3988299999999998E-3</v>
      </c>
      <c r="D13" s="34">
        <v>0</v>
      </c>
      <c r="E13" s="34">
        <v>0</v>
      </c>
      <c r="F13" s="34">
        <v>-3.3988299999999998E-3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3.3988299999999998E-3</v>
      </c>
      <c r="N13" s="34">
        <v>0</v>
      </c>
      <c r="O13" s="34">
        <v>0</v>
      </c>
      <c r="P13" s="34">
        <v>3.3988299999999998E-3</v>
      </c>
    </row>
    <row r="14" spans="1:19" s="15" customFormat="1" ht="19.5" customHeight="1" x14ac:dyDescent="0.3">
      <c r="A14" s="9">
        <v>1910</v>
      </c>
      <c r="B14" s="10" t="s">
        <v>88</v>
      </c>
      <c r="C14" s="136">
        <v>0</v>
      </c>
      <c r="D14" s="136">
        <v>0</v>
      </c>
      <c r="E14" s="136">
        <v>1.8936600000000001E-3</v>
      </c>
      <c r="F14" s="136">
        <v>-1.8936600000000001E-3</v>
      </c>
      <c r="G14" s="11">
        <v>0</v>
      </c>
      <c r="H14" s="136">
        <v>0</v>
      </c>
      <c r="I14" s="136">
        <v>0</v>
      </c>
      <c r="J14" s="136">
        <v>4.8799999999999999E-6</v>
      </c>
      <c r="K14" s="136">
        <v>-4.8799999999999999E-6</v>
      </c>
      <c r="L14" s="55"/>
      <c r="M14" s="136">
        <v>0</v>
      </c>
      <c r="N14" s="136">
        <v>0</v>
      </c>
      <c r="O14" s="136">
        <v>-1.8887800000000001E-3</v>
      </c>
      <c r="P14" s="136">
        <v>1.8887800000000001E-3</v>
      </c>
    </row>
    <row r="15" spans="1:19" s="15" customFormat="1" ht="19.5" customHeight="1" x14ac:dyDescent="0.3">
      <c r="A15" s="12">
        <v>1810</v>
      </c>
      <c r="B15" s="96" t="s">
        <v>407</v>
      </c>
      <c r="C15" s="137">
        <v>0</v>
      </c>
      <c r="D15" s="137">
        <v>-7.3707700000000004E-3</v>
      </c>
      <c r="E15" s="137">
        <v>0</v>
      </c>
      <c r="F15" s="137">
        <v>7.3707700000000004E-3</v>
      </c>
      <c r="G15" s="56">
        <v>0</v>
      </c>
      <c r="H15" s="137">
        <v>0</v>
      </c>
      <c r="I15" s="137">
        <v>1.295051E-2</v>
      </c>
      <c r="J15" s="137">
        <v>0</v>
      </c>
      <c r="K15" s="137">
        <v>-1.295051E-2</v>
      </c>
      <c r="L15" s="138"/>
      <c r="M15" s="137">
        <v>0</v>
      </c>
      <c r="N15" s="137">
        <v>2.0321280000000001E-2</v>
      </c>
      <c r="O15" s="137">
        <v>0</v>
      </c>
      <c r="P15" s="137">
        <v>-2.0321280000000001E-2</v>
      </c>
      <c r="Q15" s="74"/>
    </row>
    <row r="16" spans="1:19" s="15" customFormat="1" ht="19.5" customHeight="1" x14ac:dyDescent="0.3">
      <c r="A16" s="9">
        <v>1992</v>
      </c>
      <c r="B16" s="10" t="s">
        <v>90</v>
      </c>
      <c r="C16" s="139">
        <v>0</v>
      </c>
      <c r="D16" s="139">
        <v>0</v>
      </c>
      <c r="E16" s="139">
        <v>0</v>
      </c>
      <c r="F16" s="139">
        <v>0</v>
      </c>
      <c r="G16" s="11">
        <v>0</v>
      </c>
      <c r="H16" s="139">
        <v>0</v>
      </c>
      <c r="I16" s="139">
        <v>0</v>
      </c>
      <c r="J16" s="139">
        <v>0</v>
      </c>
      <c r="K16" s="139">
        <v>0</v>
      </c>
      <c r="L16" s="140"/>
      <c r="M16" s="139">
        <v>0</v>
      </c>
      <c r="N16" s="139">
        <v>0</v>
      </c>
      <c r="O16" s="139">
        <v>0</v>
      </c>
      <c r="P16" s="139">
        <v>0</v>
      </c>
      <c r="Q16" s="74"/>
    </row>
    <row r="17" spans="1:16" s="28" customFormat="1" ht="19.5" customHeight="1" x14ac:dyDescent="0.3">
      <c r="A17" s="24"/>
      <c r="B17" s="25" t="s">
        <v>93</v>
      </c>
      <c r="C17" s="26">
        <v>18.739789390000002</v>
      </c>
      <c r="D17" s="26">
        <v>18.809988659999995</v>
      </c>
      <c r="E17" s="26">
        <v>1.8936600000000001E-3</v>
      </c>
      <c r="F17" s="26">
        <v>-7.2092929999992714E-2</v>
      </c>
      <c r="G17" s="27"/>
      <c r="H17" s="26">
        <v>17.413463409999999</v>
      </c>
      <c r="I17" s="26">
        <v>17.424861050000004</v>
      </c>
      <c r="J17" s="26">
        <v>-4.9319620000000002E-2</v>
      </c>
      <c r="K17" s="27">
        <v>3.7921979999994464E-2</v>
      </c>
      <c r="L17" s="27"/>
      <c r="M17" s="26">
        <v>-1.3263259799999998</v>
      </c>
      <c r="N17" s="26">
        <v>-1.385127609999993</v>
      </c>
      <c r="O17" s="26">
        <v>-5.121328E-2</v>
      </c>
      <c r="P17" s="26">
        <v>0.11001490999999317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81" t="s">
        <v>463</v>
      </c>
      <c r="B19" s="5"/>
      <c r="C19" s="120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54"/>
      <c r="B20" s="155"/>
      <c r="C20" s="156" t="s">
        <v>456</v>
      </c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ht="15" customHeight="1" x14ac:dyDescent="0.3">
      <c r="A21" s="157" t="s">
        <v>393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</row>
    <row r="22" spans="1:16" ht="15" customHeight="1" x14ac:dyDescent="0.3">
      <c r="A22" s="149" t="s">
        <v>394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x14ac:dyDescent="0.3">
      <c r="A23" s="149" t="s">
        <v>395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x14ac:dyDescent="0.3">
      <c r="A24" s="149" t="s">
        <v>396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spans="1:16" x14ac:dyDescent="0.3">
      <c r="A25" s="151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spans="1:16" x14ac:dyDescent="0.3">
      <c r="A26" s="151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pans="1:16" x14ac:dyDescent="0.3">
      <c r="A27" s="149" t="s">
        <v>457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417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5.6" customHeight="1" x14ac:dyDescent="0.3">
      <c r="A2" s="57"/>
      <c r="B2" s="59"/>
      <c r="C2" s="163" t="s">
        <v>464</v>
      </c>
      <c r="D2" s="163"/>
      <c r="E2" s="163"/>
      <c r="F2" s="163"/>
      <c r="G2" s="60"/>
      <c r="H2" s="163" t="s">
        <v>465</v>
      </c>
      <c r="I2" s="163"/>
      <c r="J2" s="163"/>
      <c r="K2" s="163"/>
      <c r="L2" s="60"/>
      <c r="M2" s="163" t="s">
        <v>368</v>
      </c>
      <c r="N2" s="163"/>
      <c r="O2" s="163"/>
      <c r="P2" s="163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82" t="s">
        <v>70</v>
      </c>
      <c r="D3" s="82" t="s">
        <v>71</v>
      </c>
      <c r="E3" s="82" t="s">
        <v>72</v>
      </c>
      <c r="F3" s="82" t="s">
        <v>73</v>
      </c>
      <c r="G3" s="60" t="s">
        <v>454</v>
      </c>
      <c r="H3" s="82" t="s">
        <v>70</v>
      </c>
      <c r="I3" s="82" t="s">
        <v>71</v>
      </c>
      <c r="J3" s="82" t="s">
        <v>72</v>
      </c>
      <c r="K3" s="82" t="s">
        <v>73</v>
      </c>
      <c r="L3" s="60" t="s">
        <v>454</v>
      </c>
      <c r="M3" s="82" t="s">
        <v>70</v>
      </c>
      <c r="N3" s="82" t="s">
        <v>71</v>
      </c>
      <c r="O3" s="82" t="s">
        <v>72</v>
      </c>
      <c r="P3" s="82" t="s">
        <v>73</v>
      </c>
      <c r="Q3" s="61"/>
    </row>
    <row r="4" spans="1:19" ht="19.5" customHeight="1" x14ac:dyDescent="0.3">
      <c r="A4" s="9">
        <v>1310</v>
      </c>
      <c r="B4" s="10" t="s">
        <v>411</v>
      </c>
      <c r="C4" s="11">
        <v>34.873320010000008</v>
      </c>
      <c r="D4" s="11">
        <v>34.808445989999996</v>
      </c>
      <c r="E4" s="11">
        <v>0</v>
      </c>
      <c r="F4" s="11">
        <v>6.4874020000011967E-2</v>
      </c>
      <c r="G4" s="11">
        <v>38.261574590000002</v>
      </c>
      <c r="H4" s="11">
        <v>38.261574590000002</v>
      </c>
      <c r="I4" s="11">
        <v>38.261557329999988</v>
      </c>
      <c r="J4" s="11">
        <v>0</v>
      </c>
      <c r="K4" s="11">
        <v>1.7260000014118759E-5</v>
      </c>
      <c r="L4" s="16"/>
      <c r="M4" s="11">
        <v>3.3882545799999946</v>
      </c>
      <c r="N4" s="11">
        <v>3.4531113399999924</v>
      </c>
      <c r="O4" s="11">
        <v>0</v>
      </c>
      <c r="P4" s="11">
        <v>-6.4856759999997848E-2</v>
      </c>
      <c r="Q4" s="61"/>
    </row>
    <row r="5" spans="1:19" s="15" customFormat="1" ht="19.5" customHeight="1" x14ac:dyDescent="0.3">
      <c r="A5" s="12">
        <v>1311</v>
      </c>
      <c r="B5" s="13" t="s">
        <v>401</v>
      </c>
      <c r="C5" s="34">
        <v>1.1795312900000001</v>
      </c>
      <c r="D5" s="34">
        <v>1.17740815</v>
      </c>
      <c r="E5" s="34">
        <v>0</v>
      </c>
      <c r="F5" s="34">
        <v>2.1231400000001344E-3</v>
      </c>
      <c r="G5" s="56">
        <v>1.2851429999999999</v>
      </c>
      <c r="H5" s="34">
        <v>1.2851429999999999</v>
      </c>
      <c r="I5" s="34">
        <v>1.2851429999999999</v>
      </c>
      <c r="J5" s="34">
        <v>0</v>
      </c>
      <c r="K5" s="34">
        <v>0</v>
      </c>
      <c r="L5" s="14"/>
      <c r="M5" s="34">
        <v>0.1056117099999998</v>
      </c>
      <c r="N5" s="34">
        <v>0.10773484999999994</v>
      </c>
      <c r="O5" s="34">
        <v>0</v>
      </c>
      <c r="P5" s="34">
        <v>-2.1231400000001344E-3</v>
      </c>
    </row>
    <row r="6" spans="1:19" ht="19.5" customHeight="1" x14ac:dyDescent="0.3">
      <c r="A6" s="9">
        <v>1102</v>
      </c>
      <c r="B6" s="10" t="s">
        <v>398</v>
      </c>
      <c r="C6" s="32">
        <v>0.24390035999999998</v>
      </c>
      <c r="D6" s="32">
        <v>0.24346132999999998</v>
      </c>
      <c r="E6" s="32">
        <v>0</v>
      </c>
      <c r="F6" s="32">
        <v>4.3903000000000691E-4</v>
      </c>
      <c r="G6" s="11">
        <v>0.31860318999999998</v>
      </c>
      <c r="H6" s="32">
        <v>0.31860318999999998</v>
      </c>
      <c r="I6" s="32">
        <v>0.31860318999999993</v>
      </c>
      <c r="J6" s="32">
        <v>0</v>
      </c>
      <c r="K6" s="32">
        <v>5.5511151231257827E-17</v>
      </c>
      <c r="L6" s="16"/>
      <c r="M6" s="32">
        <v>7.4702829999999998E-2</v>
      </c>
      <c r="N6" s="32">
        <v>7.5141859999999949E-2</v>
      </c>
      <c r="O6" s="32">
        <v>0</v>
      </c>
      <c r="P6" s="32">
        <v>-4.390299999999514E-4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-0.54038699999999995</v>
      </c>
      <c r="D7" s="34">
        <v>-0.53941430000000001</v>
      </c>
      <c r="E7" s="34">
        <v>0</v>
      </c>
      <c r="F7" s="34">
        <v>-9.726999999999375E-4</v>
      </c>
      <c r="G7" s="56">
        <v>0.16466845000000002</v>
      </c>
      <c r="H7" s="34">
        <v>0.16466845000000002</v>
      </c>
      <c r="I7" s="34">
        <v>0.16294749</v>
      </c>
      <c r="J7" s="34">
        <v>1.77031E-3</v>
      </c>
      <c r="K7" s="34">
        <v>-4.9349999999978621E-5</v>
      </c>
      <c r="L7" s="14"/>
      <c r="M7" s="34">
        <v>0.70505544999999992</v>
      </c>
      <c r="N7" s="34">
        <v>0.70236178999999999</v>
      </c>
      <c r="O7" s="34">
        <v>1.77031E-3</v>
      </c>
      <c r="P7" s="34">
        <v>9.2334999999993113E-4</v>
      </c>
    </row>
    <row r="8" spans="1:19" ht="19.5" customHeight="1" x14ac:dyDescent="0.3">
      <c r="A8" s="9">
        <v>1331</v>
      </c>
      <c r="B8" s="10" t="s">
        <v>404</v>
      </c>
      <c r="C8" s="32">
        <v>-3.1445750000000001E-2</v>
      </c>
      <c r="D8" s="32">
        <v>-3.1389150000000005E-2</v>
      </c>
      <c r="E8" s="32">
        <v>0</v>
      </c>
      <c r="F8" s="32">
        <v>-5.6599999999996931E-5</v>
      </c>
      <c r="G8" s="11">
        <v>4.62348E-2</v>
      </c>
      <c r="H8" s="32">
        <v>-4.62348E-2</v>
      </c>
      <c r="I8" s="32">
        <v>-4.62348E-2</v>
      </c>
      <c r="J8" s="32">
        <v>0</v>
      </c>
      <c r="K8" s="32">
        <v>0</v>
      </c>
      <c r="L8" s="16"/>
      <c r="M8" s="32">
        <v>-1.4789049999999998E-2</v>
      </c>
      <c r="N8" s="32">
        <v>-1.4845649999999995E-2</v>
      </c>
      <c r="O8" s="32">
        <v>0</v>
      </c>
      <c r="P8" s="32">
        <v>5.6599999999996931E-5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-1.9604000000000002E-3</v>
      </c>
      <c r="D9" s="34">
        <v>-2.0314199999999999E-3</v>
      </c>
      <c r="E9" s="34">
        <v>0</v>
      </c>
      <c r="F9" s="34">
        <v>7.1019999999999764E-5</v>
      </c>
      <c r="G9" s="56">
        <v>3.436633E-2</v>
      </c>
      <c r="H9" s="34">
        <v>-3.436633E-2</v>
      </c>
      <c r="I9" s="34">
        <v>-3.3633280000000002E-2</v>
      </c>
      <c r="J9" s="34">
        <v>0</v>
      </c>
      <c r="K9" s="34">
        <v>-7.3304999999999898E-4</v>
      </c>
      <c r="L9" s="14"/>
      <c r="M9" s="34">
        <v>-3.2405929999999999E-2</v>
      </c>
      <c r="N9" s="34">
        <v>-3.1601860000000002E-2</v>
      </c>
      <c r="O9" s="34">
        <v>0</v>
      </c>
      <c r="P9" s="34">
        <v>-8.0406999999999701E-4</v>
      </c>
    </row>
    <row r="10" spans="1:19" ht="19.5" customHeight="1" x14ac:dyDescent="0.3">
      <c r="A10" s="9">
        <v>1101</v>
      </c>
      <c r="B10" s="10" t="s">
        <v>410</v>
      </c>
      <c r="C10" s="32">
        <v>2.308151E-2</v>
      </c>
      <c r="D10" s="32">
        <v>2.303993E-2</v>
      </c>
      <c r="E10" s="32">
        <v>0</v>
      </c>
      <c r="F10" s="32">
        <v>4.1579999999999395E-5</v>
      </c>
      <c r="G10" s="11">
        <v>2.4072659999999999E-2</v>
      </c>
      <c r="H10" s="32">
        <v>2.4072659999999999E-2</v>
      </c>
      <c r="I10" s="32">
        <v>2.4072659999999999E-2</v>
      </c>
      <c r="J10" s="32">
        <v>0</v>
      </c>
      <c r="K10" s="32">
        <v>0</v>
      </c>
      <c r="L10" s="16"/>
      <c r="M10" s="32">
        <v>9.9114999999999967E-4</v>
      </c>
      <c r="N10" s="32">
        <v>1.0327299999999991E-3</v>
      </c>
      <c r="O10" s="32">
        <v>0</v>
      </c>
      <c r="P10" s="32">
        <v>-4.1579999999999395E-5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-0.10548153</v>
      </c>
      <c r="D11" s="34">
        <v>0</v>
      </c>
      <c r="E11" s="34">
        <v>0</v>
      </c>
      <c r="F11" s="34">
        <v>-0.10548153</v>
      </c>
      <c r="G11" s="56">
        <v>1.2776999999999999E-3</v>
      </c>
      <c r="H11" s="34">
        <v>-1.2776999999999999E-3</v>
      </c>
      <c r="I11" s="34">
        <v>0</v>
      </c>
      <c r="J11" s="34">
        <v>-5.1094809999999997E-2</v>
      </c>
      <c r="K11" s="34">
        <v>4.9817109999999998E-2</v>
      </c>
      <c r="L11" s="56"/>
      <c r="M11" s="34">
        <v>0.10420383</v>
      </c>
      <c r="N11" s="34">
        <v>0</v>
      </c>
      <c r="O11" s="34">
        <v>-5.1094809999999997E-2</v>
      </c>
      <c r="P11" s="34">
        <v>0.15529863999999999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-6.5309999999999965E-2</v>
      </c>
      <c r="D12" s="32">
        <v>-6.519244000000006E-2</v>
      </c>
      <c r="E12" s="32">
        <v>0</v>
      </c>
      <c r="F12" s="32">
        <v>-1.1755999999990552E-4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6.5309999999999965E-2</v>
      </c>
      <c r="N12" s="32">
        <v>6.519244000000006E-2</v>
      </c>
      <c r="O12" s="32">
        <v>0</v>
      </c>
      <c r="P12" s="32">
        <v>1.1755999999990552E-4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-6.0935500000000005E-3</v>
      </c>
      <c r="D13" s="34">
        <v>0</v>
      </c>
      <c r="E13" s="34">
        <v>0</v>
      </c>
      <c r="F13" s="34">
        <v>-6.0935500000000005E-3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6.0935500000000005E-3</v>
      </c>
      <c r="N13" s="34">
        <v>0</v>
      </c>
      <c r="O13" s="34">
        <v>0</v>
      </c>
      <c r="P13" s="34">
        <v>6.0935500000000005E-3</v>
      </c>
    </row>
    <row r="14" spans="1:19" s="15" customFormat="1" ht="19.5" customHeight="1" x14ac:dyDescent="0.3">
      <c r="A14" s="9">
        <v>1910</v>
      </c>
      <c r="B14" s="10" t="s">
        <v>88</v>
      </c>
      <c r="C14" s="136">
        <v>0</v>
      </c>
      <c r="D14" s="136">
        <v>0</v>
      </c>
      <c r="E14" s="136">
        <v>2.0642500000000001E-3</v>
      </c>
      <c r="F14" s="136">
        <v>-2.0642500000000001E-3</v>
      </c>
      <c r="G14" s="11">
        <v>0</v>
      </c>
      <c r="H14" s="136">
        <v>0</v>
      </c>
      <c r="I14" s="136">
        <v>0</v>
      </c>
      <c r="J14" s="136">
        <v>1.022E-5</v>
      </c>
      <c r="K14" s="136">
        <v>-1.022E-5</v>
      </c>
      <c r="L14" s="55"/>
      <c r="M14" s="136">
        <v>0</v>
      </c>
      <c r="N14" s="136">
        <v>0</v>
      </c>
      <c r="O14" s="136">
        <v>-2.0540300000000001E-3</v>
      </c>
      <c r="P14" s="136">
        <v>2.0540300000000001E-3</v>
      </c>
    </row>
    <row r="15" spans="1:19" s="15" customFormat="1" ht="19.5" customHeight="1" x14ac:dyDescent="0.3">
      <c r="A15" s="12">
        <v>1810</v>
      </c>
      <c r="B15" s="96" t="s">
        <v>407</v>
      </c>
      <c r="C15" s="137">
        <v>0</v>
      </c>
      <c r="D15" s="137">
        <v>-1.10643E-3</v>
      </c>
      <c r="E15" s="137">
        <v>0</v>
      </c>
      <c r="F15" s="137">
        <v>1.10643E-3</v>
      </c>
      <c r="G15" s="56">
        <v>0</v>
      </c>
      <c r="H15" s="137">
        <v>0</v>
      </c>
      <c r="I15" s="137">
        <v>5.2350460000000001E-2</v>
      </c>
      <c r="J15" s="137">
        <v>0</v>
      </c>
      <c r="K15" s="137">
        <v>-5.2350460000000001E-2</v>
      </c>
      <c r="L15" s="138"/>
      <c r="M15" s="137">
        <v>0</v>
      </c>
      <c r="N15" s="137">
        <v>5.345689E-2</v>
      </c>
      <c r="O15" s="137">
        <v>0</v>
      </c>
      <c r="P15" s="137">
        <v>-5.345689E-2</v>
      </c>
    </row>
    <row r="16" spans="1:19" s="15" customFormat="1" ht="19.5" customHeight="1" x14ac:dyDescent="0.3">
      <c r="A16" s="9">
        <v>1992</v>
      </c>
      <c r="B16" s="10" t="s">
        <v>90</v>
      </c>
      <c r="C16" s="139">
        <v>0</v>
      </c>
      <c r="D16" s="139">
        <v>-2.0570330000000001E-2</v>
      </c>
      <c r="E16" s="139">
        <v>0</v>
      </c>
      <c r="F16" s="139">
        <v>2.0570330000000001E-2</v>
      </c>
      <c r="G16" s="11">
        <v>0</v>
      </c>
      <c r="H16" s="139">
        <v>0</v>
      </c>
      <c r="I16" s="139">
        <v>3.5637089999999996E-2</v>
      </c>
      <c r="J16" s="139">
        <v>0</v>
      </c>
      <c r="K16" s="139">
        <v>-3.5637089999999996E-2</v>
      </c>
      <c r="L16" s="140"/>
      <c r="M16" s="139">
        <v>0</v>
      </c>
      <c r="N16" s="139">
        <v>5.6207419999999994E-2</v>
      </c>
      <c r="O16" s="139">
        <v>0</v>
      </c>
      <c r="P16" s="139">
        <v>-5.6207419999999994E-2</v>
      </c>
    </row>
    <row r="17" spans="1:16" s="28" customFormat="1" ht="19.5" customHeight="1" x14ac:dyDescent="0.3">
      <c r="A17" s="24"/>
      <c r="B17" s="25" t="s">
        <v>93</v>
      </c>
      <c r="C17" s="26">
        <v>35.569154939999997</v>
      </c>
      <c r="D17" s="26">
        <v>35.592651330000002</v>
      </c>
      <c r="E17" s="26">
        <v>2.0642500000000001E-3</v>
      </c>
      <c r="F17" s="26">
        <v>-2.5560640000005363E-2</v>
      </c>
      <c r="G17" s="27"/>
      <c r="H17" s="26">
        <v>39.972183059999999</v>
      </c>
      <c r="I17" s="26">
        <v>40.06044313999999</v>
      </c>
      <c r="J17" s="26">
        <v>-4.9314280000000002E-2</v>
      </c>
      <c r="K17" s="27">
        <v>-3.8945799999990635E-2</v>
      </c>
      <c r="L17" s="27"/>
      <c r="M17" s="26">
        <v>4.4030281199999948</v>
      </c>
      <c r="N17" s="26">
        <v>4.4677918099999916</v>
      </c>
      <c r="O17" s="26">
        <v>-5.1378529999999999E-2</v>
      </c>
      <c r="P17" s="26">
        <v>-1.3385159999996822E-2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81" t="s">
        <v>463</v>
      </c>
      <c r="B19" s="5"/>
      <c r="C19" s="120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54"/>
      <c r="B20" s="155"/>
      <c r="C20" s="156" t="s">
        <v>456</v>
      </c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ht="15" customHeight="1" x14ac:dyDescent="0.3">
      <c r="A21" s="157" t="s">
        <v>393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</row>
    <row r="22" spans="1:16" ht="15" customHeight="1" x14ac:dyDescent="0.3">
      <c r="A22" s="149" t="s">
        <v>394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x14ac:dyDescent="0.3">
      <c r="A23" s="149" t="s">
        <v>395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x14ac:dyDescent="0.3">
      <c r="A24" s="149" t="s">
        <v>396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spans="1:16" x14ac:dyDescent="0.3">
      <c r="A25" s="151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spans="1:16" x14ac:dyDescent="0.3">
      <c r="A26" s="151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pans="1:16" x14ac:dyDescent="0.3">
      <c r="A27" s="149" t="s">
        <v>457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422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5.6" customHeight="1" x14ac:dyDescent="0.3">
      <c r="A2" s="57"/>
      <c r="B2" s="59"/>
      <c r="C2" s="163" t="s">
        <v>466</v>
      </c>
      <c r="D2" s="163"/>
      <c r="E2" s="163"/>
      <c r="F2" s="163"/>
      <c r="G2" s="60"/>
      <c r="H2" s="163" t="s">
        <v>462</v>
      </c>
      <c r="I2" s="163"/>
      <c r="J2" s="163"/>
      <c r="K2" s="163"/>
      <c r="L2" s="60"/>
      <c r="M2" s="163" t="s">
        <v>94</v>
      </c>
      <c r="N2" s="163"/>
      <c r="O2" s="163"/>
      <c r="P2" s="163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 s="61"/>
    </row>
    <row r="4" spans="1:19" ht="19.5" customHeight="1" x14ac:dyDescent="0.3">
      <c r="A4" s="9">
        <v>1310</v>
      </c>
      <c r="B4" s="10" t="s">
        <v>411</v>
      </c>
      <c r="C4" s="11">
        <v>16.66900452440056</v>
      </c>
      <c r="D4" s="11">
        <v>19.081859149295422</v>
      </c>
      <c r="E4" s="11">
        <v>0</v>
      </c>
      <c r="F4" s="11">
        <v>-2.4128546248948624</v>
      </c>
      <c r="G4" s="11">
        <v>16.005146679999999</v>
      </c>
      <c r="H4" s="11">
        <v>16.005146679999999</v>
      </c>
      <c r="I4" s="11">
        <v>16.005156090000003</v>
      </c>
      <c r="J4" s="11">
        <v>0</v>
      </c>
      <c r="K4" s="11">
        <v>-9.4100000040953091E-6</v>
      </c>
      <c r="L4" s="16"/>
      <c r="M4" s="11">
        <v>-0.66385784440056028</v>
      </c>
      <c r="N4" s="11">
        <v>-3.0767030592954185</v>
      </c>
      <c r="O4" s="11">
        <v>0</v>
      </c>
      <c r="P4" s="11">
        <v>2.4128452148948583</v>
      </c>
      <c r="Q4" s="61"/>
    </row>
    <row r="5" spans="1:19" s="15" customFormat="1" ht="19.5" customHeight="1" x14ac:dyDescent="0.3">
      <c r="A5" s="12">
        <v>1311</v>
      </c>
      <c r="B5" s="13" t="s">
        <v>401</v>
      </c>
      <c r="C5" s="34">
        <v>0.63422562366892821</v>
      </c>
      <c r="D5" s="34">
        <v>0.61589971161437129</v>
      </c>
      <c r="E5" s="34">
        <v>0</v>
      </c>
      <c r="F5" s="34">
        <v>1.8325912054556914E-2</v>
      </c>
      <c r="G5" s="56">
        <v>0.64842551999999998</v>
      </c>
      <c r="H5" s="34">
        <v>0.64842551999999998</v>
      </c>
      <c r="I5" s="34">
        <v>0.64842551999999998</v>
      </c>
      <c r="J5" s="34">
        <v>0</v>
      </c>
      <c r="K5" s="34">
        <v>0</v>
      </c>
      <c r="L5" s="14"/>
      <c r="M5" s="34">
        <v>1.4199896331071771E-2</v>
      </c>
      <c r="N5" s="34">
        <v>3.2525808385628685E-2</v>
      </c>
      <c r="O5" s="34">
        <v>0</v>
      </c>
      <c r="P5" s="34">
        <v>-1.8325912054556914E-2</v>
      </c>
    </row>
    <row r="6" spans="1:19" ht="19.5" customHeight="1" x14ac:dyDescent="0.3">
      <c r="A6" s="9">
        <v>1320</v>
      </c>
      <c r="B6" s="10" t="s">
        <v>412</v>
      </c>
      <c r="C6" s="32">
        <v>-0.2206225</v>
      </c>
      <c r="D6" s="32">
        <v>-0.22062241666666665</v>
      </c>
      <c r="E6" s="32">
        <v>0</v>
      </c>
      <c r="F6" s="32">
        <v>-8.3333333344981497E-8</v>
      </c>
      <c r="G6" s="11">
        <v>0.56396831000000003</v>
      </c>
      <c r="H6" s="32">
        <v>0.56396831000000003</v>
      </c>
      <c r="I6" s="32">
        <v>0.56224306999999996</v>
      </c>
      <c r="J6" s="32">
        <v>1.77031E-3</v>
      </c>
      <c r="K6" s="32">
        <v>-4.5069999999927711E-5</v>
      </c>
      <c r="L6" s="16"/>
      <c r="M6" s="32">
        <v>0.78459081000000008</v>
      </c>
      <c r="N6" s="32">
        <v>0.78286548666666667</v>
      </c>
      <c r="O6" s="32">
        <v>1.77031E-3</v>
      </c>
      <c r="P6" s="32">
        <v>-4.498666666658273E-5</v>
      </c>
    </row>
    <row r="7" spans="1:19" s="15" customFormat="1" ht="19.5" customHeight="1" x14ac:dyDescent="0.3">
      <c r="A7" s="12">
        <v>1102</v>
      </c>
      <c r="B7" s="13" t="s">
        <v>398</v>
      </c>
      <c r="C7" s="34">
        <v>0.15666666666666665</v>
      </c>
      <c r="D7" s="34">
        <v>0.15567966666666666</v>
      </c>
      <c r="E7" s="34">
        <v>0</v>
      </c>
      <c r="F7" s="34">
        <v>9.8699999999998789E-4</v>
      </c>
      <c r="G7" s="56">
        <v>0.20353689000000003</v>
      </c>
      <c r="H7" s="34">
        <v>0.20353689000000003</v>
      </c>
      <c r="I7" s="34">
        <v>0.20353689</v>
      </c>
      <c r="J7" s="34">
        <v>0</v>
      </c>
      <c r="K7" s="34">
        <v>2.7755575615628914E-17</v>
      </c>
      <c r="L7" s="14"/>
      <c r="M7" s="34">
        <v>4.6870223333333377E-2</v>
      </c>
      <c r="N7" s="34">
        <v>4.7857223333333337E-2</v>
      </c>
      <c r="O7" s="34">
        <v>0</v>
      </c>
      <c r="P7" s="34">
        <v>-9.8699999999996013E-4</v>
      </c>
    </row>
    <row r="8" spans="1:19" ht="19.5" customHeight="1" x14ac:dyDescent="0.3">
      <c r="A8" s="9">
        <v>1330</v>
      </c>
      <c r="B8" s="10" t="s">
        <v>403</v>
      </c>
      <c r="C8" s="32">
        <v>-2.1890999999999997E-2</v>
      </c>
      <c r="D8" s="32">
        <v>0</v>
      </c>
      <c r="E8" s="32">
        <v>0</v>
      </c>
      <c r="F8" s="32">
        <v>-2.1890999999999997E-2</v>
      </c>
      <c r="G8" s="11">
        <v>1.4030939999999999E-2</v>
      </c>
      <c r="H8" s="32">
        <v>-1.4030939999999999E-2</v>
      </c>
      <c r="I8" s="32">
        <v>-1.3835859999999998E-2</v>
      </c>
      <c r="J8" s="32">
        <v>0</v>
      </c>
      <c r="K8" s="32">
        <v>-1.9508000000000025E-4</v>
      </c>
      <c r="L8" s="16"/>
      <c r="M8" s="32">
        <v>7.8600599999999986E-3</v>
      </c>
      <c r="N8" s="32">
        <v>-1.3835859999999998E-2</v>
      </c>
      <c r="O8" s="32">
        <v>0</v>
      </c>
      <c r="P8" s="32">
        <v>2.1695919999999997E-2</v>
      </c>
    </row>
    <row r="9" spans="1:19" s="15" customFormat="1" ht="19.5" customHeight="1" x14ac:dyDescent="0.3">
      <c r="A9" s="12">
        <v>1101</v>
      </c>
      <c r="B9" s="13" t="s">
        <v>410</v>
      </c>
      <c r="C9" s="34">
        <v>1.4990500000000002E-2</v>
      </c>
      <c r="D9" s="34">
        <v>1.156575E-2</v>
      </c>
      <c r="E9" s="34">
        <v>0</v>
      </c>
      <c r="F9" s="34">
        <v>3.4247500000000024E-3</v>
      </c>
      <c r="G9" s="56">
        <v>1.198395E-2</v>
      </c>
      <c r="H9" s="34">
        <v>1.198395E-2</v>
      </c>
      <c r="I9" s="34">
        <v>1.198395E-2</v>
      </c>
      <c r="J9" s="34">
        <v>0</v>
      </c>
      <c r="K9" s="34">
        <v>0</v>
      </c>
      <c r="L9" s="14"/>
      <c r="M9" s="34">
        <v>-3.0065500000000019E-3</v>
      </c>
      <c r="N9" s="34">
        <v>4.1820000000000052E-4</v>
      </c>
      <c r="O9" s="34">
        <v>0</v>
      </c>
      <c r="P9" s="34">
        <v>-3.4247500000000024E-3</v>
      </c>
    </row>
    <row r="10" spans="1:19" ht="19.5" customHeight="1" x14ac:dyDescent="0.3">
      <c r="A10" s="9">
        <v>1331</v>
      </c>
      <c r="B10" s="10" t="s">
        <v>404</v>
      </c>
      <c r="C10" s="32">
        <v>-2.6300613196565785E-2</v>
      </c>
      <c r="D10" s="32">
        <v>-2.6300613196565785E-2</v>
      </c>
      <c r="E10" s="32">
        <v>0</v>
      </c>
      <c r="F10" s="32">
        <v>0</v>
      </c>
      <c r="G10" s="11">
        <v>5.59912E-3</v>
      </c>
      <c r="H10" s="32">
        <v>-5.59912E-3</v>
      </c>
      <c r="I10" s="32">
        <v>-5.59912E-3</v>
      </c>
      <c r="J10" s="32">
        <v>0</v>
      </c>
      <c r="K10" s="32">
        <v>0</v>
      </c>
      <c r="L10" s="16"/>
      <c r="M10" s="32">
        <v>2.0701493196565786E-2</v>
      </c>
      <c r="N10" s="32">
        <v>2.0701493196565786E-2</v>
      </c>
      <c r="O10" s="32">
        <v>0</v>
      </c>
      <c r="P10" s="32">
        <v>0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0</v>
      </c>
      <c r="D11" s="34">
        <v>0</v>
      </c>
      <c r="E11" s="34">
        <v>0</v>
      </c>
      <c r="F11" s="34">
        <v>0</v>
      </c>
      <c r="G11" s="56">
        <v>3.2120000000000004E-5</v>
      </c>
      <c r="H11" s="34">
        <v>3.2120000000000004E-5</v>
      </c>
      <c r="I11" s="34">
        <v>0</v>
      </c>
      <c r="J11" s="34">
        <v>-5.1094809999999997E-2</v>
      </c>
      <c r="K11" s="34">
        <v>5.1126929999999994E-2</v>
      </c>
      <c r="L11" s="56"/>
      <c r="M11" s="34">
        <v>3.2120000000000004E-5</v>
      </c>
      <c r="N11" s="34">
        <v>0</v>
      </c>
      <c r="O11" s="34">
        <v>-5.1094809999999997E-2</v>
      </c>
      <c r="P11" s="34">
        <v>5.1126929999999994E-2</v>
      </c>
    </row>
    <row r="12" spans="1:19" s="15" customFormat="1" ht="19.5" customHeight="1" x14ac:dyDescent="0.3">
      <c r="A12" s="9">
        <v>1350</v>
      </c>
      <c r="B12" s="10" t="s">
        <v>406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1910</v>
      </c>
      <c r="B14" s="10" t="s">
        <v>88</v>
      </c>
      <c r="C14" s="136">
        <v>2.954166666666667E-4</v>
      </c>
      <c r="D14" s="136">
        <v>0</v>
      </c>
      <c r="E14" s="136">
        <v>7.3416666666666658E-5</v>
      </c>
      <c r="F14" s="136">
        <v>2.2200000000000003E-4</v>
      </c>
      <c r="G14" s="11">
        <v>0</v>
      </c>
      <c r="H14" s="136">
        <v>0</v>
      </c>
      <c r="I14" s="136">
        <v>0</v>
      </c>
      <c r="J14" s="136">
        <v>4.8799999999999999E-6</v>
      </c>
      <c r="K14" s="136">
        <v>-4.8799999999999999E-6</v>
      </c>
      <c r="L14" s="55"/>
      <c r="M14" s="136">
        <v>-2.954166666666667E-4</v>
      </c>
      <c r="N14" s="136">
        <v>0</v>
      </c>
      <c r="O14" s="136">
        <v>-6.8536666666666664E-5</v>
      </c>
      <c r="P14" s="136">
        <v>-2.2688000000000005E-4</v>
      </c>
    </row>
    <row r="15" spans="1:19" s="15" customFormat="1" ht="19.5" customHeight="1" x14ac:dyDescent="0.3">
      <c r="A15" s="12">
        <v>1810</v>
      </c>
      <c r="B15" s="96" t="s">
        <v>407</v>
      </c>
      <c r="C15" s="137">
        <v>0</v>
      </c>
      <c r="D15" s="137">
        <v>0</v>
      </c>
      <c r="E15" s="137">
        <v>0</v>
      </c>
      <c r="F15" s="137">
        <v>0</v>
      </c>
      <c r="G15" s="56">
        <v>0</v>
      </c>
      <c r="H15" s="137">
        <v>0</v>
      </c>
      <c r="I15" s="137">
        <v>1.295051E-2</v>
      </c>
      <c r="J15" s="137">
        <v>0</v>
      </c>
      <c r="K15" s="137">
        <v>-1.295051E-2</v>
      </c>
      <c r="L15" s="138"/>
      <c r="M15" s="137">
        <v>0</v>
      </c>
      <c r="N15" s="137">
        <v>1.295051E-2</v>
      </c>
      <c r="O15" s="137">
        <v>0</v>
      </c>
      <c r="P15" s="137">
        <v>-1.295051E-2</v>
      </c>
    </row>
    <row r="16" spans="1:19" s="15" customFormat="1" ht="19.5" customHeight="1" x14ac:dyDescent="0.3">
      <c r="A16" s="9">
        <v>1992</v>
      </c>
      <c r="B16" s="10" t="s">
        <v>90</v>
      </c>
      <c r="C16" s="139">
        <v>0</v>
      </c>
      <c r="D16" s="139">
        <v>0</v>
      </c>
      <c r="E16" s="139">
        <v>0</v>
      </c>
      <c r="F16" s="139">
        <v>0</v>
      </c>
      <c r="G16" s="11">
        <v>0</v>
      </c>
      <c r="H16" s="139">
        <v>0</v>
      </c>
      <c r="I16" s="139">
        <v>0</v>
      </c>
      <c r="J16" s="139">
        <v>0</v>
      </c>
      <c r="K16" s="139">
        <v>0</v>
      </c>
      <c r="L16" s="140"/>
      <c r="M16" s="139">
        <v>0</v>
      </c>
      <c r="N16" s="139">
        <v>0</v>
      </c>
      <c r="O16" s="139">
        <v>0</v>
      </c>
      <c r="P16" s="139">
        <v>0</v>
      </c>
    </row>
    <row r="17" spans="1:16" s="28" customFormat="1" ht="19.5" customHeight="1" x14ac:dyDescent="0.3">
      <c r="A17" s="24"/>
      <c r="B17" s="25" t="s">
        <v>93</v>
      </c>
      <c r="C17" s="26">
        <v>17.206368618206255</v>
      </c>
      <c r="D17" s="26">
        <v>19.618081247713228</v>
      </c>
      <c r="E17" s="26">
        <v>7.3416666666666658E-5</v>
      </c>
      <c r="F17" s="26">
        <v>-2.4117860461736389</v>
      </c>
      <c r="G17" s="27"/>
      <c r="H17" s="26">
        <v>17.413463409999999</v>
      </c>
      <c r="I17" s="26">
        <v>17.424861050000004</v>
      </c>
      <c r="J17" s="26">
        <v>-4.9319620000000002E-2</v>
      </c>
      <c r="K17" s="27">
        <v>3.7921979999994464E-2</v>
      </c>
      <c r="L17" s="27"/>
      <c r="M17" s="26">
        <v>0.20709479179374407</v>
      </c>
      <c r="N17" s="26">
        <v>-2.1932201977132242</v>
      </c>
      <c r="O17" s="26">
        <v>-4.9393036666666668E-2</v>
      </c>
      <c r="P17" s="26">
        <v>2.449708026173635</v>
      </c>
    </row>
    <row r="18" spans="1:16" ht="15" customHeight="1" x14ac:dyDescent="0.3">
      <c r="A18" s="4"/>
      <c r="B18" s="6"/>
      <c r="C18" s="146"/>
      <c r="D18" s="146"/>
      <c r="E18" s="146"/>
      <c r="F18" s="146"/>
      <c r="G18" s="147"/>
      <c r="H18" s="146"/>
      <c r="I18" s="146"/>
      <c r="J18" s="146"/>
      <c r="K18" s="148"/>
      <c r="L18" s="147"/>
      <c r="M18" s="146"/>
      <c r="N18" s="146"/>
      <c r="O18" s="146"/>
      <c r="P18" s="148"/>
    </row>
    <row r="19" spans="1:16" ht="15" customHeight="1" x14ac:dyDescent="0.35">
      <c r="A19" s="81" t="s">
        <v>463</v>
      </c>
      <c r="B19" s="5"/>
      <c r="C19" s="120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54"/>
      <c r="B20" s="155"/>
      <c r="C20" s="156" t="s">
        <v>456</v>
      </c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ht="15" customHeight="1" x14ac:dyDescent="0.3">
      <c r="A21" s="157" t="s">
        <v>393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</row>
    <row r="22" spans="1:16" ht="15" customHeight="1" x14ac:dyDescent="0.3">
      <c r="A22" s="149" t="s">
        <v>394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x14ac:dyDescent="0.3">
      <c r="A23" s="149" t="s">
        <v>395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x14ac:dyDescent="0.3">
      <c r="A24" s="149" t="s">
        <v>396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spans="1:16" x14ac:dyDescent="0.3">
      <c r="A25" s="151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spans="1:16" x14ac:dyDescent="0.3">
      <c r="A26" s="151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pans="1:16" x14ac:dyDescent="0.3">
      <c r="A27" s="149" t="s">
        <v>457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418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5.6" customHeight="1" x14ac:dyDescent="0.3">
      <c r="A2" s="57"/>
      <c r="B2" s="59"/>
      <c r="C2" s="163" t="s">
        <v>467</v>
      </c>
      <c r="D2" s="163"/>
      <c r="E2" s="163"/>
      <c r="F2" s="163"/>
      <c r="G2" s="60"/>
      <c r="H2" s="163" t="s">
        <v>465</v>
      </c>
      <c r="I2" s="163"/>
      <c r="J2" s="163"/>
      <c r="K2" s="163"/>
      <c r="L2" s="60"/>
      <c r="M2" s="163" t="s">
        <v>94</v>
      </c>
      <c r="N2" s="163"/>
      <c r="O2" s="163"/>
      <c r="P2" s="163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82" t="s">
        <v>70</v>
      </c>
      <c r="D3" s="82" t="s">
        <v>71</v>
      </c>
      <c r="E3" s="82" t="s">
        <v>72</v>
      </c>
      <c r="F3" s="82" t="s">
        <v>73</v>
      </c>
      <c r="G3" s="60" t="s">
        <v>454</v>
      </c>
      <c r="H3" s="82" t="s">
        <v>70</v>
      </c>
      <c r="I3" s="82" t="s">
        <v>71</v>
      </c>
      <c r="J3" s="82" t="s">
        <v>72</v>
      </c>
      <c r="K3" s="82" t="s">
        <v>73</v>
      </c>
      <c r="L3" s="60" t="s">
        <v>454</v>
      </c>
      <c r="M3" s="82" t="s">
        <v>70</v>
      </c>
      <c r="N3" s="82" t="s">
        <v>71</v>
      </c>
      <c r="O3" s="82" t="s">
        <v>72</v>
      </c>
      <c r="P3" s="82" t="s">
        <v>73</v>
      </c>
      <c r="Q3" s="61"/>
    </row>
    <row r="4" spans="1:19" ht="19.5" customHeight="1" x14ac:dyDescent="0.3">
      <c r="A4" s="9">
        <v>1310</v>
      </c>
      <c r="B4" s="10" t="s">
        <v>411</v>
      </c>
      <c r="C4" s="11">
        <v>37.350106206649649</v>
      </c>
      <c r="D4" s="11">
        <v>36.721819679047343</v>
      </c>
      <c r="E4" s="11">
        <v>0</v>
      </c>
      <c r="F4" s="11">
        <v>0.62828652760230597</v>
      </c>
      <c r="G4" s="11">
        <v>38.261574590000002</v>
      </c>
      <c r="H4" s="11">
        <v>38.261574590000002</v>
      </c>
      <c r="I4" s="11">
        <v>38.261557329999988</v>
      </c>
      <c r="J4" s="11">
        <v>0</v>
      </c>
      <c r="K4" s="11">
        <v>1.7260000014118759E-5</v>
      </c>
      <c r="L4" s="16"/>
      <c r="M4" s="11">
        <v>0.91146838335035341</v>
      </c>
      <c r="N4" s="11">
        <v>1.5397376509526453</v>
      </c>
      <c r="O4" s="11">
        <v>0</v>
      </c>
      <c r="P4" s="11">
        <v>-0.62826926760229185</v>
      </c>
      <c r="Q4" s="61"/>
    </row>
    <row r="5" spans="1:19" s="15" customFormat="1" ht="19.5" customHeight="1" x14ac:dyDescent="0.3">
      <c r="A5" s="12">
        <v>1311</v>
      </c>
      <c r="B5" s="13" t="s">
        <v>401</v>
      </c>
      <c r="C5" s="34">
        <v>1.2667046487784264</v>
      </c>
      <c r="D5" s="34">
        <v>1.2294552025559666</v>
      </c>
      <c r="E5" s="34">
        <v>0</v>
      </c>
      <c r="F5" s="34">
        <v>3.7249446222459737E-2</v>
      </c>
      <c r="G5" s="56">
        <v>1.2851429999999999</v>
      </c>
      <c r="H5" s="34">
        <v>1.2851429999999999</v>
      </c>
      <c r="I5" s="34">
        <v>1.2851429999999999</v>
      </c>
      <c r="J5" s="34">
        <v>0</v>
      </c>
      <c r="K5" s="34">
        <v>0</v>
      </c>
      <c r="L5" s="14"/>
      <c r="M5" s="34">
        <v>1.8438351221573557E-2</v>
      </c>
      <c r="N5" s="34">
        <v>5.5687797444033293E-2</v>
      </c>
      <c r="O5" s="34">
        <v>0</v>
      </c>
      <c r="P5" s="34">
        <v>-3.7249446222459737E-2</v>
      </c>
      <c r="Q5" s="61"/>
    </row>
    <row r="6" spans="1:19" ht="19.5" customHeight="1" x14ac:dyDescent="0.3">
      <c r="A6" s="9">
        <v>1102</v>
      </c>
      <c r="B6" s="10" t="s">
        <v>398</v>
      </c>
      <c r="C6" s="32">
        <v>0.3133333333333333</v>
      </c>
      <c r="D6" s="32">
        <v>0.31135933333333332</v>
      </c>
      <c r="E6" s="32">
        <v>0</v>
      </c>
      <c r="F6" s="32">
        <v>1.9739999999999758E-3</v>
      </c>
      <c r="G6" s="11">
        <v>0.31860318999999998</v>
      </c>
      <c r="H6" s="32">
        <v>0.31860318999999998</v>
      </c>
      <c r="I6" s="32">
        <v>0.31860318999999993</v>
      </c>
      <c r="J6" s="32">
        <v>0</v>
      </c>
      <c r="K6" s="32">
        <v>5.5511151231257827E-17</v>
      </c>
      <c r="L6" s="16"/>
      <c r="M6" s="32">
        <v>5.2698566666666835E-3</v>
      </c>
      <c r="N6" s="32">
        <v>7.2438566666666038E-3</v>
      </c>
      <c r="O6" s="32">
        <v>0</v>
      </c>
      <c r="P6" s="32">
        <v>-1.9739999999999203E-3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-0.441245</v>
      </c>
      <c r="D7" s="34">
        <v>-0.44124483333333331</v>
      </c>
      <c r="E7" s="34">
        <v>0</v>
      </c>
      <c r="F7" s="34">
        <v>-1.6666666668996299E-7</v>
      </c>
      <c r="G7" s="56">
        <v>0.16466845000000002</v>
      </c>
      <c r="H7" s="34">
        <v>0.16466845000000002</v>
      </c>
      <c r="I7" s="34">
        <v>0.16294749</v>
      </c>
      <c r="J7" s="34">
        <v>1.77031E-3</v>
      </c>
      <c r="K7" s="34">
        <v>-4.9349999999978621E-5</v>
      </c>
      <c r="L7" s="14"/>
      <c r="M7" s="34">
        <v>0.60591345000000008</v>
      </c>
      <c r="N7" s="34">
        <v>0.60419232333333328</v>
      </c>
      <c r="O7" s="34">
        <v>1.77031E-3</v>
      </c>
      <c r="P7" s="34">
        <v>-4.9183333333205391E-5</v>
      </c>
    </row>
    <row r="8" spans="1:19" ht="19.5" customHeight="1" x14ac:dyDescent="0.3">
      <c r="A8" s="9">
        <v>1331</v>
      </c>
      <c r="B8" s="10" t="s">
        <v>404</v>
      </c>
      <c r="C8" s="32">
        <v>-3.144571795309576E-2</v>
      </c>
      <c r="D8" s="32">
        <v>-3.144571795309576E-2</v>
      </c>
      <c r="E8" s="32">
        <v>0</v>
      </c>
      <c r="F8" s="32">
        <v>0</v>
      </c>
      <c r="G8" s="11">
        <v>4.62348E-2</v>
      </c>
      <c r="H8" s="32">
        <v>-4.62348E-2</v>
      </c>
      <c r="I8" s="32">
        <v>-4.62348E-2</v>
      </c>
      <c r="J8" s="32">
        <v>0</v>
      </c>
      <c r="K8" s="32">
        <v>0</v>
      </c>
      <c r="L8" s="16"/>
      <c r="M8" s="32">
        <v>-1.4789082046904239E-2</v>
      </c>
      <c r="N8" s="32">
        <v>-1.4789082046904239E-2</v>
      </c>
      <c r="O8" s="32">
        <v>0</v>
      </c>
      <c r="P8" s="32">
        <v>0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-4.3781999999999995E-2</v>
      </c>
      <c r="D9" s="34">
        <v>-1.7535338324328824E-3</v>
      </c>
      <c r="E9" s="34">
        <v>0</v>
      </c>
      <c r="F9" s="34">
        <v>-4.2028466167567113E-2</v>
      </c>
      <c r="G9" s="56">
        <v>3.436633E-2</v>
      </c>
      <c r="H9" s="34">
        <v>-3.436633E-2</v>
      </c>
      <c r="I9" s="34">
        <v>-3.3633280000000002E-2</v>
      </c>
      <c r="J9" s="34">
        <v>0</v>
      </c>
      <c r="K9" s="34">
        <v>-7.3304999999999898E-4</v>
      </c>
      <c r="L9" s="14"/>
      <c r="M9" s="34">
        <v>9.415669999999994E-3</v>
      </c>
      <c r="N9" s="34">
        <v>-3.187974616756712E-2</v>
      </c>
      <c r="O9" s="34">
        <v>0</v>
      </c>
      <c r="P9" s="34">
        <v>4.1295416167567114E-2</v>
      </c>
    </row>
    <row r="10" spans="1:19" ht="19.5" customHeight="1" x14ac:dyDescent="0.3">
      <c r="A10" s="9">
        <v>1101</v>
      </c>
      <c r="B10" s="10" t="s">
        <v>410</v>
      </c>
      <c r="C10" s="32">
        <v>2.9981000000000001E-2</v>
      </c>
      <c r="D10" s="32">
        <v>2.3131499999999999E-2</v>
      </c>
      <c r="E10" s="32">
        <v>0</v>
      </c>
      <c r="F10" s="32">
        <v>6.8495000000000014E-3</v>
      </c>
      <c r="G10" s="11">
        <v>2.4072659999999999E-2</v>
      </c>
      <c r="H10" s="32">
        <v>2.4072659999999999E-2</v>
      </c>
      <c r="I10" s="32">
        <v>2.4072659999999999E-2</v>
      </c>
      <c r="J10" s="32">
        <v>0</v>
      </c>
      <c r="K10" s="32">
        <v>0</v>
      </c>
      <c r="L10" s="16"/>
      <c r="M10" s="32">
        <v>-5.9083400000000015E-3</v>
      </c>
      <c r="N10" s="32">
        <v>9.4115999999999991E-4</v>
      </c>
      <c r="O10" s="32">
        <v>0</v>
      </c>
      <c r="P10" s="32">
        <v>-6.8495000000000014E-3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0</v>
      </c>
      <c r="D11" s="34">
        <v>0</v>
      </c>
      <c r="E11" s="34">
        <v>0</v>
      </c>
      <c r="F11" s="34">
        <v>0</v>
      </c>
      <c r="G11" s="56">
        <v>1.2776999999999999E-3</v>
      </c>
      <c r="H11" s="34">
        <v>-1.2776999999999999E-3</v>
      </c>
      <c r="I11" s="34">
        <v>0</v>
      </c>
      <c r="J11" s="34">
        <v>-5.1094809999999997E-2</v>
      </c>
      <c r="K11" s="34">
        <v>4.9817109999999998E-2</v>
      </c>
      <c r="L11" s="56"/>
      <c r="M11" s="34">
        <v>-1.2776999999999999E-3</v>
      </c>
      <c r="N11" s="34">
        <v>0</v>
      </c>
      <c r="O11" s="34">
        <v>-5.1094809999999997E-2</v>
      </c>
      <c r="P11" s="34">
        <v>4.9817109999999998E-2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ht="19.5" customHeight="1" x14ac:dyDescent="0.3">
      <c r="A14" s="9">
        <v>1910</v>
      </c>
      <c r="B14" s="10" t="s">
        <v>88</v>
      </c>
      <c r="C14" s="136">
        <v>5.908333333333334E-4</v>
      </c>
      <c r="D14" s="136">
        <v>0</v>
      </c>
      <c r="E14" s="136">
        <v>1.4683333333333332E-4</v>
      </c>
      <c r="F14" s="136">
        <v>4.4400000000000006E-4</v>
      </c>
      <c r="G14" s="11">
        <v>0</v>
      </c>
      <c r="H14" s="136">
        <v>0</v>
      </c>
      <c r="I14" s="136">
        <v>0</v>
      </c>
      <c r="J14" s="136">
        <v>1.022E-5</v>
      </c>
      <c r="K14" s="136">
        <v>-1.022E-5</v>
      </c>
      <c r="L14" s="55"/>
      <c r="M14" s="136">
        <v>-5.908333333333334E-4</v>
      </c>
      <c r="N14" s="136">
        <v>0</v>
      </c>
      <c r="O14" s="136">
        <v>-1.3661333333333332E-4</v>
      </c>
      <c r="P14" s="136">
        <v>-4.5422000000000008E-4</v>
      </c>
    </row>
    <row r="15" spans="1:19" s="15" customFormat="1" ht="19.5" customHeight="1" x14ac:dyDescent="0.3">
      <c r="A15" s="12">
        <v>1810</v>
      </c>
      <c r="B15" s="96" t="s">
        <v>407</v>
      </c>
      <c r="C15" s="137">
        <v>0</v>
      </c>
      <c r="D15" s="137">
        <v>0</v>
      </c>
      <c r="E15" s="137">
        <v>0</v>
      </c>
      <c r="F15" s="137">
        <v>0</v>
      </c>
      <c r="G15" s="56">
        <v>0</v>
      </c>
      <c r="H15" s="137">
        <v>0</v>
      </c>
      <c r="I15" s="137">
        <v>5.2350460000000001E-2</v>
      </c>
      <c r="J15" s="137">
        <v>0</v>
      </c>
      <c r="K15" s="137">
        <v>-5.2350460000000001E-2</v>
      </c>
      <c r="L15" s="138"/>
      <c r="M15" s="137">
        <v>0</v>
      </c>
      <c r="N15" s="137">
        <v>5.2350460000000001E-2</v>
      </c>
      <c r="O15" s="137">
        <v>0</v>
      </c>
      <c r="P15" s="137">
        <v>-5.2350460000000001E-2</v>
      </c>
    </row>
    <row r="16" spans="1:19" s="15" customFormat="1" ht="19.5" customHeight="1" x14ac:dyDescent="0.3">
      <c r="A16" s="9">
        <v>1992</v>
      </c>
      <c r="B16" s="10" t="s">
        <v>90</v>
      </c>
      <c r="C16" s="139">
        <v>0</v>
      </c>
      <c r="D16" s="139">
        <v>0</v>
      </c>
      <c r="E16" s="139">
        <v>0</v>
      </c>
      <c r="F16" s="139">
        <v>0</v>
      </c>
      <c r="G16" s="11">
        <v>0</v>
      </c>
      <c r="H16" s="139">
        <v>0</v>
      </c>
      <c r="I16" s="139">
        <v>3.5637089999999996E-2</v>
      </c>
      <c r="J16" s="139">
        <v>0</v>
      </c>
      <c r="K16" s="139">
        <v>-3.5637089999999996E-2</v>
      </c>
      <c r="L16" s="140"/>
      <c r="M16" s="139">
        <v>0</v>
      </c>
      <c r="N16" s="139">
        <v>3.5637089999999996E-2</v>
      </c>
      <c r="O16" s="139">
        <v>0</v>
      </c>
      <c r="P16" s="139">
        <v>-3.5637089999999996E-2</v>
      </c>
    </row>
    <row r="17" spans="1:16" s="28" customFormat="1" ht="19.5" customHeight="1" x14ac:dyDescent="0.3">
      <c r="A17" s="24"/>
      <c r="B17" s="25" t="s">
        <v>93</v>
      </c>
      <c r="C17" s="26">
        <v>38.444243304141644</v>
      </c>
      <c r="D17" s="26">
        <v>37.811321629817776</v>
      </c>
      <c r="E17" s="26">
        <v>1.4683333333333332E-4</v>
      </c>
      <c r="F17" s="26">
        <v>0.63277484099053416</v>
      </c>
      <c r="G17" s="27"/>
      <c r="H17" s="26">
        <v>39.972183059999999</v>
      </c>
      <c r="I17" s="26">
        <v>40.06044313999999</v>
      </c>
      <c r="J17" s="26">
        <v>-4.9314280000000002E-2</v>
      </c>
      <c r="K17" s="27">
        <v>-3.8945799999990635E-2</v>
      </c>
      <c r="L17" s="27"/>
      <c r="M17" s="26">
        <v>1.5279397558583563</v>
      </c>
      <c r="N17" s="26">
        <v>2.2491215101822069</v>
      </c>
      <c r="O17" s="26">
        <v>-4.9461113333333334E-2</v>
      </c>
      <c r="P17" s="26">
        <v>-0.6717206409905172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81" t="s">
        <v>463</v>
      </c>
      <c r="B19" s="5"/>
      <c r="C19" s="120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54"/>
      <c r="B20" s="155"/>
      <c r="C20" s="156" t="s">
        <v>456</v>
      </c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ht="15" customHeight="1" x14ac:dyDescent="0.3">
      <c r="A21" s="157" t="s">
        <v>393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</row>
    <row r="22" spans="1:16" ht="15" customHeight="1" x14ac:dyDescent="0.3">
      <c r="A22" s="149" t="s">
        <v>394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x14ac:dyDescent="0.3">
      <c r="A23" s="149" t="s">
        <v>395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x14ac:dyDescent="0.3">
      <c r="A24" s="149" t="s">
        <v>396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spans="1:16" x14ac:dyDescent="0.3">
      <c r="A25" s="151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spans="1:16" x14ac:dyDescent="0.3">
      <c r="A26" s="151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pans="1:16" x14ac:dyDescent="0.3">
      <c r="A27" s="149" t="s">
        <v>457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7" customFormat="1" ht="47.4" customHeight="1" x14ac:dyDescent="0.3">
      <c r="A4" s="164" t="s">
        <v>373</v>
      </c>
      <c r="B4" s="165"/>
      <c r="C4" s="161" t="s">
        <v>370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8" customFormat="1" ht="15.6" customHeight="1" x14ac:dyDescent="0.3">
      <c r="A5" s="57"/>
      <c r="B5" s="59"/>
      <c r="C5" s="163" t="e">
        <f>"Forecast"&amp;" "&amp;"-"&amp;" "&amp;#REF!&amp;" "&amp;"(MTD)"</f>
        <v>#REF!</v>
      </c>
      <c r="D5" s="163"/>
      <c r="E5" s="163"/>
      <c r="F5" s="163"/>
      <c r="G5" s="60"/>
      <c r="H5" s="163" t="e">
        <f>"Actuals"&amp;" "&amp;"-"&amp;" "&amp;#REF!&amp;" "&amp;"(MTD)"</f>
        <v>#REF!</v>
      </c>
      <c r="I5" s="163"/>
      <c r="J5" s="163"/>
      <c r="K5" s="163"/>
      <c r="L5" s="60"/>
      <c r="M5" s="163" t="s">
        <v>252</v>
      </c>
      <c r="N5" s="163"/>
      <c r="O5" s="163"/>
      <c r="P5" s="163"/>
      <c r="Q5" s="61"/>
      <c r="S5" s="62"/>
    </row>
    <row r="6" spans="1:19" s="58" customFormat="1" ht="15.6" x14ac:dyDescent="0.3">
      <c r="A6" s="63" t="s">
        <v>68</v>
      </c>
      <c r="B6" s="64" t="s">
        <v>69</v>
      </c>
      <c r="C6" s="65" t="s">
        <v>70</v>
      </c>
      <c r="D6" s="65" t="s">
        <v>71</v>
      </c>
      <c r="E6" s="65" t="s">
        <v>72</v>
      </c>
      <c r="F6" s="65" t="s">
        <v>73</v>
      </c>
      <c r="G6" s="60"/>
      <c r="H6" s="65" t="s">
        <v>70</v>
      </c>
      <c r="I6" s="65" t="s">
        <v>71</v>
      </c>
      <c r="J6" s="65" t="s">
        <v>72</v>
      </c>
      <c r="K6" s="65" t="s">
        <v>73</v>
      </c>
      <c r="L6" s="60"/>
      <c r="M6" s="65" t="s">
        <v>70</v>
      </c>
      <c r="N6" s="65" t="s">
        <v>71</v>
      </c>
      <c r="O6" s="65" t="s">
        <v>72</v>
      </c>
      <c r="P6" s="65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70">
        <v>0</v>
      </c>
      <c r="D16" s="70">
        <v>0</v>
      </c>
      <c r="E16" s="70">
        <v>0</v>
      </c>
      <c r="F16" s="70">
        <f t="shared" si="0"/>
        <v>0</v>
      </c>
      <c r="G16" s="56"/>
      <c r="H16" s="70" t="e">
        <f>SUMIFS(#REF!,#REF!,$H$1,#REF!,$A$1,#REF!,$A16)/$A$2</f>
        <v>#REF!</v>
      </c>
      <c r="I16" s="70" t="e">
        <f>SUMIFS(#REF!,#REF!,$I$1,#REF!,$A$1,#REF!,$A16,#REF!,$I$2)/$A$2</f>
        <v>#REF!</v>
      </c>
      <c r="J16" s="70" t="e">
        <f>SUMIFS(#REF!,#REF!,$I$1,#REF!,$A$1,#REF!,$A16,#REF!,$J$2)/$A$2</f>
        <v>#REF!</v>
      </c>
      <c r="K16" s="70" t="e">
        <f t="shared" si="1"/>
        <v>#REF!</v>
      </c>
      <c r="L16" s="14"/>
      <c r="M16" s="70" t="e">
        <f t="shared" si="2"/>
        <v>#REF!</v>
      </c>
      <c r="N16" s="70" t="e">
        <f t="shared" si="3"/>
        <v>#REF!</v>
      </c>
      <c r="O16" s="70" t="e">
        <f t="shared" si="4"/>
        <v>#REF!</v>
      </c>
      <c r="P16" s="70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9">
        <v>0</v>
      </c>
      <c r="D17" s="69">
        <v>0</v>
      </c>
      <c r="E17" s="69">
        <v>0</v>
      </c>
      <c r="F17" s="69">
        <f t="shared" si="0"/>
        <v>0</v>
      </c>
      <c r="G17" s="11"/>
      <c r="H17" s="69" t="e">
        <f>SUMIFS(#REF!,#REF!,$H$1,#REF!,$A$1,#REF!,$A17)/$A$2</f>
        <v>#REF!</v>
      </c>
      <c r="I17" s="69" t="e">
        <f>SUMIFS(#REF!,#REF!,$I$1,#REF!,$A$1,#REF!,$A17,#REF!,$I$2)/$A$2</f>
        <v>#REF!</v>
      </c>
      <c r="J17" s="69" t="e">
        <f>SUMIFS(#REF!,#REF!,$I$1,#REF!,$A$1,#REF!,$A17,#REF!,$J$2)/$A$2</f>
        <v>#REF!</v>
      </c>
      <c r="K17" s="69" t="e">
        <f t="shared" si="1"/>
        <v>#REF!</v>
      </c>
      <c r="L17" s="16"/>
      <c r="M17" s="69" t="e">
        <f t="shared" si="2"/>
        <v>#REF!</v>
      </c>
      <c r="N17" s="69" t="e">
        <f t="shared" si="3"/>
        <v>#REF!</v>
      </c>
      <c r="O17" s="69" t="e">
        <f t="shared" si="4"/>
        <v>#REF!</v>
      </c>
      <c r="P17" s="69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6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6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1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1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1" t="s">
        <v>393</v>
      </c>
    </row>
    <row r="33" spans="1:1" x14ac:dyDescent="0.3">
      <c r="A33" s="99" t="s">
        <v>394</v>
      </c>
    </row>
    <row r="34" spans="1:1" x14ac:dyDescent="0.3">
      <c r="A34" s="99" t="s">
        <v>395</v>
      </c>
    </row>
    <row r="35" spans="1:1" x14ac:dyDescent="0.3">
      <c r="A35" s="99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7" customFormat="1" ht="47.4" customHeight="1" x14ac:dyDescent="0.3">
      <c r="A4" s="164" t="s">
        <v>373</v>
      </c>
      <c r="B4" s="165"/>
      <c r="C4" s="161" t="s">
        <v>390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8" customFormat="1" ht="15.6" customHeight="1" x14ac:dyDescent="0.3">
      <c r="A5" s="57"/>
      <c r="B5" s="59"/>
      <c r="C5" s="163" t="e">
        <f>"Forecast"&amp;" "&amp;"-"&amp;" "&amp;#REF!&amp;" "&amp;"(YTD)"</f>
        <v>#REF!</v>
      </c>
      <c r="D5" s="163"/>
      <c r="E5" s="163"/>
      <c r="F5" s="163"/>
      <c r="G5" s="60"/>
      <c r="H5" s="163" t="e">
        <f>"Actuals"&amp;" "&amp;"-"&amp;" "&amp;#REF!&amp;" "&amp;"(YTD)"</f>
        <v>#REF!</v>
      </c>
      <c r="I5" s="163"/>
      <c r="J5" s="163"/>
      <c r="K5" s="163"/>
      <c r="L5" s="60"/>
      <c r="M5" s="163" t="s">
        <v>252</v>
      </c>
      <c r="N5" s="163"/>
      <c r="O5" s="163"/>
      <c r="P5" s="163"/>
      <c r="Q5" s="61"/>
      <c r="S5" s="62"/>
    </row>
    <row r="6" spans="1:19" s="58" customFormat="1" ht="15.6" x14ac:dyDescent="0.3">
      <c r="A6" s="63" t="s">
        <v>68</v>
      </c>
      <c r="B6" s="64" t="s">
        <v>69</v>
      </c>
      <c r="C6" s="98" t="s">
        <v>70</v>
      </c>
      <c r="D6" s="98" t="s">
        <v>71</v>
      </c>
      <c r="E6" s="98" t="s">
        <v>72</v>
      </c>
      <c r="F6" s="98" t="s">
        <v>73</v>
      </c>
      <c r="G6" s="60"/>
      <c r="H6" s="98" t="s">
        <v>70</v>
      </c>
      <c r="I6" s="98" t="s">
        <v>71</v>
      </c>
      <c r="J6" s="98" t="s">
        <v>72</v>
      </c>
      <c r="K6" s="98" t="s">
        <v>73</v>
      </c>
      <c r="L6" s="60"/>
      <c r="M6" s="98" t="s">
        <v>70</v>
      </c>
      <c r="N6" s="98" t="s">
        <v>71</v>
      </c>
      <c r="O6" s="98" t="s">
        <v>72</v>
      </c>
      <c r="P6" s="98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6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70">
        <v>0</v>
      </c>
      <c r="D18" s="70">
        <v>0</v>
      </c>
      <c r="E18" s="70">
        <v>0</v>
      </c>
      <c r="F18" s="70">
        <f t="shared" si="0"/>
        <v>0</v>
      </c>
      <c r="G18" s="56"/>
      <c r="H18" s="70" t="e">
        <f>SUMIFS(#REF!,#REF!,$H$1,#REF!,$A$1,#REF!,$A18)/$A$2</f>
        <v>#REF!</v>
      </c>
      <c r="I18" s="70" t="e">
        <f>SUMIFS(#REF!,#REF!,$I$1,#REF!,$A$1,#REF!,$A18,#REF!,$I$2)/$A$2</f>
        <v>#REF!</v>
      </c>
      <c r="J18" s="70" t="e">
        <f>SUMIFS(#REF!,#REF!,$I$1,#REF!,$A$1,#REF!,$A18,#REF!,$J$2)/$A$2</f>
        <v>#REF!</v>
      </c>
      <c r="K18" s="70" t="e">
        <f t="shared" si="1"/>
        <v>#REF!</v>
      </c>
      <c r="L18" s="14"/>
      <c r="M18" s="70" t="e">
        <f t="shared" si="2"/>
        <v>#REF!</v>
      </c>
      <c r="N18" s="70" t="e">
        <f t="shared" si="3"/>
        <v>#REF!</v>
      </c>
      <c r="O18" s="70" t="e">
        <f t="shared" si="4"/>
        <v>#REF!</v>
      </c>
      <c r="P18" s="70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9">
        <v>0</v>
      </c>
      <c r="D19" s="69">
        <v>0</v>
      </c>
      <c r="E19" s="69">
        <v>0</v>
      </c>
      <c r="F19" s="69">
        <f t="shared" si="0"/>
        <v>0</v>
      </c>
      <c r="G19" s="11"/>
      <c r="H19" s="69" t="e">
        <f>SUMIFS(#REF!,#REF!,$H$1,#REF!,$A$1,#REF!,$A19)/$A$2</f>
        <v>#REF!</v>
      </c>
      <c r="I19" s="69" t="e">
        <f>SUMIFS(#REF!,#REF!,$I$1,#REF!,$A$1,#REF!,$A19,#REF!,$I$2)/$A$2</f>
        <v>#REF!</v>
      </c>
      <c r="J19" s="69" t="e">
        <f>SUMIFS(#REF!,#REF!,$I$1,#REF!,$A$1,#REF!,$A19,#REF!,$J$2)/$A$2</f>
        <v>#REF!</v>
      </c>
      <c r="K19" s="69" t="e">
        <f t="shared" si="1"/>
        <v>#REF!</v>
      </c>
      <c r="L19" s="16"/>
      <c r="M19" s="69" t="e">
        <f t="shared" si="2"/>
        <v>#REF!</v>
      </c>
      <c r="N19" s="69" t="e">
        <f t="shared" si="3"/>
        <v>#REF!</v>
      </c>
      <c r="O19" s="69" t="e">
        <f t="shared" si="4"/>
        <v>#REF!</v>
      </c>
      <c r="P19" s="69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6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107"/>
      <c r="B26" s="108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1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1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1" t="s">
        <v>393</v>
      </c>
    </row>
    <row r="33" spans="1:1" x14ac:dyDescent="0.3">
      <c r="A33" s="99" t="s">
        <v>394</v>
      </c>
    </row>
    <row r="34" spans="1:1" x14ac:dyDescent="0.3">
      <c r="A34" s="99" t="s">
        <v>395</v>
      </c>
    </row>
    <row r="35" spans="1:1" x14ac:dyDescent="0.3">
      <c r="A35" s="99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3" ht="23.4" customHeight="1" x14ac:dyDescent="0.3">
      <c r="A1" s="83"/>
      <c r="B1" s="84"/>
    </row>
    <row r="2" spans="1:3" ht="33" customHeight="1" x14ac:dyDescent="0.3">
      <c r="A2" s="169" t="s">
        <v>468</v>
      </c>
      <c r="B2" s="170"/>
      <c r="C2" s="171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7" t="s">
        <v>423</v>
      </c>
      <c r="B4" s="85">
        <v>0.54679246277086557</v>
      </c>
      <c r="C4" s="85">
        <v>0.36911667410804888</v>
      </c>
    </row>
    <row r="5" spans="1:3" ht="18" customHeight="1" x14ac:dyDescent="0.3">
      <c r="A5" s="86" t="s">
        <v>424</v>
      </c>
      <c r="B5" s="87">
        <v>1.0197197900116828</v>
      </c>
      <c r="C5" s="87">
        <v>0.11976985834314242</v>
      </c>
    </row>
    <row r="6" spans="1:3" ht="18" customHeight="1" x14ac:dyDescent="0.3">
      <c r="A6" s="77" t="s">
        <v>425</v>
      </c>
      <c r="B6" s="88">
        <v>36.759928579611064</v>
      </c>
      <c r="C6" s="88">
        <v>0</v>
      </c>
    </row>
    <row r="7" spans="1:3" ht="18" customHeight="1" x14ac:dyDescent="0.3">
      <c r="A7" s="86" t="s">
        <v>426</v>
      </c>
      <c r="B7" s="87">
        <v>9.9040942985010716</v>
      </c>
      <c r="C7" s="87">
        <v>0</v>
      </c>
    </row>
    <row r="8" spans="1:3" ht="18" customHeight="1" x14ac:dyDescent="0.3">
      <c r="A8" s="77" t="s">
        <v>427</v>
      </c>
      <c r="B8" s="88">
        <v>2.6405120990759721</v>
      </c>
      <c r="C8" s="88">
        <v>0</v>
      </c>
    </row>
    <row r="9" spans="1:3" ht="18" customHeight="1" x14ac:dyDescent="0.3">
      <c r="A9" s="86" t="s">
        <v>428</v>
      </c>
      <c r="B9" s="87">
        <v>5.2161203976843478</v>
      </c>
      <c r="C9" s="87">
        <v>2.7678489670008521</v>
      </c>
    </row>
    <row r="10" spans="1:3" ht="18" customHeight="1" x14ac:dyDescent="0.3">
      <c r="A10" s="77" t="s">
        <v>429</v>
      </c>
      <c r="B10" s="88">
        <v>14.212988751868767</v>
      </c>
      <c r="C10" s="88">
        <v>21.417572046109512</v>
      </c>
    </row>
    <row r="11" spans="1:3" ht="18" customHeight="1" x14ac:dyDescent="0.3">
      <c r="A11" s="86" t="s">
        <v>430</v>
      </c>
      <c r="B11" s="87">
        <v>9.5248162263875518</v>
      </c>
      <c r="C11" s="87">
        <v>4.1251146649348538</v>
      </c>
    </row>
    <row r="12" spans="1:3" ht="18" customHeight="1" x14ac:dyDescent="0.3">
      <c r="A12" s="77" t="s">
        <v>431</v>
      </c>
      <c r="B12" s="88">
        <v>3.9512628445286984</v>
      </c>
      <c r="C12" s="88">
        <v>5.2228272516946053</v>
      </c>
    </row>
    <row r="13" spans="1:3" ht="18" customHeight="1" x14ac:dyDescent="0.3">
      <c r="A13" s="86" t="s">
        <v>449</v>
      </c>
      <c r="B13" s="87">
        <v>4.3443181590785729</v>
      </c>
      <c r="C13" s="87">
        <v>0</v>
      </c>
    </row>
    <row r="14" spans="1:3" ht="18" customHeight="1" x14ac:dyDescent="0.3">
      <c r="A14" s="126" t="s">
        <v>432</v>
      </c>
      <c r="B14" s="127">
        <v>8.6874350722638418</v>
      </c>
      <c r="C14" s="127">
        <v>1.8937472094816738E-2</v>
      </c>
    </row>
    <row r="15" spans="1:3" ht="18" customHeight="1" x14ac:dyDescent="0.3">
      <c r="A15" s="86" t="s">
        <v>433</v>
      </c>
      <c r="B15" s="87">
        <v>3.7604231184357504</v>
      </c>
      <c r="C15" s="87">
        <v>0</v>
      </c>
    </row>
    <row r="16" spans="1:3" ht="18" customHeight="1" x14ac:dyDescent="0.3">
      <c r="A16" s="126" t="s">
        <v>434</v>
      </c>
      <c r="B16" s="127">
        <v>12.745870851674606</v>
      </c>
      <c r="C16" s="127">
        <v>5.9453981815967847</v>
      </c>
    </row>
    <row r="17" spans="1:3" ht="18" customHeight="1" x14ac:dyDescent="0.3">
      <c r="A17" s="86" t="s">
        <v>253</v>
      </c>
      <c r="B17" s="87">
        <v>38.995184126460877</v>
      </c>
      <c r="C17" s="87">
        <v>9.4207758655680482</v>
      </c>
    </row>
    <row r="18" spans="1:3" ht="18" customHeight="1" x14ac:dyDescent="0.3">
      <c r="A18" s="126" t="s">
        <v>254</v>
      </c>
      <c r="B18" s="127">
        <v>22.782714487134808</v>
      </c>
      <c r="C18" s="127">
        <v>14.253842188578156</v>
      </c>
    </row>
    <row r="19" spans="1:3" ht="18" customHeight="1" x14ac:dyDescent="0.3">
      <c r="A19" s="86" t="s">
        <v>435</v>
      </c>
      <c r="B19" s="87">
        <v>4.6723224241943822</v>
      </c>
      <c r="C19" s="87">
        <v>1.7244409830742378</v>
      </c>
    </row>
    <row r="20" spans="1:3" ht="18" customHeight="1" x14ac:dyDescent="0.3">
      <c r="A20" s="126" t="s">
        <v>255</v>
      </c>
      <c r="B20" s="127">
        <v>108.89090391550586</v>
      </c>
      <c r="C20" s="127">
        <v>0</v>
      </c>
    </row>
    <row r="21" spans="1:3" ht="18" customHeight="1" x14ac:dyDescent="0.3">
      <c r="A21" s="86" t="s">
        <v>441</v>
      </c>
      <c r="B21" s="87">
        <v>2.5427176869383725</v>
      </c>
      <c r="C21" s="87">
        <v>0</v>
      </c>
    </row>
    <row r="22" spans="1:3" ht="18" customHeight="1" x14ac:dyDescent="0.3">
      <c r="A22" s="77" t="s">
        <v>436</v>
      </c>
      <c r="B22" s="88">
        <v>1.0160172064361486</v>
      </c>
      <c r="C22" s="88">
        <v>2.72264987620246</v>
      </c>
    </row>
    <row r="23" spans="1:3" ht="18" customHeight="1" x14ac:dyDescent="0.3">
      <c r="A23" s="86" t="s">
        <v>437</v>
      </c>
      <c r="B23" s="87">
        <v>3.4169735271840715</v>
      </c>
      <c r="C23" s="87">
        <v>0</v>
      </c>
    </row>
    <row r="24" spans="1:3" ht="18" customHeight="1" x14ac:dyDescent="0.3">
      <c r="A24" s="77" t="s">
        <v>438</v>
      </c>
      <c r="B24" s="88">
        <v>17.546014030800283</v>
      </c>
      <c r="C24" s="88">
        <v>0</v>
      </c>
    </row>
    <row r="25" spans="1:3" ht="18" customHeight="1" x14ac:dyDescent="0.3">
      <c r="A25" s="86" t="s">
        <v>442</v>
      </c>
      <c r="B25" s="87">
        <v>36.486029488461625</v>
      </c>
      <c r="C25" s="87">
        <v>26.156427223282055</v>
      </c>
    </row>
    <row r="26" spans="1:3" ht="18" customHeight="1" x14ac:dyDescent="0.3">
      <c r="A26" s="126" t="s">
        <v>440</v>
      </c>
      <c r="B26" s="127">
        <v>5.6932456738607469</v>
      </c>
      <c r="C26" s="127">
        <v>13.776546251572839</v>
      </c>
    </row>
    <row r="27" spans="1:3" ht="18" customHeight="1" x14ac:dyDescent="0.3">
      <c r="A27" s="86" t="s">
        <v>256</v>
      </c>
      <c r="B27" s="87">
        <v>50.579659486765046</v>
      </c>
      <c r="C27" s="87">
        <v>0</v>
      </c>
    </row>
    <row r="28" spans="1:3" ht="18" customHeight="1" x14ac:dyDescent="0.3">
      <c r="A28" s="126" t="s">
        <v>257</v>
      </c>
      <c r="B28" s="128">
        <v>0.79675560219384722</v>
      </c>
      <c r="C28" s="128">
        <v>9.4252344035393926E-2</v>
      </c>
    </row>
    <row r="29" spans="1:3" ht="18" customHeight="1" x14ac:dyDescent="0.3">
      <c r="A29" s="86" t="s">
        <v>444</v>
      </c>
      <c r="B29" s="129">
        <v>406.73282030782889</v>
      </c>
      <c r="C29" s="129">
        <v>108.1355198481958</v>
      </c>
    </row>
    <row r="30" spans="1:3" ht="18" customHeight="1" x14ac:dyDescent="0.3">
      <c r="A30" s="89"/>
      <c r="B30" s="90"/>
      <c r="C30" s="90"/>
    </row>
    <row r="31" spans="1:3" ht="18" customHeight="1" x14ac:dyDescent="0.3">
      <c r="A31" s="89" t="s">
        <v>439</v>
      </c>
      <c r="B31" s="90"/>
      <c r="C31" s="90"/>
    </row>
    <row r="32" spans="1:3" ht="18" customHeight="1" x14ac:dyDescent="0.3">
      <c r="A32" s="89" t="s">
        <v>445</v>
      </c>
      <c r="B32" s="124">
        <v>69.863355564395562</v>
      </c>
      <c r="C32" s="124">
        <v>54.274135142265706</v>
      </c>
    </row>
    <row r="33" spans="1:3" ht="18" customHeight="1" x14ac:dyDescent="0.3">
      <c r="A33" s="89" t="s">
        <v>446</v>
      </c>
      <c r="B33" s="125">
        <v>-30.056790200674087</v>
      </c>
      <c r="C33" s="125">
        <v>-5.6816170800016233E-2</v>
      </c>
    </row>
    <row r="34" spans="1:3" ht="18" customHeight="1" x14ac:dyDescent="0.3">
      <c r="A34" s="130" t="s">
        <v>447</v>
      </c>
      <c r="B34" s="131">
        <v>39.806565363721468</v>
      </c>
      <c r="C34" s="131">
        <v>54.217318971465687</v>
      </c>
    </row>
    <row r="35" spans="1:3" ht="18" customHeight="1" x14ac:dyDescent="0.3">
      <c r="A35" s="89"/>
      <c r="B35" s="122"/>
      <c r="C35" s="122"/>
    </row>
    <row r="36" spans="1:3" ht="18" customHeight="1" x14ac:dyDescent="0.3">
      <c r="A36" s="89" t="s">
        <v>448</v>
      </c>
      <c r="B36" s="133">
        <v>446.53938567155035</v>
      </c>
      <c r="C36" s="133">
        <v>162.35283881966149</v>
      </c>
    </row>
    <row r="37" spans="1:3" ht="18" customHeight="1" x14ac:dyDescent="0.3">
      <c r="A37" s="89"/>
      <c r="B37" s="122"/>
      <c r="C37" s="122"/>
    </row>
    <row r="38" spans="1:3" ht="18" customHeight="1" x14ac:dyDescent="0.3">
      <c r="A38" s="89" t="s">
        <v>469</v>
      </c>
      <c r="B38" s="91">
        <v>2068877</v>
      </c>
      <c r="C38" s="91">
        <v>98548</v>
      </c>
    </row>
    <row r="40" spans="1:3" x14ac:dyDescent="0.3">
      <c r="A40" s="52" t="s">
        <v>443</v>
      </c>
      <c r="B40" s="51"/>
      <c r="C40" s="51"/>
    </row>
    <row r="41" spans="1:3" ht="28.2" customHeight="1" x14ac:dyDescent="0.3">
      <c r="A41" s="168" t="s">
        <v>450</v>
      </c>
      <c r="B41" s="168"/>
      <c r="C41" s="168"/>
    </row>
    <row r="42" spans="1:3" ht="28.8" customHeight="1" x14ac:dyDescent="0.3">
      <c r="A42" s="172" t="s">
        <v>459</v>
      </c>
      <c r="B42" s="172"/>
      <c r="C42" s="172"/>
    </row>
    <row r="45" spans="1:3" ht="27.6" customHeight="1" x14ac:dyDescent="0.3">
      <c r="A45" s="168" t="s">
        <v>457</v>
      </c>
      <c r="B45" s="168"/>
      <c r="C45" s="168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100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100" t="s">
        <v>388</v>
      </c>
      <c r="AQ3" s="100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101">
        <f>SUMIF($E$3:$AN$3,$AP$1,$E4:$AN4)</f>
        <v>0</v>
      </c>
      <c r="AQ4" s="101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101">
        <f t="shared" ref="AP5:AP68" si="0">SUMIF($E$3:$AN$3,$AP$1,$E5:$AN5)</f>
        <v>0</v>
      </c>
      <c r="AQ5" s="101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101">
        <f t="shared" si="0"/>
        <v>0</v>
      </c>
      <c r="AQ6" s="101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101">
        <f t="shared" si="0"/>
        <v>0</v>
      </c>
      <c r="AQ7" s="101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101">
        <f t="shared" si="0"/>
        <v>0</v>
      </c>
      <c r="AQ8" s="101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101">
        <f t="shared" si="0"/>
        <v>0</v>
      </c>
      <c r="AQ9" s="101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101">
        <f t="shared" si="0"/>
        <v>0</v>
      </c>
      <c r="AQ10" s="101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101">
        <f t="shared" si="0"/>
        <v>0</v>
      </c>
      <c r="AQ11" s="101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101">
        <f t="shared" si="0"/>
        <v>0</v>
      </c>
      <c r="AQ12" s="101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101">
        <f t="shared" si="0"/>
        <v>0</v>
      </c>
      <c r="AQ13" s="101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101">
        <f t="shared" si="0"/>
        <v>0</v>
      </c>
      <c r="AQ14" s="101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101">
        <f t="shared" si="0"/>
        <v>0</v>
      </c>
      <c r="AQ15" s="101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101">
        <f t="shared" si="0"/>
        <v>0</v>
      </c>
      <c r="AQ16" s="101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101">
        <f t="shared" si="0"/>
        <v>0</v>
      </c>
      <c r="AQ17" s="101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101">
        <f t="shared" si="0"/>
        <v>0</v>
      </c>
      <c r="AQ18" s="101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101">
        <f t="shared" si="0"/>
        <v>0</v>
      </c>
      <c r="AQ19" s="101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101">
        <f t="shared" si="0"/>
        <v>0</v>
      </c>
      <c r="AQ20" s="101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101">
        <f t="shared" si="0"/>
        <v>0</v>
      </c>
      <c r="AQ21" s="101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101">
        <f t="shared" si="0"/>
        <v>0</v>
      </c>
      <c r="AQ22" s="101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101">
        <f t="shared" si="0"/>
        <v>0</v>
      </c>
      <c r="AQ23" s="101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101">
        <f t="shared" si="0"/>
        <v>0</v>
      </c>
      <c r="AQ24" s="101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101">
        <f t="shared" si="0"/>
        <v>0</v>
      </c>
      <c r="AQ25" s="101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101">
        <f t="shared" si="0"/>
        <v>0</v>
      </c>
      <c r="AQ26" s="101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101">
        <f t="shared" si="0"/>
        <v>0</v>
      </c>
      <c r="AQ27" s="101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101">
        <f t="shared" si="0"/>
        <v>0</v>
      </c>
      <c r="AQ28" s="101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101">
        <f t="shared" si="0"/>
        <v>0</v>
      </c>
      <c r="AQ29" s="101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101">
        <f t="shared" si="0"/>
        <v>0</v>
      </c>
      <c r="AQ30" s="101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101">
        <f t="shared" si="0"/>
        <v>0</v>
      </c>
      <c r="AQ31" s="101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101">
        <f t="shared" si="0"/>
        <v>0</v>
      </c>
      <c r="AQ32" s="101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101">
        <f t="shared" si="0"/>
        <v>0</v>
      </c>
      <c r="AQ33" s="101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101">
        <f t="shared" si="0"/>
        <v>0</v>
      </c>
      <c r="AQ34" s="101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101">
        <f t="shared" si="0"/>
        <v>0</v>
      </c>
      <c r="AQ35" s="101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101">
        <f t="shared" si="0"/>
        <v>0</v>
      </c>
      <c r="AQ36" s="101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101">
        <f t="shared" si="0"/>
        <v>0</v>
      </c>
      <c r="AQ37" s="101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101">
        <f t="shared" si="0"/>
        <v>0</v>
      </c>
      <c r="AQ38" s="101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101">
        <f t="shared" si="0"/>
        <v>0</v>
      </c>
      <c r="AQ39" s="101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101">
        <f t="shared" si="0"/>
        <v>0</v>
      </c>
      <c r="AQ40" s="101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101">
        <f t="shared" si="0"/>
        <v>0</v>
      </c>
      <c r="AQ41" s="101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101">
        <f t="shared" si="0"/>
        <v>0</v>
      </c>
      <c r="AQ42" s="101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101">
        <f t="shared" si="0"/>
        <v>0</v>
      </c>
      <c r="AQ43" s="101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101">
        <f t="shared" si="0"/>
        <v>0</v>
      </c>
      <c r="AQ44" s="101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101">
        <f t="shared" si="0"/>
        <v>0</v>
      </c>
      <c r="AQ45" s="101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101">
        <f t="shared" si="0"/>
        <v>0</v>
      </c>
      <c r="AQ46" s="101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101">
        <f t="shared" si="0"/>
        <v>0</v>
      </c>
      <c r="AQ47" s="101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101">
        <f t="shared" si="0"/>
        <v>0</v>
      </c>
      <c r="AQ48" s="101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101">
        <f t="shared" si="0"/>
        <v>0</v>
      </c>
      <c r="AQ49" s="101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101">
        <f t="shared" si="0"/>
        <v>0</v>
      </c>
      <c r="AQ50" s="101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101">
        <f t="shared" si="0"/>
        <v>0</v>
      </c>
      <c r="AQ51" s="101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101">
        <f t="shared" si="0"/>
        <v>0</v>
      </c>
      <c r="AQ52" s="101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101">
        <f t="shared" si="0"/>
        <v>0</v>
      </c>
      <c r="AQ53" s="101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101">
        <f t="shared" si="0"/>
        <v>0</v>
      </c>
      <c r="AQ54" s="101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101">
        <f t="shared" si="0"/>
        <v>0</v>
      </c>
      <c r="AQ55" s="101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101">
        <f t="shared" si="0"/>
        <v>0</v>
      </c>
      <c r="AQ56" s="101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101">
        <f t="shared" si="0"/>
        <v>0</v>
      </c>
      <c r="AQ57" s="101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101">
        <f t="shared" si="0"/>
        <v>0</v>
      </c>
      <c r="AQ58" s="101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101">
        <f t="shared" si="0"/>
        <v>0</v>
      </c>
      <c r="AQ59" s="101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101">
        <f t="shared" si="0"/>
        <v>0</v>
      </c>
      <c r="AQ60" s="101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101">
        <f t="shared" si="0"/>
        <v>0</v>
      </c>
      <c r="AQ61" s="101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101">
        <f t="shared" si="0"/>
        <v>0</v>
      </c>
      <c r="AQ62" s="101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101">
        <f t="shared" si="0"/>
        <v>0</v>
      </c>
      <c r="AQ63" s="101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101">
        <f t="shared" si="0"/>
        <v>0</v>
      </c>
      <c r="AQ64" s="101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101">
        <f t="shared" si="0"/>
        <v>0</v>
      </c>
      <c r="AQ65" s="101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101">
        <f t="shared" si="0"/>
        <v>0</v>
      </c>
      <c r="AQ66" s="101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101">
        <f t="shared" si="0"/>
        <v>0</v>
      </c>
      <c r="AQ67" s="101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101">
        <f t="shared" si="0"/>
        <v>0</v>
      </c>
      <c r="AQ68" s="101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101">
        <f t="shared" ref="AP69:AP132" si="1">SUMIF($E$3:$AN$3,$AP$1,$E69:$AN69)</f>
        <v>0</v>
      </c>
      <c r="AQ69" s="101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101">
        <f t="shared" si="1"/>
        <v>0</v>
      </c>
      <c r="AQ70" s="101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101">
        <f t="shared" si="1"/>
        <v>0</v>
      </c>
      <c r="AQ71" s="101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101">
        <f t="shared" si="1"/>
        <v>0</v>
      </c>
      <c r="AQ72" s="101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101">
        <f t="shared" si="1"/>
        <v>0</v>
      </c>
      <c r="AQ73" s="101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101">
        <f t="shared" si="1"/>
        <v>0</v>
      </c>
      <c r="AQ74" s="101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101">
        <f t="shared" si="1"/>
        <v>0</v>
      </c>
      <c r="AQ75" s="101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101">
        <f t="shared" si="1"/>
        <v>0</v>
      </c>
      <c r="AQ76" s="101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101">
        <f t="shared" si="1"/>
        <v>0</v>
      </c>
      <c r="AQ77" s="101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101">
        <f t="shared" si="1"/>
        <v>0</v>
      </c>
      <c r="AQ78" s="101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101">
        <f t="shared" si="1"/>
        <v>0</v>
      </c>
      <c r="AQ79" s="101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101">
        <f t="shared" si="1"/>
        <v>0</v>
      </c>
      <c r="AQ80" s="101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101">
        <f t="shared" si="1"/>
        <v>0</v>
      </c>
      <c r="AQ81" s="101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1">
        <f t="shared" si="1"/>
        <v>0</v>
      </c>
      <c r="AQ82" s="101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101">
        <f t="shared" si="1"/>
        <v>0</v>
      </c>
      <c r="AQ83" s="101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101">
        <f t="shared" si="1"/>
        <v>0</v>
      </c>
      <c r="AQ84" s="101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1">
        <f t="shared" si="1"/>
        <v>0</v>
      </c>
      <c r="AQ85" s="101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101">
        <f t="shared" si="1"/>
        <v>0</v>
      </c>
      <c r="AQ86" s="101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101">
        <f t="shared" si="1"/>
        <v>0</v>
      </c>
      <c r="AQ87" s="101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101">
        <f t="shared" si="1"/>
        <v>0</v>
      </c>
      <c r="AQ88" s="101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101">
        <f t="shared" si="1"/>
        <v>0</v>
      </c>
      <c r="AQ89" s="101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101">
        <f t="shared" si="1"/>
        <v>0</v>
      </c>
      <c r="AQ90" s="101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101">
        <f t="shared" si="1"/>
        <v>0</v>
      </c>
      <c r="AQ91" s="101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101">
        <f t="shared" si="1"/>
        <v>0</v>
      </c>
      <c r="AQ92" s="101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101">
        <f t="shared" si="1"/>
        <v>0</v>
      </c>
      <c r="AQ93" s="101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101">
        <f t="shared" si="1"/>
        <v>0</v>
      </c>
      <c r="AQ94" s="101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101">
        <f t="shared" si="1"/>
        <v>0</v>
      </c>
      <c r="AQ95" s="101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101">
        <f t="shared" si="1"/>
        <v>0</v>
      </c>
      <c r="AQ96" s="101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101">
        <f t="shared" si="1"/>
        <v>0</v>
      </c>
      <c r="AQ97" s="101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101">
        <f t="shared" si="1"/>
        <v>0</v>
      </c>
      <c r="AQ98" s="101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101">
        <f t="shared" si="1"/>
        <v>0</v>
      </c>
      <c r="AQ99" s="101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101">
        <f t="shared" si="1"/>
        <v>0</v>
      </c>
      <c r="AQ100" s="101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101">
        <f t="shared" si="1"/>
        <v>0</v>
      </c>
      <c r="AQ101" s="101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101">
        <f t="shared" si="1"/>
        <v>0</v>
      </c>
      <c r="AQ102" s="101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101">
        <f t="shared" si="1"/>
        <v>0</v>
      </c>
      <c r="AQ103" s="101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101">
        <f t="shared" si="1"/>
        <v>0</v>
      </c>
      <c r="AQ104" s="101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101">
        <f t="shared" si="1"/>
        <v>0</v>
      </c>
      <c r="AQ105" s="101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101">
        <f t="shared" si="1"/>
        <v>0</v>
      </c>
      <c r="AQ106" s="101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101">
        <f t="shared" si="1"/>
        <v>0</v>
      </c>
      <c r="AQ107" s="101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1">
        <f t="shared" si="1"/>
        <v>0</v>
      </c>
      <c r="AQ108" s="101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101">
        <f t="shared" si="1"/>
        <v>0</v>
      </c>
      <c r="AQ109" s="101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1">
        <f t="shared" si="1"/>
        <v>0</v>
      </c>
      <c r="AQ110" s="101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101">
        <f t="shared" si="1"/>
        <v>0</v>
      </c>
      <c r="AQ111" s="101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101">
        <f t="shared" si="1"/>
        <v>0</v>
      </c>
      <c r="AQ112" s="101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1">
        <f t="shared" si="1"/>
        <v>0</v>
      </c>
      <c r="AQ113" s="101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101">
        <f t="shared" si="1"/>
        <v>0</v>
      </c>
      <c r="AQ114" s="101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1">
        <f t="shared" si="1"/>
        <v>0</v>
      </c>
      <c r="AQ115" s="101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101">
        <f t="shared" si="1"/>
        <v>0</v>
      </c>
      <c r="AQ116" s="101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1">
        <f t="shared" si="1"/>
        <v>0</v>
      </c>
      <c r="AQ117" s="101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1">
        <f t="shared" si="1"/>
        <v>0</v>
      </c>
      <c r="AQ118" s="101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1">
        <f t="shared" si="1"/>
        <v>0</v>
      </c>
      <c r="AQ119" s="101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101">
        <f t="shared" si="1"/>
        <v>0</v>
      </c>
      <c r="AQ120" s="101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1">
        <f t="shared" si="1"/>
        <v>0</v>
      </c>
      <c r="AQ121" s="101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1">
        <f t="shared" si="1"/>
        <v>0</v>
      </c>
      <c r="AQ122" s="101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1">
        <f t="shared" si="1"/>
        <v>0</v>
      </c>
      <c r="AQ123" s="101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1">
        <f t="shared" si="1"/>
        <v>0</v>
      </c>
      <c r="AQ124" s="101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1">
        <f t="shared" si="1"/>
        <v>0</v>
      </c>
      <c r="AQ125" s="101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101">
        <f t="shared" si="1"/>
        <v>0</v>
      </c>
      <c r="AQ126" s="101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1">
        <f t="shared" si="1"/>
        <v>0</v>
      </c>
      <c r="AQ127" s="101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1">
        <f t="shared" si="1"/>
        <v>0</v>
      </c>
      <c r="AQ128" s="101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101">
        <f t="shared" si="1"/>
        <v>0</v>
      </c>
      <c r="AQ129" s="101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1">
        <f t="shared" si="1"/>
        <v>0</v>
      </c>
      <c r="AQ130" s="101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1">
        <f t="shared" si="1"/>
        <v>0</v>
      </c>
      <c r="AQ131" s="101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101">
        <f t="shared" si="1"/>
        <v>0</v>
      </c>
      <c r="AQ132" s="101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101">
        <f t="shared" ref="AP133:AP159" si="2">SUMIF($E$3:$AN$3,$AP$1,$E133:$AN133)</f>
        <v>0</v>
      </c>
      <c r="AQ133" s="101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101">
        <f t="shared" si="2"/>
        <v>0</v>
      </c>
      <c r="AQ134" s="101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1">
        <f t="shared" si="2"/>
        <v>0</v>
      </c>
      <c r="AQ135" s="101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1">
        <f t="shared" si="2"/>
        <v>0</v>
      </c>
      <c r="AQ136" s="101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1">
        <f t="shared" si="2"/>
        <v>0</v>
      </c>
      <c r="AQ137" s="101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1">
        <f t="shared" si="2"/>
        <v>0</v>
      </c>
      <c r="AQ138" s="101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101">
        <f t="shared" si="2"/>
        <v>0</v>
      </c>
      <c r="AQ139" s="101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101">
        <f t="shared" si="2"/>
        <v>0</v>
      </c>
      <c r="AQ140" s="101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101">
        <f t="shared" si="2"/>
        <v>0</v>
      </c>
      <c r="AQ141" s="101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101">
        <f t="shared" si="2"/>
        <v>0</v>
      </c>
      <c r="AQ142" s="101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101">
        <f t="shared" si="2"/>
        <v>0</v>
      </c>
      <c r="AQ143" s="101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1">
        <f t="shared" si="2"/>
        <v>0</v>
      </c>
      <c r="AQ144" s="101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101">
        <f t="shared" si="2"/>
        <v>0</v>
      </c>
      <c r="AQ145" s="101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101">
        <f t="shared" si="2"/>
        <v>0</v>
      </c>
      <c r="AQ146" s="101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101">
        <f t="shared" si="2"/>
        <v>0</v>
      </c>
      <c r="AQ147" s="101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101">
        <f t="shared" si="2"/>
        <v>0</v>
      </c>
      <c r="AQ148" s="101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101">
        <f t="shared" si="2"/>
        <v>0</v>
      </c>
      <c r="AQ149" s="101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101">
        <f t="shared" si="2"/>
        <v>0</v>
      </c>
      <c r="AQ150" s="101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101">
        <f t="shared" si="2"/>
        <v>0</v>
      </c>
      <c r="AQ151" s="101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101">
        <f t="shared" si="2"/>
        <v>0</v>
      </c>
      <c r="AQ152" s="101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101">
        <f t="shared" si="2"/>
        <v>0</v>
      </c>
      <c r="AQ153" s="101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101">
        <f t="shared" si="2"/>
        <v>0</v>
      </c>
      <c r="AQ154" s="101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101">
        <f t="shared" si="2"/>
        <v>0</v>
      </c>
      <c r="AQ155" s="101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101">
        <f t="shared" si="2"/>
        <v>0</v>
      </c>
      <c r="AQ156" s="101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101">
        <f t="shared" si="2"/>
        <v>0</v>
      </c>
      <c r="AQ157" s="101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101">
        <f t="shared" si="2"/>
        <v>0</v>
      </c>
      <c r="AQ158" s="101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101">
        <f t="shared" si="2"/>
        <v>0</v>
      </c>
      <c r="AQ159" s="101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t="23.4" customHeight="1" x14ac:dyDescent="0.3">
      <c r="A1" s="83"/>
      <c r="B1" s="84"/>
    </row>
    <row r="2" spans="1:3" ht="33" customHeight="1" x14ac:dyDescent="0.3">
      <c r="A2" s="169" t="s">
        <v>470</v>
      </c>
      <c r="B2" s="170"/>
      <c r="C2" s="171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7" t="s">
        <v>423</v>
      </c>
      <c r="B4" s="143">
        <v>0.73236496201072498</v>
      </c>
      <c r="C4" s="92">
        <v>0.55083485064083937</v>
      </c>
    </row>
    <row r="5" spans="1:3" ht="18" customHeight="1" x14ac:dyDescent="0.3">
      <c r="A5" s="86" t="s">
        <v>424</v>
      </c>
      <c r="B5" s="93">
        <v>1.217939723409744</v>
      </c>
      <c r="C5" s="93">
        <v>0.16663417843536271</v>
      </c>
    </row>
    <row r="6" spans="1:3" ht="18" customHeight="1" x14ac:dyDescent="0.3">
      <c r="A6" s="77" t="s">
        <v>425</v>
      </c>
      <c r="B6" s="94">
        <v>37.999109290696829</v>
      </c>
      <c r="C6" s="95">
        <v>0</v>
      </c>
    </row>
    <row r="7" spans="1:3" ht="18" customHeight="1" x14ac:dyDescent="0.3">
      <c r="A7" s="86" t="s">
        <v>426</v>
      </c>
      <c r="B7" s="93">
        <v>11.977834791440365</v>
      </c>
      <c r="C7" s="93">
        <v>0</v>
      </c>
    </row>
    <row r="8" spans="1:3" ht="18" customHeight="1" x14ac:dyDescent="0.3">
      <c r="A8" s="77" t="s">
        <v>427</v>
      </c>
      <c r="B8" s="94">
        <v>2.7658070850293948</v>
      </c>
      <c r="C8" s="95">
        <v>0</v>
      </c>
    </row>
    <row r="9" spans="1:3" ht="18" customHeight="1" x14ac:dyDescent="0.3">
      <c r="A9" s="86" t="s">
        <v>428</v>
      </c>
      <c r="B9" s="93">
        <v>6.2026572087752836</v>
      </c>
      <c r="C9" s="93">
        <v>3.2073026607708433</v>
      </c>
    </row>
    <row r="10" spans="1:3" ht="18" customHeight="1" x14ac:dyDescent="0.3">
      <c r="A10" s="77" t="s">
        <v>429</v>
      </c>
      <c r="B10" s="94">
        <v>16.761938897550685</v>
      </c>
      <c r="C10" s="95">
        <v>24.291827246252634</v>
      </c>
    </row>
    <row r="11" spans="1:3" ht="18" customHeight="1" x14ac:dyDescent="0.3">
      <c r="A11" s="86" t="s">
        <v>430</v>
      </c>
      <c r="B11" s="93">
        <v>11.284325995291926</v>
      </c>
      <c r="C11" s="93">
        <v>5.1863969174431714</v>
      </c>
    </row>
    <row r="12" spans="1:3" ht="18" customHeight="1" x14ac:dyDescent="0.3">
      <c r="A12" s="77" t="s">
        <v>431</v>
      </c>
      <c r="B12" s="94">
        <v>4.3700487319702956</v>
      </c>
      <c r="C12" s="95">
        <v>5.2967323061544027</v>
      </c>
    </row>
    <row r="13" spans="1:3" ht="18" customHeight="1" x14ac:dyDescent="0.3">
      <c r="A13" s="86" t="s">
        <v>449</v>
      </c>
      <c r="B13" s="93">
        <v>4.1794457847462194</v>
      </c>
      <c r="C13" s="93">
        <v>0</v>
      </c>
    </row>
    <row r="14" spans="1:3" ht="18" customHeight="1" x14ac:dyDescent="0.3">
      <c r="A14" s="126" t="s">
        <v>432</v>
      </c>
      <c r="B14" s="94">
        <v>10.234527835149249</v>
      </c>
      <c r="C14" s="94">
        <v>1.6162053541829233E-2</v>
      </c>
    </row>
    <row r="15" spans="1:3" ht="18" customHeight="1" x14ac:dyDescent="0.3">
      <c r="A15" s="86" t="s">
        <v>433</v>
      </c>
      <c r="B15" s="93">
        <v>3.7942214042069979</v>
      </c>
      <c r="C15" s="93">
        <v>0</v>
      </c>
    </row>
    <row r="16" spans="1:3" ht="18" customHeight="1" x14ac:dyDescent="0.3">
      <c r="A16" s="126" t="s">
        <v>434</v>
      </c>
      <c r="B16" s="94">
        <v>15.866182048251346</v>
      </c>
      <c r="C16" s="94">
        <v>7.4309597543746904</v>
      </c>
    </row>
    <row r="17" spans="1:3" ht="18" customHeight="1" x14ac:dyDescent="0.3">
      <c r="A17" s="86" t="s">
        <v>253</v>
      </c>
      <c r="B17" s="93">
        <v>47.109456671289962</v>
      </c>
      <c r="C17" s="93">
        <v>15.353323642966069</v>
      </c>
    </row>
    <row r="18" spans="1:3" ht="18" customHeight="1" x14ac:dyDescent="0.3">
      <c r="A18" s="126" t="s">
        <v>254</v>
      </c>
      <c r="B18" s="94">
        <v>26.775138376118367</v>
      </c>
      <c r="C18" s="94">
        <v>16.244220307949671</v>
      </c>
    </row>
    <row r="19" spans="1:3" ht="18" customHeight="1" x14ac:dyDescent="0.3">
      <c r="A19" s="86" t="s">
        <v>435</v>
      </c>
      <c r="B19" s="93">
        <v>5.5526822529028976</v>
      </c>
      <c r="C19" s="93">
        <v>1.8729720356401507</v>
      </c>
    </row>
    <row r="20" spans="1:3" ht="18" customHeight="1" x14ac:dyDescent="0.3">
      <c r="A20" s="126" t="s">
        <v>255</v>
      </c>
      <c r="B20" s="94">
        <v>106.5810207385878</v>
      </c>
      <c r="C20" s="94">
        <v>0</v>
      </c>
    </row>
    <row r="21" spans="1:3" ht="18" customHeight="1" x14ac:dyDescent="0.3">
      <c r="A21" s="86" t="s">
        <v>441</v>
      </c>
      <c r="B21" s="93">
        <v>3.0281668322333566</v>
      </c>
      <c r="C21" s="93">
        <v>0</v>
      </c>
    </row>
    <row r="22" spans="1:3" ht="18" customHeight="1" x14ac:dyDescent="0.3">
      <c r="A22" s="77" t="s">
        <v>436</v>
      </c>
      <c r="B22" s="94">
        <v>1.1318335594211153</v>
      </c>
      <c r="C22" s="95">
        <v>2.9168385941827193</v>
      </c>
    </row>
    <row r="23" spans="1:3" ht="18" customHeight="1" x14ac:dyDescent="0.3">
      <c r="A23" s="86" t="s">
        <v>437</v>
      </c>
      <c r="B23" s="93">
        <v>3.3627702784542413</v>
      </c>
      <c r="C23" s="93">
        <v>0</v>
      </c>
    </row>
    <row r="24" spans="1:3" ht="18" customHeight="1" x14ac:dyDescent="0.3">
      <c r="A24" s="77" t="s">
        <v>438</v>
      </c>
      <c r="B24" s="94">
        <v>21.349255148140891</v>
      </c>
      <c r="C24" s="95">
        <v>0</v>
      </c>
    </row>
    <row r="25" spans="1:3" ht="18" customHeight="1" x14ac:dyDescent="0.3">
      <c r="A25" s="86" t="s">
        <v>442</v>
      </c>
      <c r="B25" s="93">
        <v>45.234445940682718</v>
      </c>
      <c r="C25" s="93">
        <v>31.241388221613601</v>
      </c>
    </row>
    <row r="26" spans="1:3" ht="18" customHeight="1" x14ac:dyDescent="0.3">
      <c r="A26" s="126" t="s">
        <v>440</v>
      </c>
      <c r="B26" s="94">
        <v>6.847502605590166</v>
      </c>
      <c r="C26" s="94">
        <v>17.468455763473436</v>
      </c>
    </row>
    <row r="27" spans="1:3" ht="18" customHeight="1" x14ac:dyDescent="0.3">
      <c r="A27" s="86" t="s">
        <v>256</v>
      </c>
      <c r="B27" s="93">
        <v>56.532870418700384</v>
      </c>
      <c r="C27" s="93">
        <v>0</v>
      </c>
    </row>
    <row r="28" spans="1:3" ht="18" customHeight="1" x14ac:dyDescent="0.3">
      <c r="A28" s="126" t="s">
        <v>257</v>
      </c>
      <c r="B28" s="134">
        <v>1.6568330287534823</v>
      </c>
      <c r="C28" s="134">
        <v>0.17277251607835933</v>
      </c>
    </row>
    <row r="29" spans="1:3" ht="18" customHeight="1" x14ac:dyDescent="0.3">
      <c r="A29" s="86" t="s">
        <v>444</v>
      </c>
      <c r="B29" s="129">
        <v>452.54837960940449</v>
      </c>
      <c r="C29" s="129">
        <v>131.41682104951778</v>
      </c>
    </row>
    <row r="30" spans="1:3" ht="18" customHeight="1" x14ac:dyDescent="0.3">
      <c r="A30" s="89"/>
      <c r="B30" s="90"/>
      <c r="C30" s="90"/>
    </row>
    <row r="31" spans="1:3" ht="18" customHeight="1" x14ac:dyDescent="0.3">
      <c r="A31" s="89" t="s">
        <v>439</v>
      </c>
      <c r="B31" s="90"/>
      <c r="C31" s="90"/>
    </row>
    <row r="32" spans="1:3" ht="18" customHeight="1" x14ac:dyDescent="0.3">
      <c r="A32" s="89" t="s">
        <v>445</v>
      </c>
      <c r="B32" s="132">
        <v>85.974214724322394</v>
      </c>
      <c r="C32" s="132">
        <v>63.724605219537821</v>
      </c>
    </row>
    <row r="33" spans="1:3" ht="18" customHeight="1" x14ac:dyDescent="0.3">
      <c r="A33" s="89" t="s">
        <v>446</v>
      </c>
      <c r="B33" s="125">
        <v>-24.820654360335169</v>
      </c>
      <c r="C33" s="125">
        <v>-0.23580641706320671</v>
      </c>
    </row>
    <row r="34" spans="1:3" ht="18" customHeight="1" x14ac:dyDescent="0.3">
      <c r="A34" s="130" t="s">
        <v>447</v>
      </c>
      <c r="B34" s="131">
        <v>61.153560363987225</v>
      </c>
      <c r="C34" s="131">
        <v>63.488798802474612</v>
      </c>
    </row>
    <row r="35" spans="1:3" ht="18" customHeight="1" x14ac:dyDescent="0.3">
      <c r="A35" s="89"/>
      <c r="B35" s="123"/>
      <c r="C35" s="123"/>
    </row>
    <row r="36" spans="1:3" ht="18" customHeight="1" x14ac:dyDescent="0.3">
      <c r="A36" s="89" t="s">
        <v>448</v>
      </c>
      <c r="B36" s="133">
        <v>513.70193997339175</v>
      </c>
      <c r="C36" s="133">
        <v>194.90561985199238</v>
      </c>
    </row>
    <row r="37" spans="1:3" ht="18" customHeight="1" x14ac:dyDescent="0.3">
      <c r="A37" s="89"/>
      <c r="B37" s="123"/>
      <c r="C37" s="123"/>
    </row>
    <row r="38" spans="1:3" ht="18" customHeight="1" x14ac:dyDescent="0.3">
      <c r="A38" s="89" t="s">
        <v>471</v>
      </c>
      <c r="B38" s="91">
        <v>4136299</v>
      </c>
      <c r="C38" s="91">
        <v>196071</v>
      </c>
    </row>
    <row r="40" spans="1:3" x14ac:dyDescent="0.3">
      <c r="A40" s="52" t="s">
        <v>261</v>
      </c>
      <c r="B40" s="51"/>
      <c r="C40" s="51"/>
    </row>
    <row r="41" spans="1:3" ht="28.2" customHeight="1" x14ac:dyDescent="0.3">
      <c r="A41" s="168" t="s">
        <v>451</v>
      </c>
      <c r="B41" s="168"/>
      <c r="C41" s="168"/>
    </row>
    <row r="42" spans="1:3" ht="28.8" customHeight="1" x14ac:dyDescent="0.3">
      <c r="A42" s="172" t="s">
        <v>459</v>
      </c>
      <c r="B42" s="172"/>
      <c r="C42" s="172"/>
    </row>
    <row r="45" spans="1:3" ht="27.6" customHeight="1" x14ac:dyDescent="0.3">
      <c r="A45" s="168" t="s">
        <v>457</v>
      </c>
      <c r="B45" s="168"/>
      <c r="C45" s="168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249977111117893"/>
  </sheetPr>
  <dimension ref="A1:U110"/>
  <sheetViews>
    <sheetView view="pageBreakPreview" zoomScale="70" zoomScaleNormal="70" zoomScaleSheetLayoutView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sqref="A1:B1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21" width="13.6640625" style="15" bestFit="1" customWidth="1"/>
    <col min="22" max="22" width="17" style="15" customWidth="1"/>
    <col min="23" max="16384" width="8.88671875" style="15"/>
  </cols>
  <sheetData>
    <row r="1" spans="1:21" ht="31.2" x14ac:dyDescent="0.3">
      <c r="A1" s="174"/>
      <c r="B1" s="175"/>
    </row>
    <row r="2" spans="1:21" s="121" customFormat="1" ht="24" customHeight="1" x14ac:dyDescent="0.45">
      <c r="A2" s="173" t="s">
        <v>460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1" s="72" customFormat="1" ht="76.8" customHeight="1" x14ac:dyDescent="0.3">
      <c r="A3" s="110" t="s">
        <v>374</v>
      </c>
      <c r="B3" s="110" t="s">
        <v>375</v>
      </c>
      <c r="C3" s="110" t="s">
        <v>376</v>
      </c>
      <c r="D3" s="110" t="s">
        <v>377</v>
      </c>
      <c r="E3" s="110" t="s">
        <v>378</v>
      </c>
      <c r="F3" s="110" t="s">
        <v>379</v>
      </c>
      <c r="G3" s="110" t="s">
        <v>452</v>
      </c>
      <c r="H3" s="110" t="s">
        <v>380</v>
      </c>
      <c r="I3" s="110" t="s">
        <v>381</v>
      </c>
      <c r="J3" s="110" t="s">
        <v>382</v>
      </c>
      <c r="K3" s="110" t="s">
        <v>262</v>
      </c>
      <c r="L3" s="110" t="s">
        <v>263</v>
      </c>
      <c r="M3" s="110" t="s">
        <v>264</v>
      </c>
      <c r="N3" s="110" t="s">
        <v>265</v>
      </c>
      <c r="O3" s="110" t="s">
        <v>266</v>
      </c>
      <c r="P3" s="110" t="s">
        <v>383</v>
      </c>
      <c r="Q3" s="110" t="s">
        <v>384</v>
      </c>
      <c r="R3" s="110" t="s">
        <v>453</v>
      </c>
      <c r="S3" s="110" t="s">
        <v>385</v>
      </c>
      <c r="T3" s="110" t="s">
        <v>65</v>
      </c>
    </row>
    <row r="4" spans="1:21" s="76" customFormat="1" ht="18" customHeight="1" x14ac:dyDescent="0.35">
      <c r="A4" s="118" t="s">
        <v>267</v>
      </c>
      <c r="B4" s="111">
        <v>2099</v>
      </c>
      <c r="C4" s="111">
        <v>21</v>
      </c>
      <c r="D4" s="111">
        <v>4690</v>
      </c>
      <c r="E4" s="111">
        <v>9061</v>
      </c>
      <c r="F4" s="111">
        <v>2811</v>
      </c>
      <c r="G4" s="111">
        <v>67</v>
      </c>
      <c r="H4" s="111">
        <v>401</v>
      </c>
      <c r="I4" s="111">
        <v>4110</v>
      </c>
      <c r="J4" s="111">
        <v>7476</v>
      </c>
      <c r="K4" s="111">
        <v>2655</v>
      </c>
      <c r="L4" s="111">
        <v>144</v>
      </c>
      <c r="M4" s="111">
        <v>778</v>
      </c>
      <c r="N4" s="111">
        <v>507</v>
      </c>
      <c r="O4" s="111">
        <v>17</v>
      </c>
      <c r="P4" s="111"/>
      <c r="Q4" s="111">
        <v>208</v>
      </c>
      <c r="R4" s="111"/>
      <c r="S4" s="112">
        <v>35045</v>
      </c>
      <c r="T4" s="112">
        <v>1786</v>
      </c>
      <c r="U4" s="75"/>
    </row>
    <row r="5" spans="1:21" s="76" customFormat="1" ht="18" customHeight="1" x14ac:dyDescent="0.35">
      <c r="A5" s="119" t="s">
        <v>268</v>
      </c>
      <c r="B5" s="113">
        <v>475</v>
      </c>
      <c r="C5" s="113">
        <v>4</v>
      </c>
      <c r="D5" s="113">
        <v>922</v>
      </c>
      <c r="E5" s="113">
        <v>1657</v>
      </c>
      <c r="F5" s="113">
        <v>696</v>
      </c>
      <c r="G5" s="113">
        <v>20</v>
      </c>
      <c r="H5" s="113">
        <v>91</v>
      </c>
      <c r="I5" s="113">
        <v>986</v>
      </c>
      <c r="J5" s="113">
        <v>1456</v>
      </c>
      <c r="K5" s="113">
        <v>591</v>
      </c>
      <c r="L5" s="113">
        <v>37</v>
      </c>
      <c r="M5" s="113">
        <v>236</v>
      </c>
      <c r="N5" s="113">
        <v>133</v>
      </c>
      <c r="O5" s="113"/>
      <c r="P5" s="113"/>
      <c r="Q5" s="113">
        <v>12</v>
      </c>
      <c r="R5" s="113"/>
      <c r="S5" s="114">
        <v>7316</v>
      </c>
      <c r="T5" s="114">
        <v>457</v>
      </c>
      <c r="U5" s="75"/>
    </row>
    <row r="6" spans="1:21" s="76" customFormat="1" ht="18" customHeight="1" x14ac:dyDescent="0.35">
      <c r="A6" s="118" t="s">
        <v>269</v>
      </c>
      <c r="B6" s="111">
        <v>215</v>
      </c>
      <c r="C6" s="111"/>
      <c r="D6" s="111">
        <v>380</v>
      </c>
      <c r="E6" s="111">
        <v>486</v>
      </c>
      <c r="F6" s="111">
        <v>185</v>
      </c>
      <c r="G6" s="111">
        <v>14</v>
      </c>
      <c r="H6" s="111">
        <v>29</v>
      </c>
      <c r="I6" s="111">
        <v>310</v>
      </c>
      <c r="J6" s="111">
        <v>572</v>
      </c>
      <c r="K6" s="111">
        <v>171</v>
      </c>
      <c r="L6" s="111">
        <v>25</v>
      </c>
      <c r="M6" s="111">
        <v>115</v>
      </c>
      <c r="N6" s="111">
        <v>44</v>
      </c>
      <c r="O6" s="111">
        <v>1</v>
      </c>
      <c r="P6" s="111"/>
      <c r="Q6" s="111">
        <v>3</v>
      </c>
      <c r="R6" s="111"/>
      <c r="S6" s="112">
        <v>2550</v>
      </c>
      <c r="T6" s="112">
        <v>146</v>
      </c>
      <c r="U6" s="75"/>
    </row>
    <row r="7" spans="1:21" s="76" customFormat="1" ht="18" customHeight="1" x14ac:dyDescent="0.35">
      <c r="A7" s="119" t="s">
        <v>270</v>
      </c>
      <c r="B7" s="113">
        <v>558</v>
      </c>
      <c r="C7" s="113">
        <v>7</v>
      </c>
      <c r="D7" s="113">
        <v>1345</v>
      </c>
      <c r="E7" s="113">
        <v>1830</v>
      </c>
      <c r="F7" s="113">
        <v>640</v>
      </c>
      <c r="G7" s="113">
        <v>6</v>
      </c>
      <c r="H7" s="113">
        <v>82</v>
      </c>
      <c r="I7" s="113">
        <v>1055</v>
      </c>
      <c r="J7" s="113">
        <v>1264</v>
      </c>
      <c r="K7" s="113">
        <v>357</v>
      </c>
      <c r="L7" s="113">
        <v>27</v>
      </c>
      <c r="M7" s="113">
        <v>333</v>
      </c>
      <c r="N7" s="113">
        <v>132</v>
      </c>
      <c r="O7" s="113"/>
      <c r="P7" s="113"/>
      <c r="Q7" s="113">
        <v>3</v>
      </c>
      <c r="R7" s="113"/>
      <c r="S7" s="114">
        <v>7639</v>
      </c>
      <c r="T7" s="114">
        <v>213</v>
      </c>
      <c r="U7" s="75"/>
    </row>
    <row r="8" spans="1:21" s="76" customFormat="1" ht="18" customHeight="1" x14ac:dyDescent="0.35">
      <c r="A8" s="118" t="s">
        <v>271</v>
      </c>
      <c r="B8" s="111">
        <v>633</v>
      </c>
      <c r="C8" s="111">
        <v>5</v>
      </c>
      <c r="D8" s="111">
        <v>935</v>
      </c>
      <c r="E8" s="111">
        <v>946</v>
      </c>
      <c r="F8" s="111">
        <v>426</v>
      </c>
      <c r="G8" s="111">
        <v>32</v>
      </c>
      <c r="H8" s="111">
        <v>56</v>
      </c>
      <c r="I8" s="111">
        <v>684</v>
      </c>
      <c r="J8" s="111">
        <v>1064</v>
      </c>
      <c r="K8" s="111">
        <v>462</v>
      </c>
      <c r="L8" s="111">
        <v>59</v>
      </c>
      <c r="M8" s="111">
        <v>255</v>
      </c>
      <c r="N8" s="111">
        <v>106</v>
      </c>
      <c r="O8" s="111">
        <v>2</v>
      </c>
      <c r="P8" s="111"/>
      <c r="Q8" s="111">
        <v>10</v>
      </c>
      <c r="R8" s="111"/>
      <c r="S8" s="112">
        <v>5675</v>
      </c>
      <c r="T8" s="112">
        <v>352</v>
      </c>
      <c r="U8" s="75"/>
    </row>
    <row r="9" spans="1:21" s="76" customFormat="1" ht="18" customHeight="1" x14ac:dyDescent="0.35">
      <c r="A9" s="119" t="s">
        <v>272</v>
      </c>
      <c r="B9" s="113">
        <v>363</v>
      </c>
      <c r="C9" s="113">
        <v>3</v>
      </c>
      <c r="D9" s="113">
        <v>477</v>
      </c>
      <c r="E9" s="113">
        <v>584</v>
      </c>
      <c r="F9" s="113">
        <v>200</v>
      </c>
      <c r="G9" s="113">
        <v>10</v>
      </c>
      <c r="H9" s="113">
        <v>36</v>
      </c>
      <c r="I9" s="113">
        <v>173</v>
      </c>
      <c r="J9" s="113">
        <v>703</v>
      </c>
      <c r="K9" s="113">
        <v>259</v>
      </c>
      <c r="L9" s="113">
        <v>24</v>
      </c>
      <c r="M9" s="113">
        <v>118</v>
      </c>
      <c r="N9" s="113">
        <v>55</v>
      </c>
      <c r="O9" s="113"/>
      <c r="P9" s="113"/>
      <c r="Q9" s="113">
        <v>3</v>
      </c>
      <c r="R9" s="113"/>
      <c r="S9" s="114">
        <v>3008</v>
      </c>
      <c r="T9" s="114">
        <v>233</v>
      </c>
      <c r="U9" s="75"/>
    </row>
    <row r="10" spans="1:21" s="76" customFormat="1" ht="18" customHeight="1" x14ac:dyDescent="0.35">
      <c r="A10" s="118" t="s">
        <v>273</v>
      </c>
      <c r="B10" s="111">
        <v>976</v>
      </c>
      <c r="C10" s="111">
        <v>9</v>
      </c>
      <c r="D10" s="111">
        <v>2286</v>
      </c>
      <c r="E10" s="111">
        <v>2727</v>
      </c>
      <c r="F10" s="111">
        <v>1119</v>
      </c>
      <c r="G10" s="111">
        <v>38</v>
      </c>
      <c r="H10" s="111">
        <v>108</v>
      </c>
      <c r="I10" s="111">
        <v>1187</v>
      </c>
      <c r="J10" s="111">
        <v>2355</v>
      </c>
      <c r="K10" s="111">
        <v>670</v>
      </c>
      <c r="L10" s="111">
        <v>52</v>
      </c>
      <c r="M10" s="111">
        <v>319</v>
      </c>
      <c r="N10" s="111">
        <v>153</v>
      </c>
      <c r="O10" s="111">
        <v>8</v>
      </c>
      <c r="P10" s="111"/>
      <c r="Q10" s="111">
        <v>11</v>
      </c>
      <c r="R10" s="111"/>
      <c r="S10" s="112">
        <v>12018</v>
      </c>
      <c r="T10" s="112">
        <v>500</v>
      </c>
      <c r="U10" s="75"/>
    </row>
    <row r="11" spans="1:21" s="76" customFormat="1" ht="18" customHeight="1" x14ac:dyDescent="0.35">
      <c r="A11" s="119" t="s">
        <v>274</v>
      </c>
      <c r="B11" s="113">
        <v>665</v>
      </c>
      <c r="C11" s="113">
        <v>9</v>
      </c>
      <c r="D11" s="113">
        <v>1253</v>
      </c>
      <c r="E11" s="113">
        <v>1195</v>
      </c>
      <c r="F11" s="113">
        <v>407</v>
      </c>
      <c r="G11" s="113">
        <v>7</v>
      </c>
      <c r="H11" s="113">
        <v>47</v>
      </c>
      <c r="I11" s="113">
        <v>689</v>
      </c>
      <c r="J11" s="113">
        <v>817</v>
      </c>
      <c r="K11" s="113">
        <v>268</v>
      </c>
      <c r="L11" s="113">
        <v>55</v>
      </c>
      <c r="M11" s="113">
        <v>254</v>
      </c>
      <c r="N11" s="113">
        <v>110</v>
      </c>
      <c r="O11" s="113">
        <v>1</v>
      </c>
      <c r="P11" s="113"/>
      <c r="Q11" s="113">
        <v>6</v>
      </c>
      <c r="R11" s="113"/>
      <c r="S11" s="114">
        <v>5783</v>
      </c>
      <c r="T11" s="114">
        <v>180</v>
      </c>
      <c r="U11" s="75"/>
    </row>
    <row r="12" spans="1:21" s="76" customFormat="1" ht="18" customHeight="1" x14ac:dyDescent="0.35">
      <c r="A12" s="118" t="s">
        <v>275</v>
      </c>
      <c r="B12" s="111">
        <v>822</v>
      </c>
      <c r="C12" s="111">
        <v>8</v>
      </c>
      <c r="D12" s="111">
        <v>1792</v>
      </c>
      <c r="E12" s="111">
        <v>2229</v>
      </c>
      <c r="F12" s="111">
        <v>802</v>
      </c>
      <c r="G12" s="111">
        <v>6</v>
      </c>
      <c r="H12" s="111">
        <v>105</v>
      </c>
      <c r="I12" s="111">
        <v>1168</v>
      </c>
      <c r="J12" s="111">
        <v>1585</v>
      </c>
      <c r="K12" s="111">
        <v>586</v>
      </c>
      <c r="L12" s="111">
        <v>59</v>
      </c>
      <c r="M12" s="111">
        <v>279</v>
      </c>
      <c r="N12" s="111">
        <v>133</v>
      </c>
      <c r="O12" s="111">
        <v>1</v>
      </c>
      <c r="P12" s="111"/>
      <c r="Q12" s="111">
        <v>4</v>
      </c>
      <c r="R12" s="111"/>
      <c r="S12" s="112">
        <v>9579</v>
      </c>
      <c r="T12" s="112">
        <v>382</v>
      </c>
      <c r="U12" s="75"/>
    </row>
    <row r="13" spans="1:21" s="76" customFormat="1" ht="18" customHeight="1" x14ac:dyDescent="0.35">
      <c r="A13" s="119" t="s">
        <v>276</v>
      </c>
      <c r="B13" s="113">
        <v>1262</v>
      </c>
      <c r="C13" s="113">
        <v>22</v>
      </c>
      <c r="D13" s="113">
        <v>3255</v>
      </c>
      <c r="E13" s="113">
        <v>5611</v>
      </c>
      <c r="F13" s="113">
        <v>2355</v>
      </c>
      <c r="G13" s="113">
        <v>70</v>
      </c>
      <c r="H13" s="113">
        <v>194</v>
      </c>
      <c r="I13" s="113">
        <v>3423</v>
      </c>
      <c r="J13" s="113">
        <v>4239</v>
      </c>
      <c r="K13" s="113">
        <v>1385</v>
      </c>
      <c r="L13" s="113">
        <v>85</v>
      </c>
      <c r="M13" s="113">
        <v>489</v>
      </c>
      <c r="N13" s="113">
        <v>283</v>
      </c>
      <c r="O13" s="113">
        <v>5</v>
      </c>
      <c r="P13" s="113"/>
      <c r="Q13" s="113">
        <v>50</v>
      </c>
      <c r="R13" s="113"/>
      <c r="S13" s="114">
        <v>22728</v>
      </c>
      <c r="T13" s="114">
        <v>985</v>
      </c>
      <c r="U13" s="75"/>
    </row>
    <row r="14" spans="1:21" s="76" customFormat="1" ht="18" customHeight="1" x14ac:dyDescent="0.35">
      <c r="A14" s="118" t="s">
        <v>277</v>
      </c>
      <c r="B14" s="111">
        <v>3359</v>
      </c>
      <c r="C14" s="111">
        <v>39</v>
      </c>
      <c r="D14" s="111">
        <v>7752</v>
      </c>
      <c r="E14" s="111">
        <v>7875</v>
      </c>
      <c r="F14" s="111">
        <v>3081</v>
      </c>
      <c r="G14" s="111">
        <v>216</v>
      </c>
      <c r="H14" s="111">
        <v>482</v>
      </c>
      <c r="I14" s="111">
        <v>5475</v>
      </c>
      <c r="J14" s="111">
        <v>8981</v>
      </c>
      <c r="K14" s="111">
        <v>3824</v>
      </c>
      <c r="L14" s="111">
        <v>263</v>
      </c>
      <c r="M14" s="111">
        <v>1131</v>
      </c>
      <c r="N14" s="111">
        <v>628</v>
      </c>
      <c r="O14" s="111">
        <v>30</v>
      </c>
      <c r="P14" s="111">
        <v>9</v>
      </c>
      <c r="Q14" s="111">
        <v>599</v>
      </c>
      <c r="R14" s="111"/>
      <c r="S14" s="112">
        <v>43744</v>
      </c>
      <c r="T14" s="112">
        <v>2607</v>
      </c>
      <c r="U14" s="75"/>
    </row>
    <row r="15" spans="1:21" s="76" customFormat="1" ht="18" customHeight="1" x14ac:dyDescent="0.35">
      <c r="A15" s="119" t="s">
        <v>278</v>
      </c>
      <c r="B15" s="113">
        <v>1280</v>
      </c>
      <c r="C15" s="113">
        <v>13</v>
      </c>
      <c r="D15" s="113">
        <v>2864</v>
      </c>
      <c r="E15" s="113">
        <v>4817</v>
      </c>
      <c r="F15" s="113">
        <v>1681</v>
      </c>
      <c r="G15" s="113">
        <v>129</v>
      </c>
      <c r="H15" s="113">
        <v>247</v>
      </c>
      <c r="I15" s="113">
        <v>2985</v>
      </c>
      <c r="J15" s="113">
        <v>3857</v>
      </c>
      <c r="K15" s="113">
        <v>1446</v>
      </c>
      <c r="L15" s="113">
        <v>117</v>
      </c>
      <c r="M15" s="113">
        <v>587</v>
      </c>
      <c r="N15" s="113">
        <v>345</v>
      </c>
      <c r="O15" s="113"/>
      <c r="P15" s="113"/>
      <c r="Q15" s="113">
        <v>68</v>
      </c>
      <c r="R15" s="113"/>
      <c r="S15" s="114">
        <v>20436</v>
      </c>
      <c r="T15" s="114">
        <v>1104</v>
      </c>
      <c r="U15" s="75"/>
    </row>
    <row r="16" spans="1:21" s="76" customFormat="1" ht="18" customHeight="1" x14ac:dyDescent="0.35">
      <c r="A16" s="118" t="s">
        <v>279</v>
      </c>
      <c r="B16" s="111">
        <v>1701</v>
      </c>
      <c r="C16" s="111">
        <v>22</v>
      </c>
      <c r="D16" s="111">
        <v>4032</v>
      </c>
      <c r="E16" s="111">
        <v>8308</v>
      </c>
      <c r="F16" s="111">
        <v>2851</v>
      </c>
      <c r="G16" s="111">
        <v>55</v>
      </c>
      <c r="H16" s="111">
        <v>361</v>
      </c>
      <c r="I16" s="111">
        <v>5352</v>
      </c>
      <c r="J16" s="111">
        <v>8642</v>
      </c>
      <c r="K16" s="111">
        <v>3392</v>
      </c>
      <c r="L16" s="111">
        <v>111</v>
      </c>
      <c r="M16" s="111">
        <v>647</v>
      </c>
      <c r="N16" s="111">
        <v>355</v>
      </c>
      <c r="O16" s="111">
        <v>11</v>
      </c>
      <c r="P16" s="111">
        <v>1</v>
      </c>
      <c r="Q16" s="111">
        <v>384</v>
      </c>
      <c r="R16" s="111"/>
      <c r="S16" s="112">
        <v>36225</v>
      </c>
      <c r="T16" s="112">
        <v>2400</v>
      </c>
      <c r="U16" s="75"/>
    </row>
    <row r="17" spans="1:21" s="76" customFormat="1" ht="18" customHeight="1" x14ac:dyDescent="0.35">
      <c r="A17" s="119" t="s">
        <v>280</v>
      </c>
      <c r="B17" s="113">
        <v>1227</v>
      </c>
      <c r="C17" s="113">
        <v>15</v>
      </c>
      <c r="D17" s="113">
        <v>2757</v>
      </c>
      <c r="E17" s="113">
        <v>4927</v>
      </c>
      <c r="F17" s="113">
        <v>1998</v>
      </c>
      <c r="G17" s="113">
        <v>80</v>
      </c>
      <c r="H17" s="113">
        <v>209</v>
      </c>
      <c r="I17" s="113">
        <v>2896</v>
      </c>
      <c r="J17" s="113">
        <v>3526</v>
      </c>
      <c r="K17" s="113">
        <v>1378</v>
      </c>
      <c r="L17" s="113">
        <v>119</v>
      </c>
      <c r="M17" s="113">
        <v>813</v>
      </c>
      <c r="N17" s="113">
        <v>381</v>
      </c>
      <c r="O17" s="113">
        <v>7</v>
      </c>
      <c r="P17" s="113"/>
      <c r="Q17" s="113">
        <v>72</v>
      </c>
      <c r="R17" s="113"/>
      <c r="S17" s="114">
        <v>20405</v>
      </c>
      <c r="T17" s="114">
        <v>917</v>
      </c>
      <c r="U17" s="75"/>
    </row>
    <row r="18" spans="1:21" s="76" customFormat="1" ht="18" customHeight="1" x14ac:dyDescent="0.35">
      <c r="A18" s="118" t="s">
        <v>281</v>
      </c>
      <c r="B18" s="111">
        <v>69</v>
      </c>
      <c r="C18" s="111">
        <v>2</v>
      </c>
      <c r="D18" s="111">
        <v>171</v>
      </c>
      <c r="E18" s="111">
        <v>240</v>
      </c>
      <c r="F18" s="111">
        <v>105</v>
      </c>
      <c r="G18" s="111">
        <v>1</v>
      </c>
      <c r="H18" s="111">
        <v>18</v>
      </c>
      <c r="I18" s="111">
        <v>181</v>
      </c>
      <c r="J18" s="111">
        <v>218</v>
      </c>
      <c r="K18" s="111">
        <v>96</v>
      </c>
      <c r="L18" s="111">
        <v>7</v>
      </c>
      <c r="M18" s="111">
        <v>31</v>
      </c>
      <c r="N18" s="111">
        <v>13</v>
      </c>
      <c r="O18" s="111"/>
      <c r="P18" s="111"/>
      <c r="Q18" s="111">
        <v>4</v>
      </c>
      <c r="R18" s="111"/>
      <c r="S18" s="112">
        <v>1156</v>
      </c>
      <c r="T18" s="112">
        <v>54</v>
      </c>
      <c r="U18" s="75"/>
    </row>
    <row r="19" spans="1:21" s="76" customFormat="1" ht="18" customHeight="1" x14ac:dyDescent="0.35">
      <c r="A19" s="119" t="s">
        <v>282</v>
      </c>
      <c r="B19" s="113">
        <v>808</v>
      </c>
      <c r="C19" s="113">
        <v>4</v>
      </c>
      <c r="D19" s="113">
        <v>1720</v>
      </c>
      <c r="E19" s="113">
        <v>2102</v>
      </c>
      <c r="F19" s="113">
        <v>892</v>
      </c>
      <c r="G19" s="113">
        <v>70</v>
      </c>
      <c r="H19" s="113">
        <v>109</v>
      </c>
      <c r="I19" s="113">
        <v>2322</v>
      </c>
      <c r="J19" s="113">
        <v>2139</v>
      </c>
      <c r="K19" s="113">
        <v>732</v>
      </c>
      <c r="L19" s="113">
        <v>87</v>
      </c>
      <c r="M19" s="113">
        <v>326</v>
      </c>
      <c r="N19" s="113">
        <v>197</v>
      </c>
      <c r="O19" s="113">
        <v>4</v>
      </c>
      <c r="P19" s="113"/>
      <c r="Q19" s="113">
        <v>14</v>
      </c>
      <c r="R19" s="113"/>
      <c r="S19" s="114">
        <v>11526</v>
      </c>
      <c r="T19" s="114">
        <v>523</v>
      </c>
      <c r="U19" s="75"/>
    </row>
    <row r="20" spans="1:21" s="76" customFormat="1" ht="18" customHeight="1" x14ac:dyDescent="0.35">
      <c r="A20" s="118" t="s">
        <v>283</v>
      </c>
      <c r="B20" s="111">
        <v>538</v>
      </c>
      <c r="C20" s="111">
        <v>8</v>
      </c>
      <c r="D20" s="111">
        <v>892</v>
      </c>
      <c r="E20" s="111">
        <v>1362</v>
      </c>
      <c r="F20" s="111">
        <v>522</v>
      </c>
      <c r="G20" s="111">
        <v>6</v>
      </c>
      <c r="H20" s="111">
        <v>63</v>
      </c>
      <c r="I20" s="111">
        <v>728</v>
      </c>
      <c r="J20" s="111">
        <v>873</v>
      </c>
      <c r="K20" s="111">
        <v>289</v>
      </c>
      <c r="L20" s="111">
        <v>38</v>
      </c>
      <c r="M20" s="111">
        <v>192</v>
      </c>
      <c r="N20" s="111">
        <v>117</v>
      </c>
      <c r="O20" s="111">
        <v>4</v>
      </c>
      <c r="P20" s="111"/>
      <c r="Q20" s="111">
        <v>2</v>
      </c>
      <c r="R20" s="111"/>
      <c r="S20" s="112">
        <v>5634</v>
      </c>
      <c r="T20" s="112">
        <v>212</v>
      </c>
      <c r="U20" s="75"/>
    </row>
    <row r="21" spans="1:21" s="76" customFormat="1" ht="18" customHeight="1" x14ac:dyDescent="0.35">
      <c r="A21" s="119" t="s">
        <v>284</v>
      </c>
      <c r="B21" s="113">
        <v>1925</v>
      </c>
      <c r="C21" s="113">
        <v>26</v>
      </c>
      <c r="D21" s="113">
        <v>4296</v>
      </c>
      <c r="E21" s="113">
        <v>6709</v>
      </c>
      <c r="F21" s="113">
        <v>2340</v>
      </c>
      <c r="G21" s="113">
        <v>200</v>
      </c>
      <c r="H21" s="113">
        <v>451</v>
      </c>
      <c r="I21" s="113">
        <v>2939</v>
      </c>
      <c r="J21" s="113">
        <v>7065</v>
      </c>
      <c r="K21" s="113">
        <v>2984</v>
      </c>
      <c r="L21" s="113">
        <v>151</v>
      </c>
      <c r="M21" s="113">
        <v>842</v>
      </c>
      <c r="N21" s="113">
        <v>467</v>
      </c>
      <c r="O21" s="113">
        <v>12</v>
      </c>
      <c r="P21" s="113">
        <v>1</v>
      </c>
      <c r="Q21" s="113">
        <v>222</v>
      </c>
      <c r="R21" s="113"/>
      <c r="S21" s="114">
        <v>30630</v>
      </c>
      <c r="T21" s="114">
        <v>2015</v>
      </c>
      <c r="U21" s="75"/>
    </row>
    <row r="22" spans="1:21" s="76" customFormat="1" ht="18" customHeight="1" x14ac:dyDescent="0.35">
      <c r="A22" s="118" t="s">
        <v>285</v>
      </c>
      <c r="B22" s="111">
        <v>641</v>
      </c>
      <c r="C22" s="111">
        <v>5</v>
      </c>
      <c r="D22" s="111">
        <v>1145</v>
      </c>
      <c r="E22" s="111">
        <v>1769</v>
      </c>
      <c r="F22" s="111">
        <v>547</v>
      </c>
      <c r="G22" s="111">
        <v>81</v>
      </c>
      <c r="H22" s="111">
        <v>95</v>
      </c>
      <c r="I22" s="111">
        <v>1075</v>
      </c>
      <c r="J22" s="111">
        <v>2508</v>
      </c>
      <c r="K22" s="111">
        <v>865</v>
      </c>
      <c r="L22" s="111">
        <v>55</v>
      </c>
      <c r="M22" s="111">
        <v>260</v>
      </c>
      <c r="N22" s="111">
        <v>172</v>
      </c>
      <c r="O22" s="111"/>
      <c r="P22" s="111"/>
      <c r="Q22" s="111">
        <v>65</v>
      </c>
      <c r="R22" s="111"/>
      <c r="S22" s="112">
        <v>9283</v>
      </c>
      <c r="T22" s="112">
        <v>690</v>
      </c>
      <c r="U22" s="75"/>
    </row>
    <row r="23" spans="1:21" s="76" customFormat="1" ht="18" customHeight="1" x14ac:dyDescent="0.35">
      <c r="A23" s="119" t="s">
        <v>286</v>
      </c>
      <c r="B23" s="113">
        <v>587</v>
      </c>
      <c r="C23" s="113">
        <v>5</v>
      </c>
      <c r="D23" s="113">
        <v>1063</v>
      </c>
      <c r="E23" s="113">
        <v>1303</v>
      </c>
      <c r="F23" s="113">
        <v>510</v>
      </c>
      <c r="G23" s="113">
        <v>32</v>
      </c>
      <c r="H23" s="113">
        <v>70</v>
      </c>
      <c r="I23" s="113">
        <v>1165</v>
      </c>
      <c r="J23" s="113">
        <v>1275</v>
      </c>
      <c r="K23" s="113">
        <v>405</v>
      </c>
      <c r="L23" s="113">
        <v>59</v>
      </c>
      <c r="M23" s="113">
        <v>274</v>
      </c>
      <c r="N23" s="113">
        <v>127</v>
      </c>
      <c r="O23" s="113">
        <v>3</v>
      </c>
      <c r="P23" s="113"/>
      <c r="Q23" s="113">
        <v>6</v>
      </c>
      <c r="R23" s="113"/>
      <c r="S23" s="114">
        <v>6884</v>
      </c>
      <c r="T23" s="114">
        <v>259</v>
      </c>
      <c r="U23" s="75"/>
    </row>
    <row r="24" spans="1:21" s="76" customFormat="1" ht="18" customHeight="1" x14ac:dyDescent="0.35">
      <c r="A24" s="118" t="s">
        <v>287</v>
      </c>
      <c r="B24" s="111">
        <v>330</v>
      </c>
      <c r="C24" s="111">
        <v>4</v>
      </c>
      <c r="D24" s="111">
        <v>643</v>
      </c>
      <c r="E24" s="111">
        <v>762</v>
      </c>
      <c r="F24" s="111">
        <v>281</v>
      </c>
      <c r="G24" s="111">
        <v>2</v>
      </c>
      <c r="H24" s="111">
        <v>34</v>
      </c>
      <c r="I24" s="111">
        <v>528</v>
      </c>
      <c r="J24" s="111">
        <v>597</v>
      </c>
      <c r="K24" s="111">
        <v>193</v>
      </c>
      <c r="L24" s="111">
        <v>23</v>
      </c>
      <c r="M24" s="111">
        <v>92</v>
      </c>
      <c r="N24" s="111">
        <v>48</v>
      </c>
      <c r="O24" s="111"/>
      <c r="P24" s="111"/>
      <c r="Q24" s="111">
        <v>3</v>
      </c>
      <c r="R24" s="111"/>
      <c r="S24" s="112">
        <v>3540</v>
      </c>
      <c r="T24" s="112">
        <v>155</v>
      </c>
      <c r="U24" s="75"/>
    </row>
    <row r="25" spans="1:21" s="76" customFormat="1" ht="18" customHeight="1" x14ac:dyDescent="0.35">
      <c r="A25" s="119" t="s">
        <v>288</v>
      </c>
      <c r="B25" s="113">
        <v>256</v>
      </c>
      <c r="C25" s="113">
        <v>3</v>
      </c>
      <c r="D25" s="113">
        <v>345</v>
      </c>
      <c r="E25" s="113">
        <v>409</v>
      </c>
      <c r="F25" s="113">
        <v>157</v>
      </c>
      <c r="G25" s="113">
        <v>15</v>
      </c>
      <c r="H25" s="113">
        <v>34</v>
      </c>
      <c r="I25" s="113">
        <v>268</v>
      </c>
      <c r="J25" s="113">
        <v>493</v>
      </c>
      <c r="K25" s="113">
        <v>162</v>
      </c>
      <c r="L25" s="113">
        <v>14</v>
      </c>
      <c r="M25" s="113">
        <v>76</v>
      </c>
      <c r="N25" s="113">
        <v>34</v>
      </c>
      <c r="O25" s="113">
        <v>1</v>
      </c>
      <c r="P25" s="113"/>
      <c r="Q25" s="113">
        <v>9</v>
      </c>
      <c r="R25" s="113"/>
      <c r="S25" s="114">
        <v>2276</v>
      </c>
      <c r="T25" s="114">
        <v>103</v>
      </c>
      <c r="U25" s="75"/>
    </row>
    <row r="26" spans="1:21" s="76" customFormat="1" ht="18" customHeight="1" x14ac:dyDescent="0.35">
      <c r="A26" s="118" t="s">
        <v>289</v>
      </c>
      <c r="B26" s="111">
        <v>1762</v>
      </c>
      <c r="C26" s="111">
        <v>20</v>
      </c>
      <c r="D26" s="111">
        <v>4523</v>
      </c>
      <c r="E26" s="111">
        <v>7342</v>
      </c>
      <c r="F26" s="111">
        <v>3053</v>
      </c>
      <c r="G26" s="111">
        <v>129</v>
      </c>
      <c r="H26" s="111">
        <v>251</v>
      </c>
      <c r="I26" s="111">
        <v>3809</v>
      </c>
      <c r="J26" s="111">
        <v>4770</v>
      </c>
      <c r="K26" s="111">
        <v>1499</v>
      </c>
      <c r="L26" s="111">
        <v>131</v>
      </c>
      <c r="M26" s="111">
        <v>872</v>
      </c>
      <c r="N26" s="111">
        <v>454</v>
      </c>
      <c r="O26" s="111">
        <v>4</v>
      </c>
      <c r="P26" s="111"/>
      <c r="Q26" s="111">
        <v>35</v>
      </c>
      <c r="R26" s="111"/>
      <c r="S26" s="112">
        <v>28654</v>
      </c>
      <c r="T26" s="112">
        <v>891</v>
      </c>
      <c r="U26" s="75"/>
    </row>
    <row r="27" spans="1:21" s="76" customFormat="1" ht="18" customHeight="1" x14ac:dyDescent="0.35">
      <c r="A27" s="119" t="s">
        <v>290</v>
      </c>
      <c r="B27" s="113">
        <v>1477</v>
      </c>
      <c r="C27" s="113">
        <v>15</v>
      </c>
      <c r="D27" s="113">
        <v>3123</v>
      </c>
      <c r="E27" s="113">
        <v>4556</v>
      </c>
      <c r="F27" s="113">
        <v>1513</v>
      </c>
      <c r="G27" s="113">
        <v>14</v>
      </c>
      <c r="H27" s="113">
        <v>149</v>
      </c>
      <c r="I27" s="113">
        <v>2002</v>
      </c>
      <c r="J27" s="113">
        <v>2922</v>
      </c>
      <c r="K27" s="113">
        <v>795</v>
      </c>
      <c r="L27" s="113">
        <v>93</v>
      </c>
      <c r="M27" s="113">
        <v>448</v>
      </c>
      <c r="N27" s="113">
        <v>173</v>
      </c>
      <c r="O27" s="113">
        <v>1</v>
      </c>
      <c r="P27" s="113"/>
      <c r="Q27" s="113">
        <v>7</v>
      </c>
      <c r="R27" s="113"/>
      <c r="S27" s="114">
        <v>17288</v>
      </c>
      <c r="T27" s="114">
        <v>559</v>
      </c>
      <c r="U27" s="75"/>
    </row>
    <row r="28" spans="1:21" s="76" customFormat="1" ht="18" customHeight="1" x14ac:dyDescent="0.35">
      <c r="A28" s="118" t="s">
        <v>291</v>
      </c>
      <c r="B28" s="111">
        <v>1180</v>
      </c>
      <c r="C28" s="111">
        <v>15</v>
      </c>
      <c r="D28" s="111">
        <v>2952</v>
      </c>
      <c r="E28" s="111">
        <v>4308</v>
      </c>
      <c r="F28" s="111">
        <v>1686</v>
      </c>
      <c r="G28" s="111">
        <v>35</v>
      </c>
      <c r="H28" s="111">
        <v>195</v>
      </c>
      <c r="I28" s="111">
        <v>2518</v>
      </c>
      <c r="J28" s="111">
        <v>3986</v>
      </c>
      <c r="K28" s="111">
        <v>1272</v>
      </c>
      <c r="L28" s="111">
        <v>101</v>
      </c>
      <c r="M28" s="111">
        <v>397</v>
      </c>
      <c r="N28" s="111">
        <v>201</v>
      </c>
      <c r="O28" s="111">
        <v>8</v>
      </c>
      <c r="P28" s="111">
        <v>19</v>
      </c>
      <c r="Q28" s="111">
        <v>597</v>
      </c>
      <c r="R28" s="111"/>
      <c r="S28" s="112">
        <v>19470</v>
      </c>
      <c r="T28" s="112">
        <v>854</v>
      </c>
      <c r="U28" s="75"/>
    </row>
    <row r="29" spans="1:21" s="76" customFormat="1" ht="18" customHeight="1" x14ac:dyDescent="0.35">
      <c r="A29" s="119" t="s">
        <v>292</v>
      </c>
      <c r="B29" s="113">
        <v>3984</v>
      </c>
      <c r="C29" s="113">
        <v>55</v>
      </c>
      <c r="D29" s="113">
        <v>13857</v>
      </c>
      <c r="E29" s="113">
        <v>22429</v>
      </c>
      <c r="F29" s="113">
        <v>9709</v>
      </c>
      <c r="G29" s="113">
        <v>533</v>
      </c>
      <c r="H29" s="113">
        <v>804</v>
      </c>
      <c r="I29" s="113">
        <v>11140</v>
      </c>
      <c r="J29" s="113">
        <v>14993</v>
      </c>
      <c r="K29" s="113">
        <v>4310</v>
      </c>
      <c r="L29" s="113">
        <v>183</v>
      </c>
      <c r="M29" s="113">
        <v>1108</v>
      </c>
      <c r="N29" s="113">
        <v>535</v>
      </c>
      <c r="O29" s="113">
        <v>15</v>
      </c>
      <c r="P29" s="113"/>
      <c r="Q29" s="113">
        <v>320</v>
      </c>
      <c r="R29" s="113"/>
      <c r="S29" s="114">
        <v>83975</v>
      </c>
      <c r="T29" s="114">
        <v>2670</v>
      </c>
      <c r="U29" s="75"/>
    </row>
    <row r="30" spans="1:21" s="76" customFormat="1" ht="18" customHeight="1" x14ac:dyDescent="0.35">
      <c r="A30" s="118" t="s">
        <v>293</v>
      </c>
      <c r="B30" s="111">
        <v>145</v>
      </c>
      <c r="C30" s="111">
        <v>3</v>
      </c>
      <c r="D30" s="111">
        <v>446</v>
      </c>
      <c r="E30" s="111">
        <v>564</v>
      </c>
      <c r="F30" s="111">
        <v>239</v>
      </c>
      <c r="G30" s="111">
        <v>13</v>
      </c>
      <c r="H30" s="111">
        <v>45</v>
      </c>
      <c r="I30" s="111">
        <v>340</v>
      </c>
      <c r="J30" s="111">
        <v>681</v>
      </c>
      <c r="K30" s="111">
        <v>253</v>
      </c>
      <c r="L30" s="111">
        <v>16</v>
      </c>
      <c r="M30" s="111">
        <v>51</v>
      </c>
      <c r="N30" s="111">
        <v>37</v>
      </c>
      <c r="O30" s="111"/>
      <c r="P30" s="111"/>
      <c r="Q30" s="111">
        <v>7</v>
      </c>
      <c r="R30" s="111"/>
      <c r="S30" s="112">
        <v>2840</v>
      </c>
      <c r="T30" s="112">
        <v>173</v>
      </c>
      <c r="U30" s="75"/>
    </row>
    <row r="31" spans="1:21" s="76" customFormat="1" ht="18" customHeight="1" x14ac:dyDescent="0.35">
      <c r="A31" s="119" t="s">
        <v>294</v>
      </c>
      <c r="B31" s="113">
        <v>248</v>
      </c>
      <c r="C31" s="113">
        <v>1</v>
      </c>
      <c r="D31" s="113">
        <v>517</v>
      </c>
      <c r="E31" s="113">
        <v>1043</v>
      </c>
      <c r="F31" s="113">
        <v>341</v>
      </c>
      <c r="G31" s="113">
        <v>9</v>
      </c>
      <c r="H31" s="113">
        <v>74</v>
      </c>
      <c r="I31" s="113">
        <v>800</v>
      </c>
      <c r="J31" s="113">
        <v>1199</v>
      </c>
      <c r="K31" s="113">
        <v>562</v>
      </c>
      <c r="L31" s="113">
        <v>27</v>
      </c>
      <c r="M31" s="113">
        <v>86</v>
      </c>
      <c r="N31" s="113">
        <v>50</v>
      </c>
      <c r="O31" s="113">
        <v>4</v>
      </c>
      <c r="P31" s="113"/>
      <c r="Q31" s="113">
        <v>30</v>
      </c>
      <c r="R31" s="113"/>
      <c r="S31" s="114">
        <v>4991</v>
      </c>
      <c r="T31" s="114">
        <v>444</v>
      </c>
      <c r="U31" s="75"/>
    </row>
    <row r="32" spans="1:21" s="76" customFormat="1" ht="18" customHeight="1" x14ac:dyDescent="0.35">
      <c r="A32" s="118" t="s">
        <v>295</v>
      </c>
      <c r="B32" s="111">
        <v>2124</v>
      </c>
      <c r="C32" s="111">
        <v>22</v>
      </c>
      <c r="D32" s="111">
        <v>4904</v>
      </c>
      <c r="E32" s="111">
        <v>7843</v>
      </c>
      <c r="F32" s="111">
        <v>2779</v>
      </c>
      <c r="G32" s="111">
        <v>33</v>
      </c>
      <c r="H32" s="111">
        <v>412</v>
      </c>
      <c r="I32" s="111">
        <v>3858</v>
      </c>
      <c r="J32" s="111">
        <v>7188</v>
      </c>
      <c r="K32" s="111">
        <v>2729</v>
      </c>
      <c r="L32" s="111">
        <v>187</v>
      </c>
      <c r="M32" s="111">
        <v>981</v>
      </c>
      <c r="N32" s="111">
        <v>593</v>
      </c>
      <c r="O32" s="111">
        <v>9</v>
      </c>
      <c r="P32" s="111">
        <v>5</v>
      </c>
      <c r="Q32" s="111">
        <v>93</v>
      </c>
      <c r="R32" s="111"/>
      <c r="S32" s="112">
        <v>33760</v>
      </c>
      <c r="T32" s="112">
        <v>1791</v>
      </c>
      <c r="U32" s="75"/>
    </row>
    <row r="33" spans="1:21" s="76" customFormat="1" ht="18" customHeight="1" x14ac:dyDescent="0.35">
      <c r="A33" s="119" t="s">
        <v>296</v>
      </c>
      <c r="B33" s="113">
        <v>421</v>
      </c>
      <c r="C33" s="113">
        <v>3</v>
      </c>
      <c r="D33" s="113">
        <v>897</v>
      </c>
      <c r="E33" s="113">
        <v>1621</v>
      </c>
      <c r="F33" s="113">
        <v>570</v>
      </c>
      <c r="G33" s="113">
        <v>23</v>
      </c>
      <c r="H33" s="113">
        <v>70</v>
      </c>
      <c r="I33" s="113">
        <v>719</v>
      </c>
      <c r="J33" s="113">
        <v>1398</v>
      </c>
      <c r="K33" s="113">
        <v>455</v>
      </c>
      <c r="L33" s="113">
        <v>35</v>
      </c>
      <c r="M33" s="113">
        <v>184</v>
      </c>
      <c r="N33" s="113">
        <v>109</v>
      </c>
      <c r="O33" s="113">
        <v>1</v>
      </c>
      <c r="P33" s="113"/>
      <c r="Q33" s="113">
        <v>16</v>
      </c>
      <c r="R33" s="113"/>
      <c r="S33" s="114">
        <v>6522</v>
      </c>
      <c r="T33" s="114">
        <v>429</v>
      </c>
      <c r="U33" s="75"/>
    </row>
    <row r="34" spans="1:21" s="76" customFormat="1" ht="18" customHeight="1" x14ac:dyDescent="0.35">
      <c r="A34" s="118" t="s">
        <v>297</v>
      </c>
      <c r="B34" s="111">
        <v>1062</v>
      </c>
      <c r="C34" s="111">
        <v>6</v>
      </c>
      <c r="D34" s="111">
        <v>1974</v>
      </c>
      <c r="E34" s="111">
        <v>3733</v>
      </c>
      <c r="F34" s="111">
        <v>979</v>
      </c>
      <c r="G34" s="111">
        <v>14</v>
      </c>
      <c r="H34" s="111">
        <v>135</v>
      </c>
      <c r="I34" s="111">
        <v>1571</v>
      </c>
      <c r="J34" s="111">
        <v>3844</v>
      </c>
      <c r="K34" s="111">
        <v>1204</v>
      </c>
      <c r="L34" s="111">
        <v>63</v>
      </c>
      <c r="M34" s="111">
        <v>311</v>
      </c>
      <c r="N34" s="111">
        <v>150</v>
      </c>
      <c r="O34" s="111">
        <v>3</v>
      </c>
      <c r="P34" s="111"/>
      <c r="Q34" s="111">
        <v>110</v>
      </c>
      <c r="R34" s="111"/>
      <c r="S34" s="112">
        <v>15159</v>
      </c>
      <c r="T34" s="112">
        <v>819</v>
      </c>
      <c r="U34" s="75"/>
    </row>
    <row r="35" spans="1:21" s="76" customFormat="1" ht="18" customHeight="1" x14ac:dyDescent="0.35">
      <c r="A35" s="119" t="s">
        <v>298</v>
      </c>
      <c r="B35" s="113">
        <v>2810</v>
      </c>
      <c r="C35" s="113">
        <v>30</v>
      </c>
      <c r="D35" s="113">
        <v>8521</v>
      </c>
      <c r="E35" s="113">
        <v>13480</v>
      </c>
      <c r="F35" s="113">
        <v>4053</v>
      </c>
      <c r="G35" s="113">
        <v>107</v>
      </c>
      <c r="H35" s="113">
        <v>448</v>
      </c>
      <c r="I35" s="113">
        <v>6860</v>
      </c>
      <c r="J35" s="113">
        <v>12496</v>
      </c>
      <c r="K35" s="113">
        <v>3901</v>
      </c>
      <c r="L35" s="113">
        <v>124</v>
      </c>
      <c r="M35" s="113">
        <v>725</v>
      </c>
      <c r="N35" s="113">
        <v>316</v>
      </c>
      <c r="O35" s="113">
        <v>2</v>
      </c>
      <c r="P35" s="113">
        <v>20</v>
      </c>
      <c r="Q35" s="113">
        <v>1057</v>
      </c>
      <c r="R35" s="113">
        <v>5</v>
      </c>
      <c r="S35" s="114">
        <v>54955</v>
      </c>
      <c r="T35" s="114">
        <v>3028</v>
      </c>
      <c r="U35" s="75"/>
    </row>
    <row r="36" spans="1:21" s="76" customFormat="1" ht="18" customHeight="1" x14ac:dyDescent="0.35">
      <c r="A36" s="118" t="s">
        <v>299</v>
      </c>
      <c r="B36" s="111">
        <v>1502</v>
      </c>
      <c r="C36" s="111">
        <v>18</v>
      </c>
      <c r="D36" s="111">
        <v>3606</v>
      </c>
      <c r="E36" s="111">
        <v>5461</v>
      </c>
      <c r="F36" s="111">
        <v>2100</v>
      </c>
      <c r="G36" s="111">
        <v>29</v>
      </c>
      <c r="H36" s="111">
        <v>130</v>
      </c>
      <c r="I36" s="111">
        <v>2583</v>
      </c>
      <c r="J36" s="111">
        <v>3094</v>
      </c>
      <c r="K36" s="111">
        <v>898</v>
      </c>
      <c r="L36" s="111">
        <v>52</v>
      </c>
      <c r="M36" s="111">
        <v>507</v>
      </c>
      <c r="N36" s="111">
        <v>231</v>
      </c>
      <c r="O36" s="111">
        <v>4</v>
      </c>
      <c r="P36" s="111"/>
      <c r="Q36" s="111">
        <v>6</v>
      </c>
      <c r="R36" s="111"/>
      <c r="S36" s="112">
        <v>20221</v>
      </c>
      <c r="T36" s="112">
        <v>554</v>
      </c>
      <c r="U36" s="75"/>
    </row>
    <row r="37" spans="1:21" s="76" customFormat="1" ht="18" customHeight="1" x14ac:dyDescent="0.35">
      <c r="A37" s="119" t="s">
        <v>300</v>
      </c>
      <c r="B37" s="113">
        <v>4012</v>
      </c>
      <c r="C37" s="113">
        <v>86</v>
      </c>
      <c r="D37" s="113">
        <v>11247</v>
      </c>
      <c r="E37" s="113">
        <v>19045</v>
      </c>
      <c r="F37" s="113">
        <v>6238</v>
      </c>
      <c r="G37" s="113">
        <v>133</v>
      </c>
      <c r="H37" s="113">
        <v>682</v>
      </c>
      <c r="I37" s="113">
        <v>10109</v>
      </c>
      <c r="J37" s="113">
        <v>18675</v>
      </c>
      <c r="K37" s="113">
        <v>5706</v>
      </c>
      <c r="L37" s="113">
        <v>299</v>
      </c>
      <c r="M37" s="113">
        <v>1515</v>
      </c>
      <c r="N37" s="113">
        <v>736</v>
      </c>
      <c r="O37" s="113">
        <v>21</v>
      </c>
      <c r="P37" s="113">
        <v>4</v>
      </c>
      <c r="Q37" s="113">
        <v>750</v>
      </c>
      <c r="R37" s="113"/>
      <c r="S37" s="114">
        <v>79258</v>
      </c>
      <c r="T37" s="114">
        <v>3712</v>
      </c>
      <c r="U37" s="75"/>
    </row>
    <row r="38" spans="1:21" s="76" customFormat="1" ht="18" customHeight="1" x14ac:dyDescent="0.35">
      <c r="A38" s="118" t="s">
        <v>301</v>
      </c>
      <c r="B38" s="111">
        <v>857</v>
      </c>
      <c r="C38" s="111">
        <v>6</v>
      </c>
      <c r="D38" s="111">
        <v>1873</v>
      </c>
      <c r="E38" s="111">
        <v>3005</v>
      </c>
      <c r="F38" s="111">
        <v>999</v>
      </c>
      <c r="G38" s="111">
        <v>24</v>
      </c>
      <c r="H38" s="111">
        <v>122</v>
      </c>
      <c r="I38" s="111">
        <v>1804</v>
      </c>
      <c r="J38" s="111">
        <v>2825</v>
      </c>
      <c r="K38" s="111">
        <v>1066</v>
      </c>
      <c r="L38" s="111">
        <v>80</v>
      </c>
      <c r="M38" s="111">
        <v>352</v>
      </c>
      <c r="N38" s="111">
        <v>162</v>
      </c>
      <c r="O38" s="111">
        <v>3</v>
      </c>
      <c r="P38" s="111"/>
      <c r="Q38" s="111">
        <v>36</v>
      </c>
      <c r="R38" s="111"/>
      <c r="S38" s="112">
        <v>13214</v>
      </c>
      <c r="T38" s="112">
        <v>747</v>
      </c>
      <c r="U38" s="75"/>
    </row>
    <row r="39" spans="1:21" s="76" customFormat="1" ht="18" customHeight="1" x14ac:dyDescent="0.35">
      <c r="A39" s="119" t="s">
        <v>302</v>
      </c>
      <c r="B39" s="113">
        <v>3070</v>
      </c>
      <c r="C39" s="113">
        <v>36</v>
      </c>
      <c r="D39" s="113">
        <v>7375</v>
      </c>
      <c r="E39" s="113">
        <v>12143</v>
      </c>
      <c r="F39" s="113">
        <v>4615</v>
      </c>
      <c r="G39" s="113">
        <v>148</v>
      </c>
      <c r="H39" s="113">
        <v>490</v>
      </c>
      <c r="I39" s="113">
        <v>6195</v>
      </c>
      <c r="J39" s="113">
        <v>9527</v>
      </c>
      <c r="K39" s="113">
        <v>3288</v>
      </c>
      <c r="L39" s="113">
        <v>219</v>
      </c>
      <c r="M39" s="113">
        <v>1390</v>
      </c>
      <c r="N39" s="113">
        <v>725</v>
      </c>
      <c r="O39" s="113">
        <v>18</v>
      </c>
      <c r="P39" s="113"/>
      <c r="Q39" s="113">
        <v>120</v>
      </c>
      <c r="R39" s="113"/>
      <c r="S39" s="114">
        <v>49359</v>
      </c>
      <c r="T39" s="114">
        <v>1948</v>
      </c>
      <c r="U39" s="75"/>
    </row>
    <row r="40" spans="1:21" s="76" customFormat="1" ht="18" customHeight="1" x14ac:dyDescent="0.35">
      <c r="A40" s="118" t="s">
        <v>303</v>
      </c>
      <c r="B40" s="111">
        <v>187</v>
      </c>
      <c r="C40" s="111">
        <v>2</v>
      </c>
      <c r="D40" s="111">
        <v>353</v>
      </c>
      <c r="E40" s="111">
        <v>531</v>
      </c>
      <c r="F40" s="111">
        <v>195</v>
      </c>
      <c r="G40" s="111">
        <v>1</v>
      </c>
      <c r="H40" s="111">
        <v>19</v>
      </c>
      <c r="I40" s="111">
        <v>247</v>
      </c>
      <c r="J40" s="111">
        <v>345</v>
      </c>
      <c r="K40" s="111">
        <v>161</v>
      </c>
      <c r="L40" s="111">
        <v>17</v>
      </c>
      <c r="M40" s="111">
        <v>58</v>
      </c>
      <c r="N40" s="111">
        <v>23</v>
      </c>
      <c r="O40" s="111">
        <v>1</v>
      </c>
      <c r="P40" s="111"/>
      <c r="Q40" s="111"/>
      <c r="R40" s="111"/>
      <c r="S40" s="112">
        <v>2140</v>
      </c>
      <c r="T40" s="112">
        <v>109</v>
      </c>
      <c r="U40" s="75"/>
    </row>
    <row r="41" spans="1:21" s="76" customFormat="1" ht="18" customHeight="1" x14ac:dyDescent="0.35">
      <c r="A41" s="119" t="s">
        <v>304</v>
      </c>
      <c r="B41" s="113">
        <v>232</v>
      </c>
      <c r="C41" s="113">
        <v>1</v>
      </c>
      <c r="D41" s="113">
        <v>351</v>
      </c>
      <c r="E41" s="113">
        <v>603</v>
      </c>
      <c r="F41" s="113">
        <v>221</v>
      </c>
      <c r="G41" s="113">
        <v>3</v>
      </c>
      <c r="H41" s="113">
        <v>27</v>
      </c>
      <c r="I41" s="113">
        <v>325</v>
      </c>
      <c r="J41" s="113">
        <v>373</v>
      </c>
      <c r="K41" s="113">
        <v>132</v>
      </c>
      <c r="L41" s="113">
        <v>17</v>
      </c>
      <c r="M41" s="113">
        <v>73</v>
      </c>
      <c r="N41" s="113">
        <v>42</v>
      </c>
      <c r="O41" s="113"/>
      <c r="P41" s="113"/>
      <c r="Q41" s="113"/>
      <c r="R41" s="113"/>
      <c r="S41" s="114">
        <v>2400</v>
      </c>
      <c r="T41" s="114">
        <v>124</v>
      </c>
      <c r="U41" s="75"/>
    </row>
    <row r="42" spans="1:21" s="76" customFormat="1" ht="18" customHeight="1" x14ac:dyDescent="0.35">
      <c r="A42" s="118" t="s">
        <v>305</v>
      </c>
      <c r="B42" s="111">
        <v>717</v>
      </c>
      <c r="C42" s="111">
        <v>8</v>
      </c>
      <c r="D42" s="111">
        <v>1538</v>
      </c>
      <c r="E42" s="111">
        <v>2282</v>
      </c>
      <c r="F42" s="111">
        <v>926</v>
      </c>
      <c r="G42" s="111">
        <v>27</v>
      </c>
      <c r="H42" s="111">
        <v>104</v>
      </c>
      <c r="I42" s="111">
        <v>1464</v>
      </c>
      <c r="J42" s="111">
        <v>2258</v>
      </c>
      <c r="K42" s="111">
        <v>873</v>
      </c>
      <c r="L42" s="111">
        <v>51</v>
      </c>
      <c r="M42" s="111">
        <v>289</v>
      </c>
      <c r="N42" s="111">
        <v>137</v>
      </c>
      <c r="O42" s="111">
        <v>1</v>
      </c>
      <c r="P42" s="111"/>
      <c r="Q42" s="111">
        <v>46</v>
      </c>
      <c r="R42" s="111"/>
      <c r="S42" s="112">
        <v>10721</v>
      </c>
      <c r="T42" s="112">
        <v>674</v>
      </c>
      <c r="U42" s="75"/>
    </row>
    <row r="43" spans="1:21" s="76" customFormat="1" ht="18" customHeight="1" x14ac:dyDescent="0.35">
      <c r="A43" s="119" t="s">
        <v>306</v>
      </c>
      <c r="B43" s="113">
        <v>371</v>
      </c>
      <c r="C43" s="113">
        <v>4</v>
      </c>
      <c r="D43" s="113">
        <v>717</v>
      </c>
      <c r="E43" s="113">
        <v>1167</v>
      </c>
      <c r="F43" s="113">
        <v>367</v>
      </c>
      <c r="G43" s="113">
        <v>3</v>
      </c>
      <c r="H43" s="113">
        <v>36</v>
      </c>
      <c r="I43" s="113">
        <v>523</v>
      </c>
      <c r="J43" s="113">
        <v>1267</v>
      </c>
      <c r="K43" s="113">
        <v>347</v>
      </c>
      <c r="L43" s="113">
        <v>13</v>
      </c>
      <c r="M43" s="113">
        <v>98</v>
      </c>
      <c r="N43" s="113">
        <v>63</v>
      </c>
      <c r="O43" s="113"/>
      <c r="P43" s="113"/>
      <c r="Q43" s="113">
        <v>9</v>
      </c>
      <c r="R43" s="113"/>
      <c r="S43" s="114">
        <v>4985</v>
      </c>
      <c r="T43" s="114">
        <v>307</v>
      </c>
      <c r="U43" s="75"/>
    </row>
    <row r="44" spans="1:21" s="76" customFormat="1" ht="18" customHeight="1" x14ac:dyDescent="0.35">
      <c r="A44" s="118" t="s">
        <v>307</v>
      </c>
      <c r="B44" s="111">
        <v>6298</v>
      </c>
      <c r="C44" s="111">
        <v>89</v>
      </c>
      <c r="D44" s="111">
        <v>15355</v>
      </c>
      <c r="E44" s="111">
        <v>29831</v>
      </c>
      <c r="F44" s="111">
        <v>9890</v>
      </c>
      <c r="G44" s="111">
        <v>321</v>
      </c>
      <c r="H44" s="111">
        <v>1112</v>
      </c>
      <c r="I44" s="111">
        <v>14695</v>
      </c>
      <c r="J44" s="111">
        <v>23748</v>
      </c>
      <c r="K44" s="111">
        <v>7562</v>
      </c>
      <c r="L44" s="111">
        <v>399</v>
      </c>
      <c r="M44" s="111">
        <v>2112</v>
      </c>
      <c r="N44" s="111">
        <v>1023</v>
      </c>
      <c r="O44" s="111">
        <v>38</v>
      </c>
      <c r="P44" s="111">
        <v>31</v>
      </c>
      <c r="Q44" s="111">
        <v>3099</v>
      </c>
      <c r="R44" s="111"/>
      <c r="S44" s="112">
        <v>115603</v>
      </c>
      <c r="T44" s="112">
        <v>5295</v>
      </c>
      <c r="U44" s="75"/>
    </row>
    <row r="45" spans="1:21" s="76" customFormat="1" ht="18" customHeight="1" x14ac:dyDescent="0.35">
      <c r="A45" s="119" t="s">
        <v>308</v>
      </c>
      <c r="B45" s="113">
        <v>1794</v>
      </c>
      <c r="C45" s="113">
        <v>13</v>
      </c>
      <c r="D45" s="113">
        <v>4017</v>
      </c>
      <c r="E45" s="113">
        <v>3653</v>
      </c>
      <c r="F45" s="113">
        <v>1154</v>
      </c>
      <c r="G45" s="113">
        <v>11</v>
      </c>
      <c r="H45" s="113">
        <v>153</v>
      </c>
      <c r="I45" s="113">
        <v>1582</v>
      </c>
      <c r="J45" s="113">
        <v>2735</v>
      </c>
      <c r="K45" s="113">
        <v>810</v>
      </c>
      <c r="L45" s="113">
        <v>96</v>
      </c>
      <c r="M45" s="113">
        <v>564</v>
      </c>
      <c r="N45" s="113">
        <v>253</v>
      </c>
      <c r="O45" s="113">
        <v>6</v>
      </c>
      <c r="P45" s="113">
        <v>3</v>
      </c>
      <c r="Q45" s="113">
        <v>17</v>
      </c>
      <c r="R45" s="113"/>
      <c r="S45" s="114">
        <v>16861</v>
      </c>
      <c r="T45" s="114">
        <v>441</v>
      </c>
      <c r="U45" s="75"/>
    </row>
    <row r="46" spans="1:21" s="76" customFormat="1" ht="18" customHeight="1" x14ac:dyDescent="0.35">
      <c r="A46" s="118" t="s">
        <v>309</v>
      </c>
      <c r="B46" s="111">
        <v>1498</v>
      </c>
      <c r="C46" s="111">
        <v>13</v>
      </c>
      <c r="D46" s="111">
        <v>3687</v>
      </c>
      <c r="E46" s="111">
        <v>6356</v>
      </c>
      <c r="F46" s="111">
        <v>2282</v>
      </c>
      <c r="G46" s="111">
        <v>38</v>
      </c>
      <c r="H46" s="111">
        <v>291</v>
      </c>
      <c r="I46" s="111">
        <v>3123</v>
      </c>
      <c r="J46" s="111">
        <v>5714</v>
      </c>
      <c r="K46" s="111">
        <v>1911</v>
      </c>
      <c r="L46" s="111">
        <v>93</v>
      </c>
      <c r="M46" s="111">
        <v>552</v>
      </c>
      <c r="N46" s="111">
        <v>310</v>
      </c>
      <c r="O46" s="111">
        <v>1</v>
      </c>
      <c r="P46" s="111"/>
      <c r="Q46" s="111">
        <v>143</v>
      </c>
      <c r="R46" s="111"/>
      <c r="S46" s="112">
        <v>26012</v>
      </c>
      <c r="T46" s="112">
        <v>1329</v>
      </c>
      <c r="U46" s="75"/>
    </row>
    <row r="47" spans="1:21" s="76" customFormat="1" ht="18" customHeight="1" x14ac:dyDescent="0.35">
      <c r="A47" s="119" t="s">
        <v>310</v>
      </c>
      <c r="B47" s="113">
        <v>1090</v>
      </c>
      <c r="C47" s="113">
        <v>11</v>
      </c>
      <c r="D47" s="113">
        <v>2209</v>
      </c>
      <c r="E47" s="113">
        <v>2868</v>
      </c>
      <c r="F47" s="113">
        <v>1228</v>
      </c>
      <c r="G47" s="113">
        <v>43</v>
      </c>
      <c r="H47" s="113">
        <v>125</v>
      </c>
      <c r="I47" s="113">
        <v>2034</v>
      </c>
      <c r="J47" s="113">
        <v>2380</v>
      </c>
      <c r="K47" s="113">
        <v>954</v>
      </c>
      <c r="L47" s="113">
        <v>94</v>
      </c>
      <c r="M47" s="113">
        <v>390</v>
      </c>
      <c r="N47" s="113">
        <v>185</v>
      </c>
      <c r="O47" s="113">
        <v>7</v>
      </c>
      <c r="P47" s="113"/>
      <c r="Q47" s="113">
        <v>38</v>
      </c>
      <c r="R47" s="113"/>
      <c r="S47" s="114">
        <v>13656</v>
      </c>
      <c r="T47" s="114">
        <v>517</v>
      </c>
      <c r="U47" s="75"/>
    </row>
    <row r="48" spans="1:21" s="76" customFormat="1" ht="18" customHeight="1" x14ac:dyDescent="0.35">
      <c r="A48" s="118" t="s">
        <v>311</v>
      </c>
      <c r="B48" s="111">
        <v>1281</v>
      </c>
      <c r="C48" s="111">
        <v>5</v>
      </c>
      <c r="D48" s="111">
        <v>2609</v>
      </c>
      <c r="E48" s="111">
        <v>3037</v>
      </c>
      <c r="F48" s="111">
        <v>971</v>
      </c>
      <c r="G48" s="111">
        <v>96</v>
      </c>
      <c r="H48" s="111">
        <v>206</v>
      </c>
      <c r="I48" s="111">
        <v>1275</v>
      </c>
      <c r="J48" s="111">
        <v>4674</v>
      </c>
      <c r="K48" s="111">
        <v>1833</v>
      </c>
      <c r="L48" s="111">
        <v>79</v>
      </c>
      <c r="M48" s="111">
        <v>466</v>
      </c>
      <c r="N48" s="111">
        <v>228</v>
      </c>
      <c r="O48" s="111">
        <v>14</v>
      </c>
      <c r="P48" s="111"/>
      <c r="Q48" s="111">
        <v>130</v>
      </c>
      <c r="R48" s="111"/>
      <c r="S48" s="112">
        <v>16904</v>
      </c>
      <c r="T48" s="112">
        <v>1365</v>
      </c>
      <c r="U48" s="75"/>
    </row>
    <row r="49" spans="1:21" s="76" customFormat="1" ht="18" customHeight="1" x14ac:dyDescent="0.35">
      <c r="A49" s="119" t="s">
        <v>312</v>
      </c>
      <c r="B49" s="113">
        <v>716</v>
      </c>
      <c r="C49" s="113">
        <v>4</v>
      </c>
      <c r="D49" s="113">
        <v>1374</v>
      </c>
      <c r="E49" s="113">
        <v>1691</v>
      </c>
      <c r="F49" s="113">
        <v>619</v>
      </c>
      <c r="G49" s="113">
        <v>2</v>
      </c>
      <c r="H49" s="113">
        <v>43</v>
      </c>
      <c r="I49" s="113">
        <v>969</v>
      </c>
      <c r="J49" s="113">
        <v>1092</v>
      </c>
      <c r="K49" s="113">
        <v>332</v>
      </c>
      <c r="L49" s="113">
        <v>41</v>
      </c>
      <c r="M49" s="113">
        <v>242</v>
      </c>
      <c r="N49" s="113">
        <v>111</v>
      </c>
      <c r="O49" s="113">
        <v>2</v>
      </c>
      <c r="P49" s="113"/>
      <c r="Q49" s="113">
        <v>7</v>
      </c>
      <c r="R49" s="113"/>
      <c r="S49" s="114">
        <v>7245</v>
      </c>
      <c r="T49" s="114">
        <v>198</v>
      </c>
      <c r="U49" s="75"/>
    </row>
    <row r="50" spans="1:21" s="76" customFormat="1" ht="18" customHeight="1" x14ac:dyDescent="0.35">
      <c r="A50" s="118" t="s">
        <v>313</v>
      </c>
      <c r="B50" s="111">
        <v>648</v>
      </c>
      <c r="C50" s="111">
        <v>7</v>
      </c>
      <c r="D50" s="111">
        <v>1698</v>
      </c>
      <c r="E50" s="111">
        <v>4507</v>
      </c>
      <c r="F50" s="111">
        <v>1496</v>
      </c>
      <c r="G50" s="111">
        <v>20</v>
      </c>
      <c r="H50" s="111">
        <v>114</v>
      </c>
      <c r="I50" s="111">
        <v>1973</v>
      </c>
      <c r="J50" s="111">
        <v>2597</v>
      </c>
      <c r="K50" s="111">
        <v>742</v>
      </c>
      <c r="L50" s="111">
        <v>50</v>
      </c>
      <c r="M50" s="111">
        <v>225</v>
      </c>
      <c r="N50" s="111">
        <v>110</v>
      </c>
      <c r="O50" s="111">
        <v>5</v>
      </c>
      <c r="P50" s="111"/>
      <c r="Q50" s="111">
        <v>18</v>
      </c>
      <c r="R50" s="111">
        <v>1</v>
      </c>
      <c r="S50" s="112">
        <v>14211</v>
      </c>
      <c r="T50" s="112">
        <v>407</v>
      </c>
      <c r="U50" s="75"/>
    </row>
    <row r="51" spans="1:21" s="76" customFormat="1" ht="18" customHeight="1" x14ac:dyDescent="0.35">
      <c r="A51" s="119" t="s">
        <v>314</v>
      </c>
      <c r="B51" s="113">
        <v>139</v>
      </c>
      <c r="C51" s="113"/>
      <c r="D51" s="113">
        <v>192</v>
      </c>
      <c r="E51" s="113">
        <v>330</v>
      </c>
      <c r="F51" s="113">
        <v>125</v>
      </c>
      <c r="G51" s="113">
        <v>4</v>
      </c>
      <c r="H51" s="113">
        <v>2</v>
      </c>
      <c r="I51" s="113">
        <v>114</v>
      </c>
      <c r="J51" s="113">
        <v>191</v>
      </c>
      <c r="K51" s="113">
        <v>50</v>
      </c>
      <c r="L51" s="113">
        <v>5</v>
      </c>
      <c r="M51" s="113">
        <v>32</v>
      </c>
      <c r="N51" s="113">
        <v>18</v>
      </c>
      <c r="O51" s="113">
        <v>1</v>
      </c>
      <c r="P51" s="113"/>
      <c r="Q51" s="113">
        <v>2</v>
      </c>
      <c r="R51" s="113"/>
      <c r="S51" s="114">
        <v>1205</v>
      </c>
      <c r="T51" s="114">
        <v>37</v>
      </c>
      <c r="U51" s="75"/>
    </row>
    <row r="52" spans="1:21" s="76" customFormat="1" ht="18" customHeight="1" x14ac:dyDescent="0.35">
      <c r="A52" s="118" t="s">
        <v>315</v>
      </c>
      <c r="B52" s="111">
        <v>1528</v>
      </c>
      <c r="C52" s="111">
        <v>18</v>
      </c>
      <c r="D52" s="111">
        <v>3769</v>
      </c>
      <c r="E52" s="111">
        <v>6306</v>
      </c>
      <c r="F52" s="111">
        <v>2509</v>
      </c>
      <c r="G52" s="111">
        <v>95</v>
      </c>
      <c r="H52" s="111">
        <v>341</v>
      </c>
      <c r="I52" s="111">
        <v>3757</v>
      </c>
      <c r="J52" s="111">
        <v>5985</v>
      </c>
      <c r="K52" s="111">
        <v>2464</v>
      </c>
      <c r="L52" s="111">
        <v>134</v>
      </c>
      <c r="M52" s="111">
        <v>650</v>
      </c>
      <c r="N52" s="111">
        <v>368</v>
      </c>
      <c r="O52" s="111">
        <v>3</v>
      </c>
      <c r="P52" s="111"/>
      <c r="Q52" s="111">
        <v>194</v>
      </c>
      <c r="R52" s="111"/>
      <c r="S52" s="112">
        <v>28121</v>
      </c>
      <c r="T52" s="112">
        <v>1766</v>
      </c>
      <c r="U52" s="75"/>
    </row>
    <row r="53" spans="1:21" s="76" customFormat="1" ht="18" customHeight="1" x14ac:dyDescent="0.35">
      <c r="A53" s="119" t="s">
        <v>316</v>
      </c>
      <c r="B53" s="113">
        <v>543</v>
      </c>
      <c r="C53" s="113">
        <v>7</v>
      </c>
      <c r="D53" s="113">
        <v>1078</v>
      </c>
      <c r="E53" s="113">
        <v>2041</v>
      </c>
      <c r="F53" s="113">
        <v>849</v>
      </c>
      <c r="G53" s="113">
        <v>38</v>
      </c>
      <c r="H53" s="113">
        <v>82</v>
      </c>
      <c r="I53" s="113">
        <v>744</v>
      </c>
      <c r="J53" s="113">
        <v>1451</v>
      </c>
      <c r="K53" s="113">
        <v>514</v>
      </c>
      <c r="L53" s="113">
        <v>56</v>
      </c>
      <c r="M53" s="113">
        <v>230</v>
      </c>
      <c r="N53" s="113">
        <v>92</v>
      </c>
      <c r="O53" s="113">
        <v>3</v>
      </c>
      <c r="P53" s="113"/>
      <c r="Q53" s="113">
        <v>16</v>
      </c>
      <c r="R53" s="113"/>
      <c r="S53" s="114">
        <v>7744</v>
      </c>
      <c r="T53" s="114">
        <v>358</v>
      </c>
      <c r="U53" s="75"/>
    </row>
    <row r="54" spans="1:21" s="76" customFormat="1" ht="18" customHeight="1" x14ac:dyDescent="0.35">
      <c r="A54" s="118" t="s">
        <v>317</v>
      </c>
      <c r="B54" s="111">
        <v>2209</v>
      </c>
      <c r="C54" s="111">
        <v>32</v>
      </c>
      <c r="D54" s="111">
        <v>5046</v>
      </c>
      <c r="E54" s="111">
        <v>9215</v>
      </c>
      <c r="F54" s="111">
        <v>3112</v>
      </c>
      <c r="G54" s="111">
        <v>61</v>
      </c>
      <c r="H54" s="111">
        <v>369</v>
      </c>
      <c r="I54" s="111">
        <v>6077</v>
      </c>
      <c r="J54" s="111">
        <v>9078</v>
      </c>
      <c r="K54" s="111">
        <v>3508</v>
      </c>
      <c r="L54" s="111">
        <v>180</v>
      </c>
      <c r="M54" s="111">
        <v>782</v>
      </c>
      <c r="N54" s="111">
        <v>443</v>
      </c>
      <c r="O54" s="111">
        <v>11</v>
      </c>
      <c r="P54" s="111"/>
      <c r="Q54" s="111">
        <v>405</v>
      </c>
      <c r="R54" s="111"/>
      <c r="S54" s="112">
        <v>40528</v>
      </c>
      <c r="T54" s="112">
        <v>2579</v>
      </c>
      <c r="U54" s="75"/>
    </row>
    <row r="55" spans="1:21" s="76" customFormat="1" ht="18" customHeight="1" x14ac:dyDescent="0.35">
      <c r="A55" s="119" t="s">
        <v>318</v>
      </c>
      <c r="B55" s="113">
        <v>293</v>
      </c>
      <c r="C55" s="113">
        <v>4</v>
      </c>
      <c r="D55" s="113">
        <v>475</v>
      </c>
      <c r="E55" s="113">
        <v>495</v>
      </c>
      <c r="F55" s="113">
        <v>191</v>
      </c>
      <c r="G55" s="113">
        <v>6</v>
      </c>
      <c r="H55" s="113">
        <v>21</v>
      </c>
      <c r="I55" s="113">
        <v>216</v>
      </c>
      <c r="J55" s="113">
        <v>401</v>
      </c>
      <c r="K55" s="113">
        <v>128</v>
      </c>
      <c r="L55" s="113">
        <v>8</v>
      </c>
      <c r="M55" s="113">
        <v>74</v>
      </c>
      <c r="N55" s="113">
        <v>34</v>
      </c>
      <c r="O55" s="113">
        <v>2</v>
      </c>
      <c r="P55" s="113"/>
      <c r="Q55" s="113">
        <v>4</v>
      </c>
      <c r="R55" s="113"/>
      <c r="S55" s="114">
        <v>2352</v>
      </c>
      <c r="T55" s="114">
        <v>96</v>
      </c>
      <c r="U55" s="75"/>
    </row>
    <row r="56" spans="1:21" s="76" customFormat="1" ht="18" customHeight="1" x14ac:dyDescent="0.35">
      <c r="A56" s="118" t="s">
        <v>319</v>
      </c>
      <c r="B56" s="111">
        <v>845</v>
      </c>
      <c r="C56" s="111">
        <v>6</v>
      </c>
      <c r="D56" s="111">
        <v>1864</v>
      </c>
      <c r="E56" s="111">
        <v>3174</v>
      </c>
      <c r="F56" s="111">
        <v>1136</v>
      </c>
      <c r="G56" s="111">
        <v>36</v>
      </c>
      <c r="H56" s="111">
        <v>147</v>
      </c>
      <c r="I56" s="111">
        <v>2129</v>
      </c>
      <c r="J56" s="111">
        <v>3657</v>
      </c>
      <c r="K56" s="111">
        <v>1248</v>
      </c>
      <c r="L56" s="111">
        <v>62</v>
      </c>
      <c r="M56" s="111">
        <v>310</v>
      </c>
      <c r="N56" s="111">
        <v>149</v>
      </c>
      <c r="O56" s="111">
        <v>2</v>
      </c>
      <c r="P56" s="111"/>
      <c r="Q56" s="111">
        <v>137</v>
      </c>
      <c r="R56" s="111"/>
      <c r="S56" s="112">
        <v>14902</v>
      </c>
      <c r="T56" s="112">
        <v>967</v>
      </c>
      <c r="U56" s="75"/>
    </row>
    <row r="57" spans="1:21" s="76" customFormat="1" ht="18" customHeight="1" x14ac:dyDescent="0.35">
      <c r="A57" s="119" t="s">
        <v>320</v>
      </c>
      <c r="B57" s="113">
        <v>1425</v>
      </c>
      <c r="C57" s="113">
        <v>23</v>
      </c>
      <c r="D57" s="113">
        <v>3279</v>
      </c>
      <c r="E57" s="113">
        <v>4262</v>
      </c>
      <c r="F57" s="113">
        <v>1564</v>
      </c>
      <c r="G57" s="113">
        <v>19</v>
      </c>
      <c r="H57" s="113">
        <v>152</v>
      </c>
      <c r="I57" s="113">
        <v>2043</v>
      </c>
      <c r="J57" s="113">
        <v>3252</v>
      </c>
      <c r="K57" s="113">
        <v>972</v>
      </c>
      <c r="L57" s="113">
        <v>97</v>
      </c>
      <c r="M57" s="113">
        <v>380</v>
      </c>
      <c r="N57" s="113">
        <v>224</v>
      </c>
      <c r="O57" s="113">
        <v>5</v>
      </c>
      <c r="P57" s="113"/>
      <c r="Q57" s="113">
        <v>24</v>
      </c>
      <c r="R57" s="113"/>
      <c r="S57" s="114">
        <v>17721</v>
      </c>
      <c r="T57" s="114">
        <v>678</v>
      </c>
      <c r="U57" s="75"/>
    </row>
    <row r="58" spans="1:21" s="76" customFormat="1" ht="18" customHeight="1" x14ac:dyDescent="0.35">
      <c r="A58" s="118" t="s">
        <v>321</v>
      </c>
      <c r="B58" s="111">
        <v>945</v>
      </c>
      <c r="C58" s="111">
        <v>7</v>
      </c>
      <c r="D58" s="111">
        <v>1995</v>
      </c>
      <c r="E58" s="111">
        <v>3790</v>
      </c>
      <c r="F58" s="111">
        <v>1472</v>
      </c>
      <c r="G58" s="111">
        <v>65</v>
      </c>
      <c r="H58" s="111">
        <v>157</v>
      </c>
      <c r="I58" s="111">
        <v>2188</v>
      </c>
      <c r="J58" s="111">
        <v>2668</v>
      </c>
      <c r="K58" s="111">
        <v>1088</v>
      </c>
      <c r="L58" s="111">
        <v>79</v>
      </c>
      <c r="M58" s="111">
        <v>424</v>
      </c>
      <c r="N58" s="111">
        <v>226</v>
      </c>
      <c r="O58" s="111">
        <v>2</v>
      </c>
      <c r="P58" s="111"/>
      <c r="Q58" s="111">
        <v>100</v>
      </c>
      <c r="R58" s="111"/>
      <c r="S58" s="112">
        <v>15206</v>
      </c>
      <c r="T58" s="112">
        <v>797</v>
      </c>
      <c r="U58" s="75"/>
    </row>
    <row r="59" spans="1:21" s="76" customFormat="1" ht="18" customHeight="1" x14ac:dyDescent="0.35">
      <c r="A59" s="119" t="s">
        <v>322</v>
      </c>
      <c r="B59" s="113">
        <v>546</v>
      </c>
      <c r="C59" s="113">
        <v>3</v>
      </c>
      <c r="D59" s="113">
        <v>1075</v>
      </c>
      <c r="E59" s="113">
        <v>1342</v>
      </c>
      <c r="F59" s="113">
        <v>473</v>
      </c>
      <c r="G59" s="113">
        <v>30</v>
      </c>
      <c r="H59" s="113">
        <v>76</v>
      </c>
      <c r="I59" s="113">
        <v>948</v>
      </c>
      <c r="J59" s="113">
        <v>1664</v>
      </c>
      <c r="K59" s="113">
        <v>590</v>
      </c>
      <c r="L59" s="113">
        <v>47</v>
      </c>
      <c r="M59" s="113">
        <v>205</v>
      </c>
      <c r="N59" s="113">
        <v>103</v>
      </c>
      <c r="O59" s="113">
        <v>3</v>
      </c>
      <c r="P59" s="113"/>
      <c r="Q59" s="113">
        <v>12</v>
      </c>
      <c r="R59" s="113"/>
      <c r="S59" s="114">
        <v>7117</v>
      </c>
      <c r="T59" s="114">
        <v>433</v>
      </c>
      <c r="U59" s="75"/>
    </row>
    <row r="60" spans="1:21" s="76" customFormat="1" ht="18" customHeight="1" x14ac:dyDescent="0.35">
      <c r="A60" s="118" t="s">
        <v>323</v>
      </c>
      <c r="B60" s="111">
        <v>539</v>
      </c>
      <c r="C60" s="111">
        <v>4</v>
      </c>
      <c r="D60" s="111">
        <v>845</v>
      </c>
      <c r="E60" s="111">
        <v>875</v>
      </c>
      <c r="F60" s="111">
        <v>361</v>
      </c>
      <c r="G60" s="111">
        <v>43</v>
      </c>
      <c r="H60" s="111">
        <v>60</v>
      </c>
      <c r="I60" s="111">
        <v>525</v>
      </c>
      <c r="J60" s="111">
        <v>798</v>
      </c>
      <c r="K60" s="111">
        <v>361</v>
      </c>
      <c r="L60" s="111">
        <v>24</v>
      </c>
      <c r="M60" s="111">
        <v>158</v>
      </c>
      <c r="N60" s="111">
        <v>93</v>
      </c>
      <c r="O60" s="111">
        <v>1</v>
      </c>
      <c r="P60" s="111"/>
      <c r="Q60" s="111">
        <v>5</v>
      </c>
      <c r="R60" s="111"/>
      <c r="S60" s="112">
        <v>4692</v>
      </c>
      <c r="T60" s="112">
        <v>292</v>
      </c>
      <c r="U60" s="75"/>
    </row>
    <row r="61" spans="1:21" s="76" customFormat="1" ht="18" customHeight="1" x14ac:dyDescent="0.35">
      <c r="A61" s="119" t="s">
        <v>324</v>
      </c>
      <c r="B61" s="113">
        <v>640</v>
      </c>
      <c r="C61" s="113">
        <v>15</v>
      </c>
      <c r="D61" s="113">
        <v>1153</v>
      </c>
      <c r="E61" s="113">
        <v>1446</v>
      </c>
      <c r="F61" s="113">
        <v>531</v>
      </c>
      <c r="G61" s="113">
        <v>27</v>
      </c>
      <c r="H61" s="113">
        <v>53</v>
      </c>
      <c r="I61" s="113">
        <v>723</v>
      </c>
      <c r="J61" s="113">
        <v>1103</v>
      </c>
      <c r="K61" s="113">
        <v>301</v>
      </c>
      <c r="L61" s="113">
        <v>46</v>
      </c>
      <c r="M61" s="113">
        <v>195</v>
      </c>
      <c r="N61" s="113">
        <v>97</v>
      </c>
      <c r="O61" s="113">
        <v>1</v>
      </c>
      <c r="P61" s="113"/>
      <c r="Q61" s="113">
        <v>5</v>
      </c>
      <c r="R61" s="113"/>
      <c r="S61" s="114">
        <v>6336</v>
      </c>
      <c r="T61" s="114">
        <v>237</v>
      </c>
      <c r="U61" s="75"/>
    </row>
    <row r="62" spans="1:21" s="76" customFormat="1" ht="18" customHeight="1" x14ac:dyDescent="0.35">
      <c r="A62" s="118" t="s">
        <v>325</v>
      </c>
      <c r="B62" s="111">
        <v>788</v>
      </c>
      <c r="C62" s="111">
        <v>9</v>
      </c>
      <c r="D62" s="111">
        <v>1742</v>
      </c>
      <c r="E62" s="111">
        <v>2504</v>
      </c>
      <c r="F62" s="111">
        <v>954</v>
      </c>
      <c r="G62" s="111">
        <v>76</v>
      </c>
      <c r="H62" s="111">
        <v>114</v>
      </c>
      <c r="I62" s="111">
        <v>1165</v>
      </c>
      <c r="J62" s="111">
        <v>2041</v>
      </c>
      <c r="K62" s="111">
        <v>706</v>
      </c>
      <c r="L62" s="111">
        <v>74</v>
      </c>
      <c r="M62" s="111">
        <v>428</v>
      </c>
      <c r="N62" s="111">
        <v>216</v>
      </c>
      <c r="O62" s="111">
        <v>1</v>
      </c>
      <c r="P62" s="111"/>
      <c r="Q62" s="111">
        <v>16</v>
      </c>
      <c r="R62" s="111"/>
      <c r="S62" s="112">
        <v>10834</v>
      </c>
      <c r="T62" s="112">
        <v>562</v>
      </c>
      <c r="U62" s="75"/>
    </row>
    <row r="63" spans="1:21" s="76" customFormat="1" ht="18" customHeight="1" x14ac:dyDescent="0.35">
      <c r="A63" s="119" t="s">
        <v>326</v>
      </c>
      <c r="B63" s="113">
        <v>10008</v>
      </c>
      <c r="C63" s="113">
        <v>159</v>
      </c>
      <c r="D63" s="113">
        <v>22255</v>
      </c>
      <c r="E63" s="113">
        <v>49652</v>
      </c>
      <c r="F63" s="113">
        <v>17507</v>
      </c>
      <c r="G63" s="113">
        <v>350</v>
      </c>
      <c r="H63" s="113">
        <v>1755</v>
      </c>
      <c r="I63" s="113">
        <v>32847</v>
      </c>
      <c r="J63" s="113">
        <v>43772</v>
      </c>
      <c r="K63" s="113">
        <v>14526</v>
      </c>
      <c r="L63" s="113">
        <v>529</v>
      </c>
      <c r="M63" s="113">
        <v>2457</v>
      </c>
      <c r="N63" s="113">
        <v>1236</v>
      </c>
      <c r="O63" s="113">
        <v>60</v>
      </c>
      <c r="P63" s="113">
        <v>29</v>
      </c>
      <c r="Q63" s="113">
        <v>5905</v>
      </c>
      <c r="R63" s="113">
        <v>2</v>
      </c>
      <c r="S63" s="114">
        <v>203049</v>
      </c>
      <c r="T63" s="114">
        <v>7759</v>
      </c>
      <c r="U63" s="75"/>
    </row>
    <row r="64" spans="1:21" s="76" customFormat="1" ht="18" customHeight="1" x14ac:dyDescent="0.35">
      <c r="A64" s="118" t="s">
        <v>327</v>
      </c>
      <c r="B64" s="111">
        <v>353</v>
      </c>
      <c r="C64" s="111">
        <v>3</v>
      </c>
      <c r="D64" s="111">
        <v>548</v>
      </c>
      <c r="E64" s="111">
        <v>656</v>
      </c>
      <c r="F64" s="111">
        <v>272</v>
      </c>
      <c r="G64" s="111">
        <v>33</v>
      </c>
      <c r="H64" s="111">
        <v>26</v>
      </c>
      <c r="I64" s="111">
        <v>419</v>
      </c>
      <c r="J64" s="111">
        <v>539</v>
      </c>
      <c r="K64" s="111">
        <v>237</v>
      </c>
      <c r="L64" s="111">
        <v>38</v>
      </c>
      <c r="M64" s="111">
        <v>164</v>
      </c>
      <c r="N64" s="111">
        <v>79</v>
      </c>
      <c r="O64" s="111">
        <v>1</v>
      </c>
      <c r="P64" s="111"/>
      <c r="Q64" s="111">
        <v>12</v>
      </c>
      <c r="R64" s="111"/>
      <c r="S64" s="112">
        <v>3380</v>
      </c>
      <c r="T64" s="112">
        <v>184</v>
      </c>
      <c r="U64" s="75"/>
    </row>
    <row r="65" spans="1:21" s="76" customFormat="1" ht="18" customHeight="1" x14ac:dyDescent="0.35">
      <c r="A65" s="119" t="s">
        <v>328</v>
      </c>
      <c r="B65" s="113">
        <v>540</v>
      </c>
      <c r="C65" s="113">
        <v>7</v>
      </c>
      <c r="D65" s="113">
        <v>963</v>
      </c>
      <c r="E65" s="113">
        <v>1559</v>
      </c>
      <c r="F65" s="113">
        <v>604</v>
      </c>
      <c r="G65" s="113">
        <v>3</v>
      </c>
      <c r="H65" s="113">
        <v>57</v>
      </c>
      <c r="I65" s="113">
        <v>928</v>
      </c>
      <c r="J65" s="113">
        <v>1567</v>
      </c>
      <c r="K65" s="113">
        <v>578</v>
      </c>
      <c r="L65" s="113">
        <v>39</v>
      </c>
      <c r="M65" s="113">
        <v>252</v>
      </c>
      <c r="N65" s="113">
        <v>131</v>
      </c>
      <c r="O65" s="113">
        <v>1</v>
      </c>
      <c r="P65" s="113"/>
      <c r="Q65" s="113">
        <v>27</v>
      </c>
      <c r="R65" s="113"/>
      <c r="S65" s="114">
        <v>7256</v>
      </c>
      <c r="T65" s="114">
        <v>465</v>
      </c>
      <c r="U65" s="75"/>
    </row>
    <row r="66" spans="1:21" s="76" customFormat="1" ht="18" customHeight="1" x14ac:dyDescent="0.35">
      <c r="A66" s="118" t="s">
        <v>329</v>
      </c>
      <c r="B66" s="111">
        <v>1127</v>
      </c>
      <c r="C66" s="111">
        <v>8</v>
      </c>
      <c r="D66" s="111">
        <v>2251</v>
      </c>
      <c r="E66" s="111">
        <v>3584</v>
      </c>
      <c r="F66" s="111">
        <v>1497</v>
      </c>
      <c r="G66" s="111">
        <v>21</v>
      </c>
      <c r="H66" s="111">
        <v>145</v>
      </c>
      <c r="I66" s="111">
        <v>2107</v>
      </c>
      <c r="J66" s="111">
        <v>3158</v>
      </c>
      <c r="K66" s="111">
        <v>998</v>
      </c>
      <c r="L66" s="111">
        <v>105</v>
      </c>
      <c r="M66" s="111">
        <v>411</v>
      </c>
      <c r="N66" s="111">
        <v>212</v>
      </c>
      <c r="O66" s="111">
        <v>1</v>
      </c>
      <c r="P66" s="111">
        <v>1</v>
      </c>
      <c r="Q66" s="111">
        <v>29</v>
      </c>
      <c r="R66" s="111"/>
      <c r="S66" s="112">
        <v>15655</v>
      </c>
      <c r="T66" s="112">
        <v>739</v>
      </c>
      <c r="U66" s="75"/>
    </row>
    <row r="67" spans="1:21" s="76" customFormat="1" ht="18" customHeight="1" x14ac:dyDescent="0.35">
      <c r="A67" s="119" t="s">
        <v>330</v>
      </c>
      <c r="B67" s="113">
        <v>1744</v>
      </c>
      <c r="C67" s="113">
        <v>20</v>
      </c>
      <c r="D67" s="113">
        <v>4123</v>
      </c>
      <c r="E67" s="113">
        <v>5419</v>
      </c>
      <c r="F67" s="113">
        <v>1900</v>
      </c>
      <c r="G67" s="113">
        <v>19</v>
      </c>
      <c r="H67" s="113">
        <v>244</v>
      </c>
      <c r="I67" s="113">
        <v>3368</v>
      </c>
      <c r="J67" s="113">
        <v>4383</v>
      </c>
      <c r="K67" s="113">
        <v>1428</v>
      </c>
      <c r="L67" s="113">
        <v>54</v>
      </c>
      <c r="M67" s="113">
        <v>622</v>
      </c>
      <c r="N67" s="113">
        <v>311</v>
      </c>
      <c r="O67" s="113">
        <v>18</v>
      </c>
      <c r="P67" s="113"/>
      <c r="Q67" s="113">
        <v>41</v>
      </c>
      <c r="R67" s="113"/>
      <c r="S67" s="114">
        <v>23694</v>
      </c>
      <c r="T67" s="114">
        <v>1052</v>
      </c>
      <c r="U67" s="75"/>
    </row>
    <row r="68" spans="1:21" s="76" customFormat="1" ht="18" customHeight="1" x14ac:dyDescent="0.35">
      <c r="A68" s="118" t="s">
        <v>331</v>
      </c>
      <c r="B68" s="111">
        <v>2093</v>
      </c>
      <c r="C68" s="111">
        <v>29</v>
      </c>
      <c r="D68" s="111">
        <v>6016</v>
      </c>
      <c r="E68" s="111">
        <v>7828</v>
      </c>
      <c r="F68" s="111">
        <v>2987</v>
      </c>
      <c r="G68" s="111">
        <v>273</v>
      </c>
      <c r="H68" s="111">
        <v>308</v>
      </c>
      <c r="I68" s="111">
        <v>4769</v>
      </c>
      <c r="J68" s="111">
        <v>6877</v>
      </c>
      <c r="K68" s="111">
        <v>2060</v>
      </c>
      <c r="L68" s="111">
        <v>147</v>
      </c>
      <c r="M68" s="111">
        <v>735</v>
      </c>
      <c r="N68" s="111">
        <v>398</v>
      </c>
      <c r="O68" s="111">
        <v>7</v>
      </c>
      <c r="P68" s="111"/>
      <c r="Q68" s="111">
        <v>166</v>
      </c>
      <c r="R68" s="111"/>
      <c r="S68" s="112">
        <v>34693</v>
      </c>
      <c r="T68" s="112">
        <v>1357</v>
      </c>
      <c r="U68" s="75"/>
    </row>
    <row r="69" spans="1:21" s="76" customFormat="1" ht="18" customHeight="1" x14ac:dyDescent="0.35">
      <c r="A69" s="119" t="s">
        <v>332</v>
      </c>
      <c r="B69" s="113">
        <v>646</v>
      </c>
      <c r="C69" s="113">
        <v>7</v>
      </c>
      <c r="D69" s="113">
        <v>1246</v>
      </c>
      <c r="E69" s="113">
        <v>1359</v>
      </c>
      <c r="F69" s="113">
        <v>546</v>
      </c>
      <c r="G69" s="113">
        <v>3</v>
      </c>
      <c r="H69" s="113">
        <v>31</v>
      </c>
      <c r="I69" s="113">
        <v>787</v>
      </c>
      <c r="J69" s="113">
        <v>854</v>
      </c>
      <c r="K69" s="113">
        <v>225</v>
      </c>
      <c r="L69" s="113">
        <v>19</v>
      </c>
      <c r="M69" s="113">
        <v>198</v>
      </c>
      <c r="N69" s="113">
        <v>89</v>
      </c>
      <c r="O69" s="113">
        <v>2</v>
      </c>
      <c r="P69" s="113"/>
      <c r="Q69" s="113"/>
      <c r="R69" s="113"/>
      <c r="S69" s="114">
        <v>6012</v>
      </c>
      <c r="T69" s="114">
        <v>161</v>
      </c>
      <c r="U69" s="75"/>
    </row>
    <row r="70" spans="1:21" s="76" customFormat="1" ht="18" customHeight="1" x14ac:dyDescent="0.35">
      <c r="A70" s="118" t="s">
        <v>333</v>
      </c>
      <c r="B70" s="111">
        <v>1387</v>
      </c>
      <c r="C70" s="111">
        <v>22</v>
      </c>
      <c r="D70" s="111">
        <v>4497</v>
      </c>
      <c r="E70" s="111">
        <v>8296</v>
      </c>
      <c r="F70" s="111">
        <v>3603</v>
      </c>
      <c r="G70" s="111">
        <v>175</v>
      </c>
      <c r="H70" s="111">
        <v>458</v>
      </c>
      <c r="I70" s="111">
        <v>5274</v>
      </c>
      <c r="J70" s="111">
        <v>7440</v>
      </c>
      <c r="K70" s="111">
        <v>2146</v>
      </c>
      <c r="L70" s="111">
        <v>120</v>
      </c>
      <c r="M70" s="111">
        <v>491</v>
      </c>
      <c r="N70" s="111">
        <v>279</v>
      </c>
      <c r="O70" s="111">
        <v>4</v>
      </c>
      <c r="P70" s="111"/>
      <c r="Q70" s="111">
        <v>186</v>
      </c>
      <c r="R70" s="111"/>
      <c r="S70" s="112">
        <v>34378</v>
      </c>
      <c r="T70" s="112">
        <v>1248</v>
      </c>
      <c r="U70" s="75"/>
    </row>
    <row r="71" spans="1:21" s="76" customFormat="1" ht="18" customHeight="1" x14ac:dyDescent="0.35">
      <c r="A71" s="119" t="s">
        <v>334</v>
      </c>
      <c r="B71" s="113">
        <v>943</v>
      </c>
      <c r="C71" s="113">
        <v>16</v>
      </c>
      <c r="D71" s="113">
        <v>2340</v>
      </c>
      <c r="E71" s="113">
        <v>3007</v>
      </c>
      <c r="F71" s="113">
        <v>1223</v>
      </c>
      <c r="G71" s="113">
        <v>53</v>
      </c>
      <c r="H71" s="113">
        <v>119</v>
      </c>
      <c r="I71" s="113">
        <v>1907</v>
      </c>
      <c r="J71" s="113">
        <v>3449</v>
      </c>
      <c r="K71" s="113">
        <v>1295</v>
      </c>
      <c r="L71" s="113">
        <v>66</v>
      </c>
      <c r="M71" s="113">
        <v>266</v>
      </c>
      <c r="N71" s="113">
        <v>142</v>
      </c>
      <c r="O71" s="113">
        <v>1</v>
      </c>
      <c r="P71" s="113">
        <v>12</v>
      </c>
      <c r="Q71" s="113">
        <v>758</v>
      </c>
      <c r="R71" s="113"/>
      <c r="S71" s="114">
        <v>15597</v>
      </c>
      <c r="T71" s="114">
        <v>965</v>
      </c>
      <c r="U71" s="75"/>
    </row>
    <row r="72" spans="1:21" s="76" customFormat="1" ht="18" customHeight="1" x14ac:dyDescent="0.35">
      <c r="A72" s="118" t="s">
        <v>335</v>
      </c>
      <c r="B72" s="111">
        <v>225</v>
      </c>
      <c r="C72" s="111">
        <v>2</v>
      </c>
      <c r="D72" s="111">
        <v>377</v>
      </c>
      <c r="E72" s="111">
        <v>691</v>
      </c>
      <c r="F72" s="111">
        <v>272</v>
      </c>
      <c r="G72" s="111">
        <v>2</v>
      </c>
      <c r="H72" s="111">
        <v>21</v>
      </c>
      <c r="I72" s="111">
        <v>177</v>
      </c>
      <c r="J72" s="111">
        <v>366</v>
      </c>
      <c r="K72" s="111">
        <v>125</v>
      </c>
      <c r="L72" s="111">
        <v>19</v>
      </c>
      <c r="M72" s="111">
        <v>73</v>
      </c>
      <c r="N72" s="111">
        <v>22</v>
      </c>
      <c r="O72" s="111"/>
      <c r="P72" s="111"/>
      <c r="Q72" s="111"/>
      <c r="R72" s="111"/>
      <c r="S72" s="112">
        <v>2372</v>
      </c>
      <c r="T72" s="112">
        <v>101</v>
      </c>
      <c r="U72" s="75"/>
    </row>
    <row r="73" spans="1:21" s="76" customFormat="1" ht="18" customHeight="1" x14ac:dyDescent="0.35">
      <c r="A73" s="119" t="s">
        <v>336</v>
      </c>
      <c r="B73" s="113">
        <v>643</v>
      </c>
      <c r="C73" s="113">
        <v>12</v>
      </c>
      <c r="D73" s="113">
        <v>1466</v>
      </c>
      <c r="E73" s="113">
        <v>1990</v>
      </c>
      <c r="F73" s="113">
        <v>809</v>
      </c>
      <c r="G73" s="113">
        <v>7</v>
      </c>
      <c r="H73" s="113">
        <v>86</v>
      </c>
      <c r="I73" s="113">
        <v>1287</v>
      </c>
      <c r="J73" s="113">
        <v>1945</v>
      </c>
      <c r="K73" s="113">
        <v>526</v>
      </c>
      <c r="L73" s="113">
        <v>39</v>
      </c>
      <c r="M73" s="113">
        <v>184</v>
      </c>
      <c r="N73" s="113">
        <v>103</v>
      </c>
      <c r="O73" s="113">
        <v>1</v>
      </c>
      <c r="P73" s="113"/>
      <c r="Q73" s="113">
        <v>20</v>
      </c>
      <c r="R73" s="113"/>
      <c r="S73" s="114">
        <v>9118</v>
      </c>
      <c r="T73" s="114">
        <v>352</v>
      </c>
      <c r="U73" s="75"/>
    </row>
    <row r="74" spans="1:21" s="76" customFormat="1" ht="18" customHeight="1" x14ac:dyDescent="0.35">
      <c r="A74" s="118" t="s">
        <v>337</v>
      </c>
      <c r="B74" s="111">
        <v>764</v>
      </c>
      <c r="C74" s="111">
        <v>6</v>
      </c>
      <c r="D74" s="111">
        <v>1714</v>
      </c>
      <c r="E74" s="111">
        <v>2830</v>
      </c>
      <c r="F74" s="111">
        <v>1237</v>
      </c>
      <c r="G74" s="111">
        <v>46</v>
      </c>
      <c r="H74" s="111">
        <v>97</v>
      </c>
      <c r="I74" s="111">
        <v>2169</v>
      </c>
      <c r="J74" s="111">
        <v>2479</v>
      </c>
      <c r="K74" s="111">
        <v>800</v>
      </c>
      <c r="L74" s="111">
        <v>51</v>
      </c>
      <c r="M74" s="111">
        <v>309</v>
      </c>
      <c r="N74" s="111">
        <v>173</v>
      </c>
      <c r="O74" s="111">
        <v>1</v>
      </c>
      <c r="P74" s="111"/>
      <c r="Q74" s="111">
        <v>37</v>
      </c>
      <c r="R74" s="111"/>
      <c r="S74" s="112">
        <v>12713</v>
      </c>
      <c r="T74" s="112">
        <v>550</v>
      </c>
      <c r="U74" s="75"/>
    </row>
    <row r="75" spans="1:21" s="76" customFormat="1" ht="18" customHeight="1" x14ac:dyDescent="0.35">
      <c r="A75" s="119" t="s">
        <v>338</v>
      </c>
      <c r="B75" s="113">
        <v>242</v>
      </c>
      <c r="C75" s="113">
        <v>3</v>
      </c>
      <c r="D75" s="113">
        <v>454</v>
      </c>
      <c r="E75" s="113">
        <v>593</v>
      </c>
      <c r="F75" s="113">
        <v>229</v>
      </c>
      <c r="G75" s="113">
        <v>3</v>
      </c>
      <c r="H75" s="113">
        <v>35</v>
      </c>
      <c r="I75" s="113">
        <v>280</v>
      </c>
      <c r="J75" s="113">
        <v>498</v>
      </c>
      <c r="K75" s="113">
        <v>144</v>
      </c>
      <c r="L75" s="113">
        <v>20</v>
      </c>
      <c r="M75" s="113">
        <v>90</v>
      </c>
      <c r="N75" s="113">
        <v>58</v>
      </c>
      <c r="O75" s="113"/>
      <c r="P75" s="113"/>
      <c r="Q75" s="113">
        <v>2</v>
      </c>
      <c r="R75" s="113"/>
      <c r="S75" s="114">
        <v>2651</v>
      </c>
      <c r="T75" s="114">
        <v>115</v>
      </c>
      <c r="U75" s="75"/>
    </row>
    <row r="76" spans="1:21" s="76" customFormat="1" ht="18" customHeight="1" x14ac:dyDescent="0.35">
      <c r="A76" s="118" t="s">
        <v>339</v>
      </c>
      <c r="B76" s="111">
        <v>723</v>
      </c>
      <c r="C76" s="111">
        <v>5</v>
      </c>
      <c r="D76" s="111">
        <v>1351</v>
      </c>
      <c r="E76" s="111">
        <v>2084</v>
      </c>
      <c r="F76" s="111">
        <v>853</v>
      </c>
      <c r="G76" s="111">
        <v>42</v>
      </c>
      <c r="H76" s="111">
        <v>91</v>
      </c>
      <c r="I76" s="111">
        <v>1193</v>
      </c>
      <c r="J76" s="111">
        <v>1489</v>
      </c>
      <c r="K76" s="111">
        <v>567</v>
      </c>
      <c r="L76" s="111">
        <v>55</v>
      </c>
      <c r="M76" s="111">
        <v>287</v>
      </c>
      <c r="N76" s="111">
        <v>150</v>
      </c>
      <c r="O76" s="111">
        <v>2</v>
      </c>
      <c r="P76" s="111"/>
      <c r="Q76" s="111">
        <v>34</v>
      </c>
      <c r="R76" s="111"/>
      <c r="S76" s="112">
        <v>8926</v>
      </c>
      <c r="T76" s="112">
        <v>392</v>
      </c>
      <c r="U76" s="75"/>
    </row>
    <row r="77" spans="1:21" s="76" customFormat="1" ht="18" customHeight="1" x14ac:dyDescent="0.35">
      <c r="A77" s="119" t="s">
        <v>340</v>
      </c>
      <c r="B77" s="113">
        <v>2368</v>
      </c>
      <c r="C77" s="113">
        <v>42</v>
      </c>
      <c r="D77" s="113">
        <v>7370</v>
      </c>
      <c r="E77" s="113">
        <v>8777</v>
      </c>
      <c r="F77" s="113">
        <v>3190</v>
      </c>
      <c r="G77" s="113">
        <v>127</v>
      </c>
      <c r="H77" s="113">
        <v>382</v>
      </c>
      <c r="I77" s="113">
        <v>5364</v>
      </c>
      <c r="J77" s="113">
        <v>7708</v>
      </c>
      <c r="K77" s="113">
        <v>2427</v>
      </c>
      <c r="L77" s="113">
        <v>137</v>
      </c>
      <c r="M77" s="113">
        <v>720</v>
      </c>
      <c r="N77" s="113">
        <v>335</v>
      </c>
      <c r="O77" s="113">
        <v>6</v>
      </c>
      <c r="P77" s="113"/>
      <c r="Q77" s="113">
        <v>123</v>
      </c>
      <c r="R77" s="113"/>
      <c r="S77" s="114">
        <v>39076</v>
      </c>
      <c r="T77" s="114">
        <v>1594</v>
      </c>
      <c r="U77" s="75"/>
    </row>
    <row r="78" spans="1:21" s="76" customFormat="1" ht="18" customHeight="1" x14ac:dyDescent="0.35">
      <c r="A78" s="118" t="s">
        <v>341</v>
      </c>
      <c r="B78" s="111">
        <v>273</v>
      </c>
      <c r="C78" s="111">
        <v>3</v>
      </c>
      <c r="D78" s="111">
        <v>468</v>
      </c>
      <c r="E78" s="111">
        <v>689</v>
      </c>
      <c r="F78" s="111">
        <v>206</v>
      </c>
      <c r="G78" s="111">
        <v>19</v>
      </c>
      <c r="H78" s="111">
        <v>43</v>
      </c>
      <c r="I78" s="111">
        <v>413</v>
      </c>
      <c r="J78" s="111">
        <v>669</v>
      </c>
      <c r="K78" s="111">
        <v>235</v>
      </c>
      <c r="L78" s="111">
        <v>24</v>
      </c>
      <c r="M78" s="111">
        <v>91</v>
      </c>
      <c r="N78" s="111">
        <v>52</v>
      </c>
      <c r="O78" s="111">
        <v>4</v>
      </c>
      <c r="P78" s="111"/>
      <c r="Q78" s="111">
        <v>15</v>
      </c>
      <c r="R78" s="111"/>
      <c r="S78" s="112">
        <v>3204</v>
      </c>
      <c r="T78" s="112">
        <v>197</v>
      </c>
      <c r="U78" s="75"/>
    </row>
    <row r="79" spans="1:21" s="76" customFormat="1" ht="18" customHeight="1" x14ac:dyDescent="0.35">
      <c r="A79" s="119" t="s">
        <v>342</v>
      </c>
      <c r="B79" s="113">
        <v>1870</v>
      </c>
      <c r="C79" s="113">
        <v>19</v>
      </c>
      <c r="D79" s="113">
        <v>4309</v>
      </c>
      <c r="E79" s="113">
        <v>7392</v>
      </c>
      <c r="F79" s="113">
        <v>2708</v>
      </c>
      <c r="G79" s="113">
        <v>52</v>
      </c>
      <c r="H79" s="113">
        <v>337</v>
      </c>
      <c r="I79" s="113">
        <v>3944</v>
      </c>
      <c r="J79" s="113">
        <v>7420</v>
      </c>
      <c r="K79" s="113">
        <v>2698</v>
      </c>
      <c r="L79" s="113">
        <v>184</v>
      </c>
      <c r="M79" s="113">
        <v>929</v>
      </c>
      <c r="N79" s="113">
        <v>534</v>
      </c>
      <c r="O79" s="113">
        <v>7</v>
      </c>
      <c r="P79" s="113"/>
      <c r="Q79" s="113">
        <v>238</v>
      </c>
      <c r="R79" s="113"/>
      <c r="S79" s="114">
        <v>32641</v>
      </c>
      <c r="T79" s="114">
        <v>1815</v>
      </c>
      <c r="U79" s="75"/>
    </row>
    <row r="80" spans="1:21" s="76" customFormat="1" ht="18" customHeight="1" x14ac:dyDescent="0.35">
      <c r="A80" s="118" t="s">
        <v>343</v>
      </c>
      <c r="B80" s="111">
        <v>939</v>
      </c>
      <c r="C80" s="111">
        <v>9</v>
      </c>
      <c r="D80" s="111">
        <v>2771</v>
      </c>
      <c r="E80" s="111">
        <v>4052</v>
      </c>
      <c r="F80" s="111">
        <v>1616</v>
      </c>
      <c r="G80" s="111">
        <v>15</v>
      </c>
      <c r="H80" s="111">
        <v>155</v>
      </c>
      <c r="I80" s="111">
        <v>2376</v>
      </c>
      <c r="J80" s="111">
        <v>2880</v>
      </c>
      <c r="K80" s="111">
        <v>740</v>
      </c>
      <c r="L80" s="111">
        <v>63</v>
      </c>
      <c r="M80" s="111">
        <v>487</v>
      </c>
      <c r="N80" s="111">
        <v>228</v>
      </c>
      <c r="O80" s="111">
        <v>1</v>
      </c>
      <c r="P80" s="111"/>
      <c r="Q80" s="111">
        <v>34</v>
      </c>
      <c r="R80" s="111"/>
      <c r="S80" s="112">
        <v>16366</v>
      </c>
      <c r="T80" s="112">
        <v>513</v>
      </c>
      <c r="U80" s="75"/>
    </row>
    <row r="81" spans="1:21" s="76" customFormat="1" ht="18" customHeight="1" x14ac:dyDescent="0.35">
      <c r="A81" s="119" t="s">
        <v>344</v>
      </c>
      <c r="B81" s="113">
        <v>3210</v>
      </c>
      <c r="C81" s="113">
        <v>33</v>
      </c>
      <c r="D81" s="113">
        <v>8099</v>
      </c>
      <c r="E81" s="113">
        <v>13132</v>
      </c>
      <c r="F81" s="113">
        <v>5282</v>
      </c>
      <c r="G81" s="113">
        <v>75</v>
      </c>
      <c r="H81" s="113">
        <v>368</v>
      </c>
      <c r="I81" s="113">
        <v>6676</v>
      </c>
      <c r="J81" s="113">
        <v>9089</v>
      </c>
      <c r="K81" s="113">
        <v>2454</v>
      </c>
      <c r="L81" s="113">
        <v>207</v>
      </c>
      <c r="M81" s="113">
        <v>1161</v>
      </c>
      <c r="N81" s="113">
        <v>555</v>
      </c>
      <c r="O81" s="113">
        <v>5</v>
      </c>
      <c r="P81" s="113"/>
      <c r="Q81" s="113">
        <v>41</v>
      </c>
      <c r="R81" s="113"/>
      <c r="S81" s="114">
        <v>50387</v>
      </c>
      <c r="T81" s="114">
        <v>1554</v>
      </c>
      <c r="U81" s="75"/>
    </row>
    <row r="82" spans="1:21" s="76" customFormat="1" ht="18" customHeight="1" x14ac:dyDescent="0.35">
      <c r="A82" s="118" t="s">
        <v>345</v>
      </c>
      <c r="B82" s="111">
        <v>1688</v>
      </c>
      <c r="C82" s="111">
        <v>16</v>
      </c>
      <c r="D82" s="111">
        <v>3777</v>
      </c>
      <c r="E82" s="111">
        <v>5129</v>
      </c>
      <c r="F82" s="111">
        <v>1968</v>
      </c>
      <c r="G82" s="111">
        <v>62</v>
      </c>
      <c r="H82" s="111">
        <v>193</v>
      </c>
      <c r="I82" s="111">
        <v>1984</v>
      </c>
      <c r="J82" s="111">
        <v>4040</v>
      </c>
      <c r="K82" s="111">
        <v>1382</v>
      </c>
      <c r="L82" s="111">
        <v>190</v>
      </c>
      <c r="M82" s="111">
        <v>818</v>
      </c>
      <c r="N82" s="111">
        <v>430</v>
      </c>
      <c r="O82" s="111"/>
      <c r="P82" s="111"/>
      <c r="Q82" s="111">
        <v>37</v>
      </c>
      <c r="R82" s="111"/>
      <c r="S82" s="112">
        <v>21714</v>
      </c>
      <c r="T82" s="112">
        <v>858</v>
      </c>
      <c r="U82" s="75"/>
    </row>
    <row r="83" spans="1:21" s="76" customFormat="1" ht="18" customHeight="1" x14ac:dyDescent="0.35">
      <c r="A83" s="119" t="s">
        <v>346</v>
      </c>
      <c r="B83" s="113">
        <v>1790</v>
      </c>
      <c r="C83" s="113">
        <v>28</v>
      </c>
      <c r="D83" s="113">
        <v>4513</v>
      </c>
      <c r="E83" s="113">
        <v>8681</v>
      </c>
      <c r="F83" s="113">
        <v>3336</v>
      </c>
      <c r="G83" s="113">
        <v>112</v>
      </c>
      <c r="H83" s="113">
        <v>282</v>
      </c>
      <c r="I83" s="113">
        <v>4430</v>
      </c>
      <c r="J83" s="113">
        <v>6528</v>
      </c>
      <c r="K83" s="113">
        <v>2258</v>
      </c>
      <c r="L83" s="113">
        <v>140</v>
      </c>
      <c r="M83" s="113">
        <v>758</v>
      </c>
      <c r="N83" s="113">
        <v>426</v>
      </c>
      <c r="O83" s="113">
        <v>13</v>
      </c>
      <c r="P83" s="113"/>
      <c r="Q83" s="113">
        <v>126</v>
      </c>
      <c r="R83" s="113"/>
      <c r="S83" s="114">
        <v>33421</v>
      </c>
      <c r="T83" s="114">
        <v>1415</v>
      </c>
      <c r="U83" s="75"/>
    </row>
    <row r="84" spans="1:21" s="76" customFormat="1" ht="18" customHeight="1" x14ac:dyDescent="0.35">
      <c r="A84" s="118" t="s">
        <v>347</v>
      </c>
      <c r="B84" s="111">
        <v>1122</v>
      </c>
      <c r="C84" s="111">
        <v>8</v>
      </c>
      <c r="D84" s="111">
        <v>2732</v>
      </c>
      <c r="E84" s="111">
        <v>3447</v>
      </c>
      <c r="F84" s="111">
        <v>1268</v>
      </c>
      <c r="G84" s="111">
        <v>80</v>
      </c>
      <c r="H84" s="111">
        <v>213</v>
      </c>
      <c r="I84" s="111">
        <v>1651</v>
      </c>
      <c r="J84" s="111">
        <v>2889</v>
      </c>
      <c r="K84" s="111">
        <v>1045</v>
      </c>
      <c r="L84" s="111">
        <v>100</v>
      </c>
      <c r="M84" s="111">
        <v>478</v>
      </c>
      <c r="N84" s="111">
        <v>258</v>
      </c>
      <c r="O84" s="111">
        <v>9</v>
      </c>
      <c r="P84" s="111"/>
      <c r="Q84" s="111">
        <v>26</v>
      </c>
      <c r="R84" s="111"/>
      <c r="S84" s="112">
        <v>15326</v>
      </c>
      <c r="T84" s="112">
        <v>748</v>
      </c>
      <c r="U84" s="75"/>
    </row>
    <row r="85" spans="1:21" s="76" customFormat="1" ht="18" customHeight="1" x14ac:dyDescent="0.35">
      <c r="A85" s="119" t="s">
        <v>348</v>
      </c>
      <c r="B85" s="113">
        <v>1305</v>
      </c>
      <c r="C85" s="113">
        <v>15</v>
      </c>
      <c r="D85" s="113">
        <v>2343</v>
      </c>
      <c r="E85" s="113">
        <v>4696</v>
      </c>
      <c r="F85" s="113">
        <v>1320</v>
      </c>
      <c r="G85" s="113">
        <v>67</v>
      </c>
      <c r="H85" s="113">
        <v>135</v>
      </c>
      <c r="I85" s="113">
        <v>2396</v>
      </c>
      <c r="J85" s="113">
        <v>4008</v>
      </c>
      <c r="K85" s="113">
        <v>1195</v>
      </c>
      <c r="L85" s="113">
        <v>97</v>
      </c>
      <c r="M85" s="113">
        <v>444</v>
      </c>
      <c r="N85" s="113">
        <v>225</v>
      </c>
      <c r="O85" s="113"/>
      <c r="P85" s="113"/>
      <c r="Q85" s="113">
        <v>63</v>
      </c>
      <c r="R85" s="113"/>
      <c r="S85" s="114">
        <v>18309</v>
      </c>
      <c r="T85" s="114">
        <v>873</v>
      </c>
      <c r="U85" s="75"/>
    </row>
    <row r="86" spans="1:21" s="76" customFormat="1" ht="18" customHeight="1" x14ac:dyDescent="0.35">
      <c r="A86" s="118" t="s">
        <v>349</v>
      </c>
      <c r="B86" s="111">
        <v>748</v>
      </c>
      <c r="C86" s="111">
        <v>9</v>
      </c>
      <c r="D86" s="111">
        <v>2211</v>
      </c>
      <c r="E86" s="111">
        <v>3623</v>
      </c>
      <c r="F86" s="111">
        <v>1397</v>
      </c>
      <c r="G86" s="111">
        <v>17</v>
      </c>
      <c r="H86" s="111">
        <v>122</v>
      </c>
      <c r="I86" s="111">
        <v>1552</v>
      </c>
      <c r="J86" s="111">
        <v>2043</v>
      </c>
      <c r="K86" s="111">
        <v>486</v>
      </c>
      <c r="L86" s="111">
        <v>63</v>
      </c>
      <c r="M86" s="111">
        <v>319</v>
      </c>
      <c r="N86" s="111">
        <v>192</v>
      </c>
      <c r="O86" s="111">
        <v>1</v>
      </c>
      <c r="P86" s="111"/>
      <c r="Q86" s="111">
        <v>10</v>
      </c>
      <c r="R86" s="111"/>
      <c r="S86" s="112">
        <v>12793</v>
      </c>
      <c r="T86" s="112">
        <v>288</v>
      </c>
      <c r="U86" s="75"/>
    </row>
    <row r="87" spans="1:21" s="76" customFormat="1" ht="18" customHeight="1" x14ac:dyDescent="0.35">
      <c r="A87" s="119" t="s">
        <v>350</v>
      </c>
      <c r="B87" s="113">
        <v>844</v>
      </c>
      <c r="C87" s="113">
        <v>10</v>
      </c>
      <c r="D87" s="113">
        <v>1734</v>
      </c>
      <c r="E87" s="113">
        <v>2521</v>
      </c>
      <c r="F87" s="113">
        <v>1018</v>
      </c>
      <c r="G87" s="113">
        <v>7</v>
      </c>
      <c r="H87" s="113">
        <v>194</v>
      </c>
      <c r="I87" s="113">
        <v>1509</v>
      </c>
      <c r="J87" s="113">
        <v>2689</v>
      </c>
      <c r="K87" s="113">
        <v>1025</v>
      </c>
      <c r="L87" s="113">
        <v>80</v>
      </c>
      <c r="M87" s="113">
        <v>369</v>
      </c>
      <c r="N87" s="113">
        <v>203</v>
      </c>
      <c r="O87" s="113">
        <v>6</v>
      </c>
      <c r="P87" s="113"/>
      <c r="Q87" s="113">
        <v>33</v>
      </c>
      <c r="R87" s="113"/>
      <c r="S87" s="114">
        <v>12242</v>
      </c>
      <c r="T87" s="114">
        <v>751</v>
      </c>
      <c r="U87" s="75"/>
    </row>
    <row r="88" spans="1:21" s="76" customFormat="1" ht="18" customHeight="1" x14ac:dyDescent="0.35">
      <c r="A88" s="118" t="s">
        <v>351</v>
      </c>
      <c r="B88" s="111">
        <v>617</v>
      </c>
      <c r="C88" s="111">
        <v>7</v>
      </c>
      <c r="D88" s="111">
        <v>1293</v>
      </c>
      <c r="E88" s="111">
        <v>2111</v>
      </c>
      <c r="F88" s="111">
        <v>793</v>
      </c>
      <c r="G88" s="111">
        <v>30</v>
      </c>
      <c r="H88" s="111">
        <v>86</v>
      </c>
      <c r="I88" s="111">
        <v>756</v>
      </c>
      <c r="J88" s="111">
        <v>1520</v>
      </c>
      <c r="K88" s="111">
        <v>513</v>
      </c>
      <c r="L88" s="111">
        <v>68</v>
      </c>
      <c r="M88" s="111">
        <v>323</v>
      </c>
      <c r="N88" s="111">
        <v>151</v>
      </c>
      <c r="O88" s="111">
        <v>4</v>
      </c>
      <c r="P88" s="111"/>
      <c r="Q88" s="111">
        <v>5</v>
      </c>
      <c r="R88" s="111"/>
      <c r="S88" s="112">
        <v>8277</v>
      </c>
      <c r="T88" s="112">
        <v>387</v>
      </c>
      <c r="U88" s="75"/>
    </row>
    <row r="89" spans="1:21" s="76" customFormat="1" ht="18" customHeight="1" x14ac:dyDescent="0.35">
      <c r="A89" s="119" t="s">
        <v>352</v>
      </c>
      <c r="B89" s="113">
        <v>1421</v>
      </c>
      <c r="C89" s="113">
        <v>12</v>
      </c>
      <c r="D89" s="113">
        <v>2580</v>
      </c>
      <c r="E89" s="113">
        <v>3464</v>
      </c>
      <c r="F89" s="113">
        <v>1297</v>
      </c>
      <c r="G89" s="113">
        <v>13</v>
      </c>
      <c r="H89" s="113">
        <v>175</v>
      </c>
      <c r="I89" s="113">
        <v>1690</v>
      </c>
      <c r="J89" s="113">
        <v>3673</v>
      </c>
      <c r="K89" s="113">
        <v>1267</v>
      </c>
      <c r="L89" s="113">
        <v>173</v>
      </c>
      <c r="M89" s="113">
        <v>657</v>
      </c>
      <c r="N89" s="113">
        <v>342</v>
      </c>
      <c r="O89" s="113">
        <v>3</v>
      </c>
      <c r="P89" s="113"/>
      <c r="Q89" s="113">
        <v>83</v>
      </c>
      <c r="R89" s="113"/>
      <c r="S89" s="114">
        <v>16850</v>
      </c>
      <c r="T89" s="114">
        <v>944</v>
      </c>
      <c r="U89" s="75"/>
    </row>
    <row r="90" spans="1:21" s="76" customFormat="1" ht="18" customHeight="1" x14ac:dyDescent="0.35">
      <c r="A90" s="118" t="s">
        <v>353</v>
      </c>
      <c r="B90" s="111">
        <v>325</v>
      </c>
      <c r="C90" s="111">
        <v>1</v>
      </c>
      <c r="D90" s="111">
        <v>567</v>
      </c>
      <c r="E90" s="111">
        <v>1292</v>
      </c>
      <c r="F90" s="111">
        <v>488</v>
      </c>
      <c r="G90" s="111">
        <v>38</v>
      </c>
      <c r="H90" s="111">
        <v>33</v>
      </c>
      <c r="I90" s="111">
        <v>661</v>
      </c>
      <c r="J90" s="111">
        <v>745</v>
      </c>
      <c r="K90" s="111">
        <v>247</v>
      </c>
      <c r="L90" s="111">
        <v>32</v>
      </c>
      <c r="M90" s="111">
        <v>89</v>
      </c>
      <c r="N90" s="111">
        <v>42</v>
      </c>
      <c r="O90" s="111">
        <v>2</v>
      </c>
      <c r="P90" s="111"/>
      <c r="Q90" s="111">
        <v>4</v>
      </c>
      <c r="R90" s="111"/>
      <c r="S90" s="112">
        <v>4566</v>
      </c>
      <c r="T90" s="112">
        <v>192</v>
      </c>
      <c r="U90" s="75"/>
    </row>
    <row r="91" spans="1:21" s="76" customFormat="1" ht="18" customHeight="1" x14ac:dyDescent="0.35">
      <c r="A91" s="119" t="s">
        <v>354</v>
      </c>
      <c r="B91" s="113">
        <v>405</v>
      </c>
      <c r="C91" s="113">
        <v>4</v>
      </c>
      <c r="D91" s="113">
        <v>906</v>
      </c>
      <c r="E91" s="113">
        <v>1358</v>
      </c>
      <c r="F91" s="113">
        <v>469</v>
      </c>
      <c r="G91" s="113">
        <v>27</v>
      </c>
      <c r="H91" s="113">
        <v>57</v>
      </c>
      <c r="I91" s="113">
        <v>672</v>
      </c>
      <c r="J91" s="113">
        <v>1235</v>
      </c>
      <c r="K91" s="113">
        <v>464</v>
      </c>
      <c r="L91" s="113">
        <v>52</v>
      </c>
      <c r="M91" s="113">
        <v>161</v>
      </c>
      <c r="N91" s="113">
        <v>100</v>
      </c>
      <c r="O91" s="113">
        <v>3</v>
      </c>
      <c r="P91" s="113"/>
      <c r="Q91" s="113">
        <v>8</v>
      </c>
      <c r="R91" s="113"/>
      <c r="S91" s="114">
        <v>5921</v>
      </c>
      <c r="T91" s="114">
        <v>345</v>
      </c>
      <c r="U91" s="75"/>
    </row>
    <row r="92" spans="1:21" s="76" customFormat="1" ht="18" customHeight="1" x14ac:dyDescent="0.35">
      <c r="A92" s="118" t="s">
        <v>355</v>
      </c>
      <c r="B92" s="111">
        <v>111</v>
      </c>
      <c r="C92" s="111"/>
      <c r="D92" s="111">
        <v>140</v>
      </c>
      <c r="E92" s="111">
        <v>149</v>
      </c>
      <c r="F92" s="111">
        <v>40</v>
      </c>
      <c r="G92" s="111">
        <v>9</v>
      </c>
      <c r="H92" s="111">
        <v>11</v>
      </c>
      <c r="I92" s="111">
        <v>104</v>
      </c>
      <c r="J92" s="111">
        <v>210</v>
      </c>
      <c r="K92" s="111">
        <v>75</v>
      </c>
      <c r="L92" s="111">
        <v>6</v>
      </c>
      <c r="M92" s="111">
        <v>38</v>
      </c>
      <c r="N92" s="111">
        <v>10</v>
      </c>
      <c r="O92" s="111">
        <v>1</v>
      </c>
      <c r="P92" s="111"/>
      <c r="Q92" s="111">
        <v>5</v>
      </c>
      <c r="R92" s="111"/>
      <c r="S92" s="112">
        <v>909</v>
      </c>
      <c r="T92" s="112">
        <v>50</v>
      </c>
      <c r="U92" s="75"/>
    </row>
    <row r="93" spans="1:21" s="76" customFormat="1" ht="18" customHeight="1" x14ac:dyDescent="0.35">
      <c r="A93" s="119" t="s">
        <v>356</v>
      </c>
      <c r="B93" s="113">
        <v>1527</v>
      </c>
      <c r="C93" s="113">
        <v>17</v>
      </c>
      <c r="D93" s="113">
        <v>3146</v>
      </c>
      <c r="E93" s="113">
        <v>6877</v>
      </c>
      <c r="F93" s="113">
        <v>2236</v>
      </c>
      <c r="G93" s="113">
        <v>60</v>
      </c>
      <c r="H93" s="113">
        <v>322</v>
      </c>
      <c r="I93" s="113">
        <v>3841</v>
      </c>
      <c r="J93" s="113">
        <v>7794</v>
      </c>
      <c r="K93" s="113">
        <v>3176</v>
      </c>
      <c r="L93" s="113">
        <v>112</v>
      </c>
      <c r="M93" s="113">
        <v>475</v>
      </c>
      <c r="N93" s="113">
        <v>271</v>
      </c>
      <c r="O93" s="113">
        <v>13</v>
      </c>
      <c r="P93" s="113">
        <v>3</v>
      </c>
      <c r="Q93" s="113">
        <v>496</v>
      </c>
      <c r="R93" s="113"/>
      <c r="S93" s="114">
        <v>30366</v>
      </c>
      <c r="T93" s="114">
        <v>2278</v>
      </c>
      <c r="U93" s="75"/>
    </row>
    <row r="94" spans="1:21" s="76" customFormat="1" ht="18" customHeight="1" x14ac:dyDescent="0.35">
      <c r="A94" s="118" t="s">
        <v>357</v>
      </c>
      <c r="B94" s="111">
        <v>1154</v>
      </c>
      <c r="C94" s="111">
        <v>8</v>
      </c>
      <c r="D94" s="111">
        <v>3190</v>
      </c>
      <c r="E94" s="111">
        <v>4448</v>
      </c>
      <c r="F94" s="111">
        <v>1734</v>
      </c>
      <c r="G94" s="111">
        <v>20</v>
      </c>
      <c r="H94" s="111">
        <v>179</v>
      </c>
      <c r="I94" s="111">
        <v>2299</v>
      </c>
      <c r="J94" s="111">
        <v>3219</v>
      </c>
      <c r="K94" s="111">
        <v>860</v>
      </c>
      <c r="L94" s="111">
        <v>55</v>
      </c>
      <c r="M94" s="111">
        <v>395</v>
      </c>
      <c r="N94" s="111">
        <v>229</v>
      </c>
      <c r="O94" s="111">
        <v>6</v>
      </c>
      <c r="P94" s="111"/>
      <c r="Q94" s="111">
        <v>20</v>
      </c>
      <c r="R94" s="111"/>
      <c r="S94" s="112">
        <v>17816</v>
      </c>
      <c r="T94" s="112">
        <v>607</v>
      </c>
      <c r="U94" s="75"/>
    </row>
    <row r="95" spans="1:21" s="76" customFormat="1" ht="18" customHeight="1" x14ac:dyDescent="0.35">
      <c r="A95" s="119" t="s">
        <v>358</v>
      </c>
      <c r="B95" s="113">
        <v>6610</v>
      </c>
      <c r="C95" s="113">
        <v>118</v>
      </c>
      <c r="D95" s="113">
        <v>14692</v>
      </c>
      <c r="E95" s="113">
        <v>28186</v>
      </c>
      <c r="F95" s="113">
        <v>10072</v>
      </c>
      <c r="G95" s="113">
        <v>326</v>
      </c>
      <c r="H95" s="113">
        <v>1187</v>
      </c>
      <c r="I95" s="113">
        <v>21424</v>
      </c>
      <c r="J95" s="113">
        <v>31148</v>
      </c>
      <c r="K95" s="113">
        <v>11923</v>
      </c>
      <c r="L95" s="113">
        <v>328</v>
      </c>
      <c r="M95" s="113">
        <v>1605</v>
      </c>
      <c r="N95" s="113">
        <v>764</v>
      </c>
      <c r="O95" s="113">
        <v>19</v>
      </c>
      <c r="P95" s="113">
        <v>32</v>
      </c>
      <c r="Q95" s="113">
        <v>4270</v>
      </c>
      <c r="R95" s="113">
        <v>1</v>
      </c>
      <c r="S95" s="114">
        <v>132705</v>
      </c>
      <c r="T95" s="114">
        <v>8667</v>
      </c>
      <c r="U95" s="75"/>
    </row>
    <row r="96" spans="1:21" s="76" customFormat="1" ht="18" customHeight="1" x14ac:dyDescent="0.35">
      <c r="A96" s="118" t="s">
        <v>359</v>
      </c>
      <c r="B96" s="111">
        <v>586</v>
      </c>
      <c r="C96" s="111">
        <v>8</v>
      </c>
      <c r="D96" s="111">
        <v>1029</v>
      </c>
      <c r="E96" s="111">
        <v>1105</v>
      </c>
      <c r="F96" s="111">
        <v>339</v>
      </c>
      <c r="G96" s="111">
        <v>8</v>
      </c>
      <c r="H96" s="111">
        <v>54</v>
      </c>
      <c r="I96" s="111">
        <v>341</v>
      </c>
      <c r="J96" s="111">
        <v>912</v>
      </c>
      <c r="K96" s="111">
        <v>306</v>
      </c>
      <c r="L96" s="111">
        <v>40</v>
      </c>
      <c r="M96" s="111">
        <v>188</v>
      </c>
      <c r="N96" s="111">
        <v>101</v>
      </c>
      <c r="O96" s="111">
        <v>4</v>
      </c>
      <c r="P96" s="111"/>
      <c r="Q96" s="111">
        <v>8</v>
      </c>
      <c r="R96" s="111"/>
      <c r="S96" s="112">
        <v>5029</v>
      </c>
      <c r="T96" s="112">
        <v>210</v>
      </c>
      <c r="U96" s="75"/>
    </row>
    <row r="97" spans="1:21" s="76" customFormat="1" ht="18" customHeight="1" x14ac:dyDescent="0.35">
      <c r="A97" s="119" t="s">
        <v>360</v>
      </c>
      <c r="B97" s="113">
        <v>334</v>
      </c>
      <c r="C97" s="113">
        <v>5</v>
      </c>
      <c r="D97" s="113">
        <v>763</v>
      </c>
      <c r="E97" s="113">
        <v>889</v>
      </c>
      <c r="F97" s="113">
        <v>348</v>
      </c>
      <c r="G97" s="113">
        <v>13</v>
      </c>
      <c r="H97" s="113">
        <v>34</v>
      </c>
      <c r="I97" s="113">
        <v>509</v>
      </c>
      <c r="J97" s="113">
        <v>657</v>
      </c>
      <c r="K97" s="113">
        <v>160</v>
      </c>
      <c r="L97" s="113">
        <v>23</v>
      </c>
      <c r="M97" s="113">
        <v>79</v>
      </c>
      <c r="N97" s="113">
        <v>30</v>
      </c>
      <c r="O97" s="113">
        <v>2</v>
      </c>
      <c r="P97" s="113"/>
      <c r="Q97" s="113"/>
      <c r="R97" s="113"/>
      <c r="S97" s="114">
        <v>3846</v>
      </c>
      <c r="T97" s="114">
        <v>104</v>
      </c>
      <c r="U97" s="75"/>
    </row>
    <row r="98" spans="1:21" s="76" customFormat="1" ht="18" customHeight="1" x14ac:dyDescent="0.35">
      <c r="A98" s="118" t="s">
        <v>361</v>
      </c>
      <c r="B98" s="111">
        <v>433</v>
      </c>
      <c r="C98" s="111">
        <v>6</v>
      </c>
      <c r="D98" s="111">
        <v>719</v>
      </c>
      <c r="E98" s="111">
        <v>713</v>
      </c>
      <c r="F98" s="111">
        <v>251</v>
      </c>
      <c r="G98" s="111">
        <v>15</v>
      </c>
      <c r="H98" s="111">
        <v>48</v>
      </c>
      <c r="I98" s="111">
        <v>529</v>
      </c>
      <c r="J98" s="111">
        <v>1052</v>
      </c>
      <c r="K98" s="111">
        <v>406</v>
      </c>
      <c r="L98" s="111">
        <v>27</v>
      </c>
      <c r="M98" s="111">
        <v>151</v>
      </c>
      <c r="N98" s="111">
        <v>70</v>
      </c>
      <c r="O98" s="111">
        <v>1</v>
      </c>
      <c r="P98" s="111"/>
      <c r="Q98" s="111">
        <v>9</v>
      </c>
      <c r="R98" s="111"/>
      <c r="S98" s="112">
        <v>4430</v>
      </c>
      <c r="T98" s="112">
        <v>363</v>
      </c>
      <c r="U98" s="75"/>
    </row>
    <row r="99" spans="1:21" s="76" customFormat="1" ht="18" customHeight="1" x14ac:dyDescent="0.35">
      <c r="A99" s="119" t="s">
        <v>362</v>
      </c>
      <c r="B99" s="113">
        <v>1863</v>
      </c>
      <c r="C99" s="113">
        <v>33</v>
      </c>
      <c r="D99" s="113">
        <v>5115</v>
      </c>
      <c r="E99" s="113">
        <v>8532</v>
      </c>
      <c r="F99" s="113">
        <v>2751</v>
      </c>
      <c r="G99" s="113">
        <v>54</v>
      </c>
      <c r="H99" s="113">
        <v>333</v>
      </c>
      <c r="I99" s="113">
        <v>4424</v>
      </c>
      <c r="J99" s="113">
        <v>6927</v>
      </c>
      <c r="K99" s="113">
        <v>2112</v>
      </c>
      <c r="L99" s="113">
        <v>95</v>
      </c>
      <c r="M99" s="113">
        <v>755</v>
      </c>
      <c r="N99" s="113">
        <v>344</v>
      </c>
      <c r="O99" s="113">
        <v>5</v>
      </c>
      <c r="P99" s="113"/>
      <c r="Q99" s="113">
        <v>251</v>
      </c>
      <c r="R99" s="113"/>
      <c r="S99" s="114">
        <v>33594</v>
      </c>
      <c r="T99" s="114">
        <v>1308</v>
      </c>
      <c r="U99" s="75"/>
    </row>
    <row r="100" spans="1:21" s="76" customFormat="1" ht="18" customHeight="1" x14ac:dyDescent="0.35">
      <c r="A100" s="118" t="s">
        <v>363</v>
      </c>
      <c r="B100" s="111">
        <v>1242</v>
      </c>
      <c r="C100" s="111">
        <v>14</v>
      </c>
      <c r="D100" s="111">
        <v>2610</v>
      </c>
      <c r="E100" s="111">
        <v>3498</v>
      </c>
      <c r="F100" s="111">
        <v>1210</v>
      </c>
      <c r="G100" s="111">
        <v>156</v>
      </c>
      <c r="H100" s="111">
        <v>151</v>
      </c>
      <c r="I100" s="111">
        <v>1351</v>
      </c>
      <c r="J100" s="111">
        <v>3127</v>
      </c>
      <c r="K100" s="111">
        <v>1104</v>
      </c>
      <c r="L100" s="111">
        <v>116</v>
      </c>
      <c r="M100" s="111">
        <v>579</v>
      </c>
      <c r="N100" s="111">
        <v>319</v>
      </c>
      <c r="O100" s="111">
        <v>5</v>
      </c>
      <c r="P100" s="111"/>
      <c r="Q100" s="111">
        <v>39</v>
      </c>
      <c r="R100" s="111"/>
      <c r="S100" s="112">
        <v>15521</v>
      </c>
      <c r="T100" s="112">
        <v>882</v>
      </c>
      <c r="U100" s="75"/>
    </row>
    <row r="101" spans="1:21" s="76" customFormat="1" ht="18" customHeight="1" x14ac:dyDescent="0.35">
      <c r="A101" s="119" t="s">
        <v>364</v>
      </c>
      <c r="B101" s="113">
        <v>1571</v>
      </c>
      <c r="C101" s="113">
        <v>17</v>
      </c>
      <c r="D101" s="113">
        <v>3604</v>
      </c>
      <c r="E101" s="113">
        <v>4884</v>
      </c>
      <c r="F101" s="113">
        <v>1774</v>
      </c>
      <c r="G101" s="113">
        <v>16</v>
      </c>
      <c r="H101" s="113">
        <v>211</v>
      </c>
      <c r="I101" s="113">
        <v>2908</v>
      </c>
      <c r="J101" s="113">
        <v>4753</v>
      </c>
      <c r="K101" s="113">
        <v>1534</v>
      </c>
      <c r="L101" s="113">
        <v>122</v>
      </c>
      <c r="M101" s="113">
        <v>538</v>
      </c>
      <c r="N101" s="113">
        <v>284</v>
      </c>
      <c r="O101" s="113">
        <v>6</v>
      </c>
      <c r="P101" s="113"/>
      <c r="Q101" s="113">
        <v>57</v>
      </c>
      <c r="R101" s="113"/>
      <c r="S101" s="114">
        <v>22279</v>
      </c>
      <c r="T101" s="114">
        <v>1025</v>
      </c>
      <c r="U101" s="75"/>
    </row>
    <row r="102" spans="1:21" s="76" customFormat="1" ht="18" customHeight="1" x14ac:dyDescent="0.35">
      <c r="A102" s="118" t="s">
        <v>365</v>
      </c>
      <c r="B102" s="111">
        <v>575</v>
      </c>
      <c r="C102" s="111">
        <v>5</v>
      </c>
      <c r="D102" s="111">
        <v>1006</v>
      </c>
      <c r="E102" s="111">
        <v>1575</v>
      </c>
      <c r="F102" s="111">
        <v>593</v>
      </c>
      <c r="G102" s="111">
        <v>32</v>
      </c>
      <c r="H102" s="111">
        <v>73</v>
      </c>
      <c r="I102" s="111">
        <v>915</v>
      </c>
      <c r="J102" s="111">
        <v>1796</v>
      </c>
      <c r="K102" s="111">
        <v>565</v>
      </c>
      <c r="L102" s="111">
        <v>61</v>
      </c>
      <c r="M102" s="111">
        <v>216</v>
      </c>
      <c r="N102" s="111">
        <v>130</v>
      </c>
      <c r="O102" s="111">
        <v>1</v>
      </c>
      <c r="P102" s="111"/>
      <c r="Q102" s="111">
        <v>20</v>
      </c>
      <c r="R102" s="111">
        <v>1</v>
      </c>
      <c r="S102" s="112">
        <v>7564</v>
      </c>
      <c r="T102" s="112">
        <v>473</v>
      </c>
      <c r="U102" s="75"/>
    </row>
    <row r="103" spans="1:21" s="76" customFormat="1" ht="18" customHeight="1" x14ac:dyDescent="0.35">
      <c r="A103" s="119" t="s">
        <v>366</v>
      </c>
      <c r="B103" s="115">
        <v>407</v>
      </c>
      <c r="C103" s="115">
        <v>3</v>
      </c>
      <c r="D103" s="115">
        <v>619</v>
      </c>
      <c r="E103" s="115">
        <v>891</v>
      </c>
      <c r="F103" s="115">
        <v>337</v>
      </c>
      <c r="G103" s="115">
        <v>28</v>
      </c>
      <c r="H103" s="115">
        <v>34</v>
      </c>
      <c r="I103" s="115">
        <v>403</v>
      </c>
      <c r="J103" s="115">
        <v>737</v>
      </c>
      <c r="K103" s="115">
        <v>273</v>
      </c>
      <c r="L103" s="115">
        <v>27</v>
      </c>
      <c r="M103" s="115">
        <v>155</v>
      </c>
      <c r="N103" s="115">
        <v>69</v>
      </c>
      <c r="O103" s="115"/>
      <c r="P103" s="115"/>
      <c r="Q103" s="115">
        <v>6</v>
      </c>
      <c r="R103" s="115"/>
      <c r="S103" s="116">
        <v>3989</v>
      </c>
      <c r="T103" s="116">
        <v>207</v>
      </c>
      <c r="U103" s="75"/>
    </row>
    <row r="104" spans="1:21" s="79" customFormat="1" ht="18" customHeight="1" x14ac:dyDescent="0.35">
      <c r="A104" s="120" t="s">
        <v>367</v>
      </c>
      <c r="B104" s="117">
        <v>127491</v>
      </c>
      <c r="C104" s="117">
        <v>1584</v>
      </c>
      <c r="D104" s="117">
        <v>299158</v>
      </c>
      <c r="E104" s="117">
        <v>487447</v>
      </c>
      <c r="F104" s="117">
        <v>177686</v>
      </c>
      <c r="G104" s="117">
        <v>5974</v>
      </c>
      <c r="H104" s="117">
        <v>20018</v>
      </c>
      <c r="I104" s="117">
        <v>275480</v>
      </c>
      <c r="J104" s="117">
        <v>427059</v>
      </c>
      <c r="K104" s="117">
        <v>145280</v>
      </c>
      <c r="L104" s="117">
        <v>8906</v>
      </c>
      <c r="M104" s="117">
        <v>45828</v>
      </c>
      <c r="N104" s="117">
        <v>23637</v>
      </c>
      <c r="O104" s="117">
        <v>536</v>
      </c>
      <c r="P104" s="117">
        <v>170</v>
      </c>
      <c r="Q104" s="117">
        <v>22613</v>
      </c>
      <c r="R104" s="117">
        <v>10</v>
      </c>
      <c r="S104" s="117">
        <v>2068877</v>
      </c>
      <c r="T104" s="117">
        <v>98548</v>
      </c>
      <c r="U104" s="78"/>
    </row>
    <row r="105" spans="1:21" x14ac:dyDescent="0.3">
      <c r="A105" s="7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</row>
    <row r="106" spans="1:21" x14ac:dyDescent="0.3">
      <c r="A106" s="135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</row>
    <row r="107" spans="1:21" x14ac:dyDescent="0.3"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</row>
    <row r="108" spans="1:21" x14ac:dyDescent="0.3">
      <c r="A108" s="7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</row>
    <row r="109" spans="1:21" x14ac:dyDescent="0.3">
      <c r="A109" s="74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</row>
    <row r="110" spans="1:21" x14ac:dyDescent="0.3">
      <c r="A110" s="74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100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100" t="s">
        <v>388</v>
      </c>
      <c r="AQ3" s="100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101">
        <f>SUMIF($E$3:$AN$3,$AP$1,$E4:$AN4)</f>
        <v>0</v>
      </c>
      <c r="AQ4" s="101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101">
        <f t="shared" ref="AP5:AP68" si="0">SUMIF($E$3:$AN$3,$AP$1,$E5:$AN5)</f>
        <v>0</v>
      </c>
      <c r="AQ5" s="101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101">
        <f t="shared" si="0"/>
        <v>0</v>
      </c>
      <c r="AQ6" s="101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101">
        <f t="shared" si="0"/>
        <v>0</v>
      </c>
      <c r="AQ7" s="101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101">
        <f t="shared" si="0"/>
        <v>0</v>
      </c>
      <c r="AQ8" s="101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101">
        <f t="shared" si="0"/>
        <v>0</v>
      </c>
      <c r="AQ9" s="101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101">
        <f t="shared" si="0"/>
        <v>0</v>
      </c>
      <c r="AQ10" s="101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101">
        <f t="shared" si="0"/>
        <v>0</v>
      </c>
      <c r="AQ11" s="101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101">
        <f t="shared" si="0"/>
        <v>0</v>
      </c>
      <c r="AQ12" s="101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101">
        <f t="shared" si="0"/>
        <v>0</v>
      </c>
      <c r="AQ13" s="101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101">
        <f t="shared" si="0"/>
        <v>0</v>
      </c>
      <c r="AQ14" s="101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101">
        <f t="shared" si="0"/>
        <v>0</v>
      </c>
      <c r="AQ15" s="101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101">
        <f t="shared" si="0"/>
        <v>0</v>
      </c>
      <c r="AQ16" s="101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101">
        <f t="shared" si="0"/>
        <v>0</v>
      </c>
      <c r="AQ17" s="101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101">
        <f t="shared" si="0"/>
        <v>0</v>
      </c>
      <c r="AQ18" s="101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101">
        <f t="shared" si="0"/>
        <v>0</v>
      </c>
      <c r="AQ19" s="101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101">
        <f t="shared" si="0"/>
        <v>0</v>
      </c>
      <c r="AQ20" s="101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101">
        <f t="shared" si="0"/>
        <v>0</v>
      </c>
      <c r="AQ21" s="101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101">
        <f t="shared" si="0"/>
        <v>0</v>
      </c>
      <c r="AQ22" s="101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101">
        <f t="shared" si="0"/>
        <v>0</v>
      </c>
      <c r="AQ23" s="101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101">
        <f t="shared" si="0"/>
        <v>0</v>
      </c>
      <c r="AQ24" s="101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101">
        <f t="shared" si="0"/>
        <v>0</v>
      </c>
      <c r="AQ25" s="101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101">
        <f t="shared" si="0"/>
        <v>0</v>
      </c>
      <c r="AQ26" s="101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101">
        <f t="shared" si="0"/>
        <v>0</v>
      </c>
      <c r="AQ27" s="101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101">
        <f t="shared" si="0"/>
        <v>0</v>
      </c>
      <c r="AQ28" s="101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101">
        <f t="shared" si="0"/>
        <v>0</v>
      </c>
      <c r="AQ29" s="101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101">
        <f t="shared" si="0"/>
        <v>0</v>
      </c>
      <c r="AQ30" s="101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101">
        <f t="shared" si="0"/>
        <v>0</v>
      </c>
      <c r="AQ31" s="101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101">
        <f t="shared" si="0"/>
        <v>0</v>
      </c>
      <c r="AQ32" s="101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101">
        <f t="shared" si="0"/>
        <v>0</v>
      </c>
      <c r="AQ33" s="101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101">
        <f t="shared" si="0"/>
        <v>0</v>
      </c>
      <c r="AQ34" s="101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101">
        <f t="shared" si="0"/>
        <v>0</v>
      </c>
      <c r="AQ35" s="101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101">
        <f t="shared" si="0"/>
        <v>0</v>
      </c>
      <c r="AQ36" s="101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101">
        <f t="shared" si="0"/>
        <v>0</v>
      </c>
      <c r="AQ37" s="101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101">
        <f t="shared" si="0"/>
        <v>0</v>
      </c>
      <c r="AQ38" s="101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101">
        <f t="shared" si="0"/>
        <v>0</v>
      </c>
      <c r="AQ39" s="101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101">
        <f t="shared" si="0"/>
        <v>0</v>
      </c>
      <c r="AQ40" s="101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101">
        <f t="shared" si="0"/>
        <v>0</v>
      </c>
      <c r="AQ41" s="101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101">
        <f t="shared" si="0"/>
        <v>0</v>
      </c>
      <c r="AQ42" s="101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101">
        <f t="shared" si="0"/>
        <v>0</v>
      </c>
      <c r="AQ43" s="101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101">
        <f t="shared" si="0"/>
        <v>0</v>
      </c>
      <c r="AQ44" s="101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101">
        <f t="shared" si="0"/>
        <v>0</v>
      </c>
      <c r="AQ45" s="101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101">
        <f t="shared" si="0"/>
        <v>0</v>
      </c>
      <c r="AQ46" s="101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101">
        <f t="shared" si="0"/>
        <v>0</v>
      </c>
      <c r="AQ47" s="101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101">
        <f t="shared" si="0"/>
        <v>0</v>
      </c>
      <c r="AQ48" s="101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101">
        <f t="shared" si="0"/>
        <v>0</v>
      </c>
      <c r="AQ49" s="101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101">
        <f t="shared" si="0"/>
        <v>0</v>
      </c>
      <c r="AQ50" s="101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101">
        <f t="shared" si="0"/>
        <v>0</v>
      </c>
      <c r="AQ51" s="101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101">
        <f t="shared" si="0"/>
        <v>0</v>
      </c>
      <c r="AQ52" s="101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101">
        <f t="shared" si="0"/>
        <v>0</v>
      </c>
      <c r="AQ53" s="101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101">
        <f t="shared" si="0"/>
        <v>0</v>
      </c>
      <c r="AQ54" s="101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101">
        <f t="shared" si="0"/>
        <v>0</v>
      </c>
      <c r="AQ55" s="101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101">
        <f t="shared" si="0"/>
        <v>0</v>
      </c>
      <c r="AQ56" s="101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101">
        <f t="shared" si="0"/>
        <v>0</v>
      </c>
      <c r="AQ57" s="101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101">
        <f t="shared" si="0"/>
        <v>0</v>
      </c>
      <c r="AQ58" s="101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101">
        <f t="shared" si="0"/>
        <v>0</v>
      </c>
      <c r="AQ59" s="101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101">
        <f t="shared" si="0"/>
        <v>0</v>
      </c>
      <c r="AQ60" s="101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101">
        <f t="shared" si="0"/>
        <v>0</v>
      </c>
      <c r="AQ61" s="101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101">
        <f t="shared" si="0"/>
        <v>0</v>
      </c>
      <c r="AQ62" s="101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101">
        <f t="shared" si="0"/>
        <v>0</v>
      </c>
      <c r="AQ63" s="101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101">
        <f t="shared" si="0"/>
        <v>0</v>
      </c>
      <c r="AQ64" s="101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101">
        <f t="shared" si="0"/>
        <v>0</v>
      </c>
      <c r="AQ65" s="101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101">
        <f t="shared" si="0"/>
        <v>0</v>
      </c>
      <c r="AQ66" s="101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101">
        <f t="shared" si="0"/>
        <v>0</v>
      </c>
      <c r="AQ67" s="101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101">
        <f t="shared" si="0"/>
        <v>0</v>
      </c>
      <c r="AQ68" s="101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101">
        <f t="shared" ref="AP69:AP132" si="1">SUMIF($E$3:$AN$3,$AP$1,$E69:$AN69)</f>
        <v>0</v>
      </c>
      <c r="AQ69" s="101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101">
        <f t="shared" si="1"/>
        <v>0</v>
      </c>
      <c r="AQ70" s="101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101">
        <f t="shared" si="1"/>
        <v>0</v>
      </c>
      <c r="AQ71" s="101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101">
        <f t="shared" si="1"/>
        <v>0</v>
      </c>
      <c r="AQ72" s="101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101">
        <f t="shared" si="1"/>
        <v>0</v>
      </c>
      <c r="AQ73" s="101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101">
        <f t="shared" si="1"/>
        <v>0</v>
      </c>
      <c r="AQ74" s="101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101">
        <f t="shared" si="1"/>
        <v>0</v>
      </c>
      <c r="AQ75" s="101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101">
        <f t="shared" si="1"/>
        <v>0</v>
      </c>
      <c r="AQ76" s="101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101">
        <f t="shared" si="1"/>
        <v>0</v>
      </c>
      <c r="AQ77" s="101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101">
        <f t="shared" si="1"/>
        <v>0</v>
      </c>
      <c r="AQ78" s="101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101">
        <f t="shared" si="1"/>
        <v>0</v>
      </c>
      <c r="AQ79" s="101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101">
        <f t="shared" si="1"/>
        <v>0</v>
      </c>
      <c r="AQ80" s="101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101">
        <f t="shared" si="1"/>
        <v>0</v>
      </c>
      <c r="AQ81" s="101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1">
        <f t="shared" si="1"/>
        <v>0</v>
      </c>
      <c r="AQ82" s="101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101">
        <f t="shared" si="1"/>
        <v>0</v>
      </c>
      <c r="AQ83" s="101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101">
        <f t="shared" si="1"/>
        <v>0</v>
      </c>
      <c r="AQ84" s="101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1">
        <f t="shared" si="1"/>
        <v>0</v>
      </c>
      <c r="AQ85" s="101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101">
        <f t="shared" si="1"/>
        <v>0</v>
      </c>
      <c r="AQ86" s="101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101">
        <f t="shared" si="1"/>
        <v>0</v>
      </c>
      <c r="AQ87" s="101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101">
        <f t="shared" si="1"/>
        <v>0</v>
      </c>
      <c r="AQ88" s="101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101">
        <f t="shared" si="1"/>
        <v>0</v>
      </c>
      <c r="AQ89" s="101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101">
        <f t="shared" si="1"/>
        <v>0</v>
      </c>
      <c r="AQ90" s="101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101">
        <f t="shared" si="1"/>
        <v>0</v>
      </c>
      <c r="AQ91" s="101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101">
        <f t="shared" si="1"/>
        <v>0</v>
      </c>
      <c r="AQ92" s="101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101">
        <f t="shared" si="1"/>
        <v>0</v>
      </c>
      <c r="AQ93" s="101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101">
        <f t="shared" si="1"/>
        <v>0</v>
      </c>
      <c r="AQ94" s="101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101">
        <f t="shared" si="1"/>
        <v>0</v>
      </c>
      <c r="AQ95" s="101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101">
        <f t="shared" si="1"/>
        <v>0</v>
      </c>
      <c r="AQ96" s="101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101">
        <f t="shared" si="1"/>
        <v>0</v>
      </c>
      <c r="AQ97" s="101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101">
        <f t="shared" si="1"/>
        <v>0</v>
      </c>
      <c r="AQ98" s="101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101">
        <f t="shared" si="1"/>
        <v>0</v>
      </c>
      <c r="AQ99" s="101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101">
        <f t="shared" si="1"/>
        <v>0</v>
      </c>
      <c r="AQ100" s="101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101">
        <f t="shared" si="1"/>
        <v>0</v>
      </c>
      <c r="AQ101" s="101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101">
        <f t="shared" si="1"/>
        <v>0</v>
      </c>
      <c r="AQ102" s="101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101">
        <f t="shared" si="1"/>
        <v>0</v>
      </c>
      <c r="AQ103" s="101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101">
        <f t="shared" si="1"/>
        <v>0</v>
      </c>
      <c r="AQ104" s="101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101">
        <f t="shared" si="1"/>
        <v>0</v>
      </c>
      <c r="AQ105" s="101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101">
        <f t="shared" si="1"/>
        <v>0</v>
      </c>
      <c r="AQ106" s="101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101">
        <f t="shared" si="1"/>
        <v>0</v>
      </c>
      <c r="AQ107" s="101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1">
        <f t="shared" si="1"/>
        <v>0</v>
      </c>
      <c r="AQ108" s="101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101">
        <f t="shared" si="1"/>
        <v>0</v>
      </c>
      <c r="AQ109" s="101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1">
        <f t="shared" si="1"/>
        <v>0</v>
      </c>
      <c r="AQ110" s="101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101">
        <f t="shared" si="1"/>
        <v>0</v>
      </c>
      <c r="AQ111" s="101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101">
        <f t="shared" si="1"/>
        <v>0</v>
      </c>
      <c r="AQ112" s="101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1">
        <f t="shared" si="1"/>
        <v>0</v>
      </c>
      <c r="AQ113" s="101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101">
        <f t="shared" si="1"/>
        <v>0</v>
      </c>
      <c r="AQ114" s="101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1">
        <f t="shared" si="1"/>
        <v>0</v>
      </c>
      <c r="AQ115" s="101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101">
        <f t="shared" si="1"/>
        <v>0</v>
      </c>
      <c r="AQ116" s="101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1">
        <f t="shared" si="1"/>
        <v>0</v>
      </c>
      <c r="AQ117" s="101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1">
        <f t="shared" si="1"/>
        <v>0</v>
      </c>
      <c r="AQ118" s="101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1">
        <f t="shared" si="1"/>
        <v>0</v>
      </c>
      <c r="AQ119" s="101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101">
        <f t="shared" si="1"/>
        <v>0</v>
      </c>
      <c r="AQ120" s="101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1">
        <f t="shared" si="1"/>
        <v>0</v>
      </c>
      <c r="AQ121" s="101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1">
        <f t="shared" si="1"/>
        <v>0</v>
      </c>
      <c r="AQ122" s="101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1">
        <f t="shared" si="1"/>
        <v>0</v>
      </c>
      <c r="AQ123" s="101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1">
        <f t="shared" si="1"/>
        <v>0</v>
      </c>
      <c r="AQ124" s="101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1">
        <f t="shared" si="1"/>
        <v>0</v>
      </c>
      <c r="AQ125" s="101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101">
        <f t="shared" si="1"/>
        <v>0</v>
      </c>
      <c r="AQ126" s="101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1">
        <f t="shared" si="1"/>
        <v>0</v>
      </c>
      <c r="AQ127" s="101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1">
        <f t="shared" si="1"/>
        <v>0</v>
      </c>
      <c r="AQ128" s="101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101">
        <f t="shared" si="1"/>
        <v>0</v>
      </c>
      <c r="AQ129" s="101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1">
        <f t="shared" si="1"/>
        <v>0</v>
      </c>
      <c r="AQ130" s="101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1">
        <f t="shared" si="1"/>
        <v>0</v>
      </c>
      <c r="AQ131" s="101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101">
        <f t="shared" si="1"/>
        <v>0</v>
      </c>
      <c r="AQ132" s="101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101">
        <f t="shared" ref="AP133:AP159" si="2">SUMIF($E$3:$AN$3,$AP$1,$E133:$AN133)</f>
        <v>0</v>
      </c>
      <c r="AQ133" s="101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101">
        <f t="shared" si="2"/>
        <v>0</v>
      </c>
      <c r="AQ134" s="101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1">
        <f t="shared" si="2"/>
        <v>0</v>
      </c>
      <c r="AQ135" s="101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1">
        <f t="shared" si="2"/>
        <v>0</v>
      </c>
      <c r="AQ136" s="101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1">
        <f t="shared" si="2"/>
        <v>0</v>
      </c>
      <c r="AQ137" s="101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1">
        <f t="shared" si="2"/>
        <v>0</v>
      </c>
      <c r="AQ138" s="101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101">
        <f t="shared" si="2"/>
        <v>0</v>
      </c>
      <c r="AQ139" s="101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101">
        <f t="shared" si="2"/>
        <v>0</v>
      </c>
      <c r="AQ140" s="101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101">
        <f t="shared" si="2"/>
        <v>0</v>
      </c>
      <c r="AQ141" s="101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101">
        <f t="shared" si="2"/>
        <v>0</v>
      </c>
      <c r="AQ142" s="101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101">
        <f t="shared" si="2"/>
        <v>0</v>
      </c>
      <c r="AQ143" s="101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1">
        <f t="shared" si="2"/>
        <v>0</v>
      </c>
      <c r="AQ144" s="101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101">
        <f t="shared" si="2"/>
        <v>0</v>
      </c>
      <c r="AQ145" s="101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101">
        <f t="shared" si="2"/>
        <v>0</v>
      </c>
      <c r="AQ146" s="101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101">
        <f t="shared" si="2"/>
        <v>0</v>
      </c>
      <c r="AQ147" s="101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101">
        <f t="shared" si="2"/>
        <v>0</v>
      </c>
      <c r="AQ148" s="101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101">
        <f t="shared" si="2"/>
        <v>0</v>
      </c>
      <c r="AQ149" s="101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101">
        <f t="shared" si="2"/>
        <v>0</v>
      </c>
      <c r="AQ150" s="101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101">
        <f t="shared" si="2"/>
        <v>0</v>
      </c>
      <c r="AQ151" s="101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101">
        <f t="shared" si="2"/>
        <v>0</v>
      </c>
      <c r="AQ152" s="101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101">
        <f t="shared" si="2"/>
        <v>0</v>
      </c>
      <c r="AQ153" s="101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101">
        <f t="shared" si="2"/>
        <v>0</v>
      </c>
      <c r="AQ154" s="101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101">
        <f t="shared" si="2"/>
        <v>0</v>
      </c>
      <c r="AQ155" s="101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101">
        <f t="shared" si="2"/>
        <v>0</v>
      </c>
      <c r="AQ156" s="101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101">
        <f t="shared" si="2"/>
        <v>0</v>
      </c>
      <c r="AQ157" s="101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101">
        <f t="shared" si="2"/>
        <v>0</v>
      </c>
      <c r="AQ158" s="101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101">
        <f t="shared" si="2"/>
        <v>0</v>
      </c>
      <c r="AQ159" s="101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106" bestFit="1" customWidth="1"/>
    <col min="3" max="8" width="12.5546875" customWidth="1"/>
  </cols>
  <sheetData>
    <row r="1" spans="1:16" x14ac:dyDescent="0.3">
      <c r="A1" s="100" t="e">
        <f>#REF!</f>
        <v>#REF!</v>
      </c>
    </row>
    <row r="2" spans="1:16" x14ac:dyDescent="0.3">
      <c r="A2" s="105"/>
    </row>
    <row r="3" spans="1:16" x14ac:dyDescent="0.3">
      <c r="A3" s="10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102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102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102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102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102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102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102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102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102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102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102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102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102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102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102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102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102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102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102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102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02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02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102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102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102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102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102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102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02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102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102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102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102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102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102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102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105"/>
    </row>
    <row r="41" spans="1:16" x14ac:dyDescent="0.3">
      <c r="A41" s="102" t="s">
        <v>391</v>
      </c>
      <c r="B41" s="103"/>
      <c r="C41" s="104">
        <f>SUMIF($B:$B,$A$1,C:C)</f>
        <v>0</v>
      </c>
      <c r="D41" s="104">
        <f t="shared" ref="D41:H41" si="0">SUMIF($B:$B,$A$1,D:D)</f>
        <v>0</v>
      </c>
      <c r="E41" s="104">
        <f t="shared" si="0"/>
        <v>0</v>
      </c>
      <c r="F41" s="104">
        <f t="shared" si="0"/>
        <v>0</v>
      </c>
      <c r="G41" s="104">
        <f t="shared" si="0"/>
        <v>0</v>
      </c>
      <c r="H41" s="104">
        <f t="shared" si="0"/>
        <v>0</v>
      </c>
    </row>
    <row r="42" spans="1:16" x14ac:dyDescent="0.3">
      <c r="A42" s="102" t="s">
        <v>392</v>
      </c>
      <c r="B42" s="103"/>
      <c r="C42" s="104">
        <f>SUMIF($A:$A,"&lt;="&amp;VLOOKUP($A$1,#REF!,6,0),C:C)</f>
        <v>0</v>
      </c>
      <c r="D42" s="104">
        <f>SUMIF($A:$A,"&lt;="&amp;VLOOKUP($A$1,#REF!,6,0),D:D)</f>
        <v>0</v>
      </c>
      <c r="E42" s="104">
        <f>SUMIF($A:$A,"&lt;="&amp;VLOOKUP($A$1,#REF!,6,0),E:E)</f>
        <v>0</v>
      </c>
      <c r="F42" s="104">
        <f>SUMIF($A:$A,"&lt;="&amp;VLOOKUP($A$1,#REF!,6,0),F:F)</f>
        <v>0</v>
      </c>
      <c r="G42" s="104">
        <f>SUMIF($A:$A,"&lt;="&amp;VLOOKUP($A$1,#REF!,6,0),G:G)</f>
        <v>0</v>
      </c>
      <c r="H42" s="104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100" t="e">
        <f>#REF!</f>
        <v>#REF!</v>
      </c>
    </row>
    <row r="2" spans="1:13" x14ac:dyDescent="0.3">
      <c r="A2" s="103"/>
    </row>
    <row r="3" spans="1:13" x14ac:dyDescent="0.3">
      <c r="A3" s="10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102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102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102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102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102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102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102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102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102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102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102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102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102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102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102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102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102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102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102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102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102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102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102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102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102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102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102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102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102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102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102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102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102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102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102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102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103"/>
    </row>
    <row r="41" spans="1:13" x14ac:dyDescent="0.3">
      <c r="A41" s="102" t="s">
        <v>391</v>
      </c>
      <c r="B41" s="103"/>
      <c r="C41" s="104">
        <f>SUMIF($B:$B,$A$1,C:C)</f>
        <v>0</v>
      </c>
      <c r="D41" s="104">
        <f t="shared" ref="D41:H41" si="0">SUMIF($B:$B,$A$1,D:D)</f>
        <v>0</v>
      </c>
      <c r="E41" s="104">
        <f t="shared" si="0"/>
        <v>0</v>
      </c>
      <c r="F41" s="104">
        <f t="shared" si="0"/>
        <v>0</v>
      </c>
      <c r="G41" s="104">
        <f t="shared" si="0"/>
        <v>0</v>
      </c>
      <c r="H41" s="104">
        <f t="shared" si="0"/>
        <v>0</v>
      </c>
    </row>
    <row r="42" spans="1:13" x14ac:dyDescent="0.3">
      <c r="A42" s="102" t="s">
        <v>392</v>
      </c>
      <c r="B42" s="103"/>
      <c r="C42" s="104">
        <f>SUMIF($A:$A,"&lt;="&amp;VLOOKUP($A$1,#REF!,6,0),C:C)</f>
        <v>0</v>
      </c>
      <c r="D42" s="104">
        <f>SUMIF($A:$A,"&lt;="&amp;VLOOKUP($A$1,#REF!,6,0),D:D)</f>
        <v>0</v>
      </c>
      <c r="E42" s="104">
        <f>SUMIF($A:$A,"&lt;="&amp;VLOOKUP($A$1,#REF!,6,0),E:E)</f>
        <v>0</v>
      </c>
      <c r="F42" s="104">
        <f>SUMIF($A:$A,"&lt;="&amp;VLOOKUP($A$1,#REF!,6,0),F:F)</f>
        <v>0</v>
      </c>
      <c r="G42" s="104">
        <f>SUMIF($A:$A,"&lt;="&amp;VLOOKUP($A$1,#REF!,6,0),G:G)</f>
        <v>0</v>
      </c>
      <c r="H42" s="104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100" t="e">
        <f>#REF!</f>
        <v>#REF!</v>
      </c>
    </row>
    <row r="2" spans="1:14" x14ac:dyDescent="0.3">
      <c r="A2" s="103"/>
    </row>
    <row r="3" spans="1:14" x14ac:dyDescent="0.3">
      <c r="A3" s="10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102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102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102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102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102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102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102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102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102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102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102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102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102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102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102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102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102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102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102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102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102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102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102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102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102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102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102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102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102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102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102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102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102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102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102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102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103"/>
    </row>
    <row r="41" spans="1:14" x14ac:dyDescent="0.3">
      <c r="A41" s="102" t="s">
        <v>391</v>
      </c>
      <c r="B41" s="103"/>
      <c r="C41" s="104">
        <f>SUMIF($B:$B,$A$1,C:C)</f>
        <v>0</v>
      </c>
      <c r="D41" s="104">
        <f t="shared" ref="D41:H41" si="0">SUMIF($B:$B,$A$1,D:D)</f>
        <v>0</v>
      </c>
      <c r="E41" s="104">
        <f t="shared" si="0"/>
        <v>0</v>
      </c>
      <c r="F41" s="104">
        <f t="shared" si="0"/>
        <v>0</v>
      </c>
      <c r="G41" s="104">
        <f t="shared" si="0"/>
        <v>0</v>
      </c>
      <c r="H41" s="104">
        <f t="shared" si="0"/>
        <v>0</v>
      </c>
    </row>
    <row r="42" spans="1:14" x14ac:dyDescent="0.3">
      <c r="A42" s="102" t="s">
        <v>392</v>
      </c>
      <c r="B42" s="103"/>
      <c r="C42" s="104">
        <f>SUMIF($A:$A,"&lt;="&amp;VLOOKUP($A$1,#REF!,6,0),C:C)</f>
        <v>0</v>
      </c>
      <c r="D42" s="104">
        <f>SUMIF($A:$A,"&lt;="&amp;VLOOKUP($A$1,#REF!,6,0),D:D)</f>
        <v>0</v>
      </c>
      <c r="E42" s="104">
        <f>SUMIF($A:$A,"&lt;="&amp;VLOOKUP($A$1,#REF!,6,0),E:E)</f>
        <v>0</v>
      </c>
      <c r="F42" s="104">
        <f>SUMIF($A:$A,"&lt;="&amp;VLOOKUP($A$1,#REF!,6,0),F:F)</f>
        <v>0</v>
      </c>
      <c r="G42" s="104">
        <f>SUMIF($A:$A,"&lt;="&amp;VLOOKUP($A$1,#REF!,6,0),G:G)</f>
        <v>0</v>
      </c>
      <c r="H42" s="104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249977111117893"/>
    <pageSetUpPr fitToPage="1"/>
  </sheetPr>
  <dimension ref="A1:S32"/>
  <sheetViews>
    <sheetView tabSelected="1"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6.3320312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419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6.05" customHeight="1" x14ac:dyDescent="0.3">
      <c r="A2" s="57"/>
      <c r="B2" s="59"/>
      <c r="C2" s="163" t="s">
        <v>461</v>
      </c>
      <c r="D2" s="163"/>
      <c r="E2" s="163"/>
      <c r="F2" s="163"/>
      <c r="G2" s="60"/>
      <c r="H2" s="163" t="s">
        <v>462</v>
      </c>
      <c r="I2" s="163"/>
      <c r="J2" s="163"/>
      <c r="K2" s="163"/>
      <c r="L2" s="60"/>
      <c r="M2" s="163" t="s">
        <v>368</v>
      </c>
      <c r="N2" s="163"/>
      <c r="O2" s="163"/>
      <c r="P2" s="163"/>
      <c r="Q2" s="61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 s="67"/>
    </row>
    <row r="4" spans="1:19" ht="19.5" customHeight="1" x14ac:dyDescent="0.3">
      <c r="A4" s="9">
        <v>1310</v>
      </c>
      <c r="B4" s="10" t="s">
        <v>400</v>
      </c>
      <c r="C4" s="11">
        <v>1108.4440996899996</v>
      </c>
      <c r="D4" s="11">
        <v>728.37355598999955</v>
      </c>
      <c r="E4" s="11">
        <v>16.218002179999999</v>
      </c>
      <c r="F4" s="11">
        <v>363.85254152000005</v>
      </c>
      <c r="G4" s="11">
        <v>986.49602849999997</v>
      </c>
      <c r="H4" s="11">
        <v>986.49602849999997</v>
      </c>
      <c r="I4" s="11">
        <v>653.58214973000008</v>
      </c>
      <c r="J4" s="11">
        <v>13.769619960000002</v>
      </c>
      <c r="K4" s="11">
        <v>319.14425880999988</v>
      </c>
      <c r="L4" s="11"/>
      <c r="M4" s="11">
        <v>-121.94807118999961</v>
      </c>
      <c r="N4" s="11">
        <v>-74.791406259999462</v>
      </c>
      <c r="O4" s="11">
        <v>-2.4483822199999974</v>
      </c>
      <c r="P4" s="11">
        <v>-44.708282710000148</v>
      </c>
    </row>
    <row r="5" spans="1:19" s="15" customFormat="1" ht="19.5" customHeight="1" x14ac:dyDescent="0.3">
      <c r="A5" s="12">
        <v>1331</v>
      </c>
      <c r="B5" s="13" t="s">
        <v>404</v>
      </c>
      <c r="C5" s="34">
        <v>-23.220909500000001</v>
      </c>
      <c r="D5" s="34">
        <v>-16.74097454</v>
      </c>
      <c r="E5" s="34">
        <v>0</v>
      </c>
      <c r="F5" s="34">
        <v>-6.4799349600000014</v>
      </c>
      <c r="G5" s="56">
        <v>62.183801940000002</v>
      </c>
      <c r="H5" s="34">
        <v>-62.183801940000002</v>
      </c>
      <c r="I5" s="34">
        <v>-43.460030759999995</v>
      </c>
      <c r="J5" s="34">
        <v>0</v>
      </c>
      <c r="K5" s="34">
        <v>-18.723771180000007</v>
      </c>
      <c r="L5" s="14"/>
      <c r="M5" s="34">
        <v>-38.962892440000005</v>
      </c>
      <c r="N5" s="34">
        <v>-26.719056219999995</v>
      </c>
      <c r="O5" s="34">
        <v>0</v>
      </c>
      <c r="P5" s="34">
        <v>-12.243836220000009</v>
      </c>
    </row>
    <row r="6" spans="1:19" ht="19.5" customHeight="1" x14ac:dyDescent="0.3">
      <c r="A6" s="9">
        <v>1320</v>
      </c>
      <c r="B6" s="10" t="s">
        <v>402</v>
      </c>
      <c r="C6" s="32">
        <v>19.586217280000003</v>
      </c>
      <c r="D6" s="32">
        <v>13.426926170000002</v>
      </c>
      <c r="E6" s="32">
        <v>3.4663799100000001</v>
      </c>
      <c r="F6" s="32">
        <v>2.6929112000000015</v>
      </c>
      <c r="G6" s="11">
        <v>33.133896909999997</v>
      </c>
      <c r="H6" s="32">
        <v>33.133896909999997</v>
      </c>
      <c r="I6" s="32">
        <v>22.427050340000001</v>
      </c>
      <c r="J6" s="32">
        <v>12.585310290000001</v>
      </c>
      <c r="K6" s="32">
        <v>-1.8784637200000045</v>
      </c>
      <c r="L6" s="16"/>
      <c r="M6" s="32">
        <v>13.547679629999994</v>
      </c>
      <c r="N6" s="32">
        <v>9.0001241699999994</v>
      </c>
      <c r="O6" s="32">
        <v>9.1189303800000001</v>
      </c>
      <c r="P6" s="32">
        <v>-4.5713749200000056</v>
      </c>
    </row>
    <row r="7" spans="1:19" s="15" customFormat="1" ht="19.5" customHeight="1" x14ac:dyDescent="0.3">
      <c r="A7" s="12">
        <v>1337</v>
      </c>
      <c r="B7" s="13" t="s">
        <v>405</v>
      </c>
      <c r="C7" s="34">
        <v>24.172771839999999</v>
      </c>
      <c r="D7" s="34">
        <v>15.63385933</v>
      </c>
      <c r="E7" s="34">
        <v>7.3642223399999995</v>
      </c>
      <c r="F7" s="34">
        <v>1.1746901699999999</v>
      </c>
      <c r="G7" s="56">
        <v>26.975549839999999</v>
      </c>
      <c r="H7" s="34">
        <v>26.975549839999999</v>
      </c>
      <c r="I7" s="34">
        <v>17.67469466</v>
      </c>
      <c r="J7" s="34">
        <v>8.0951733800000003</v>
      </c>
      <c r="K7" s="34">
        <v>1.2056817999999989</v>
      </c>
      <c r="L7" s="14"/>
      <c r="M7" s="34">
        <v>2.802778</v>
      </c>
      <c r="N7" s="34">
        <v>2.0408353300000002</v>
      </c>
      <c r="O7" s="34">
        <v>0.73095104000000077</v>
      </c>
      <c r="P7" s="34">
        <v>3.0991629999999049E-2</v>
      </c>
    </row>
    <row r="8" spans="1:19" ht="19.5" customHeight="1" x14ac:dyDescent="0.3">
      <c r="A8" s="9">
        <v>1102</v>
      </c>
      <c r="B8" s="10" t="s">
        <v>398</v>
      </c>
      <c r="C8" s="32">
        <v>19.678663090000001</v>
      </c>
      <c r="D8" s="32">
        <v>9.843942779999999</v>
      </c>
      <c r="E8" s="32">
        <v>4.8715590899999999</v>
      </c>
      <c r="F8" s="32">
        <v>4.9631612200000017</v>
      </c>
      <c r="G8" s="11">
        <v>17.05676446</v>
      </c>
      <c r="H8" s="32">
        <v>17.05676446</v>
      </c>
      <c r="I8" s="32">
        <v>9.9685974799999997</v>
      </c>
      <c r="J8" s="32">
        <v>6.7696276100000006</v>
      </c>
      <c r="K8" s="32">
        <v>0.31853936999999988</v>
      </c>
      <c r="L8" s="16"/>
      <c r="M8" s="32">
        <v>-2.6218986300000005</v>
      </c>
      <c r="N8" s="32">
        <v>0.12465470000000067</v>
      </c>
      <c r="O8" s="32">
        <v>1.8980685200000007</v>
      </c>
      <c r="P8" s="32">
        <v>-4.6446218500000018</v>
      </c>
    </row>
    <row r="9" spans="1:19" s="15" customFormat="1" ht="19.5" customHeight="1" x14ac:dyDescent="0.3">
      <c r="A9" s="12">
        <v>1311</v>
      </c>
      <c r="B9" s="13" t="s">
        <v>401</v>
      </c>
      <c r="C9" s="34">
        <v>16.591750639999997</v>
      </c>
      <c r="D9" s="34">
        <v>11.47016509</v>
      </c>
      <c r="E9" s="34">
        <v>0</v>
      </c>
      <c r="F9" s="34">
        <v>5.1215855499999972</v>
      </c>
      <c r="G9" s="56">
        <v>16.435320530000002</v>
      </c>
      <c r="H9" s="34">
        <v>16.435320530000002</v>
      </c>
      <c r="I9" s="34">
        <v>11.523823100000001</v>
      </c>
      <c r="J9" s="34">
        <v>0</v>
      </c>
      <c r="K9" s="34">
        <v>4.9114974300000007</v>
      </c>
      <c r="L9" s="14"/>
      <c r="M9" s="34">
        <v>-0.15643010999999518</v>
      </c>
      <c r="N9" s="34">
        <v>5.3658010000001255E-2</v>
      </c>
      <c r="O9" s="34">
        <v>0</v>
      </c>
      <c r="P9" s="34">
        <v>-0.21008811999999644</v>
      </c>
    </row>
    <row r="10" spans="1:19" ht="19.5" customHeight="1" x14ac:dyDescent="0.3">
      <c r="A10" s="9">
        <v>1330</v>
      </c>
      <c r="B10" s="10" t="s">
        <v>403</v>
      </c>
      <c r="C10" s="32">
        <v>-10.783228910000005</v>
      </c>
      <c r="D10" s="32">
        <v>-7.1163794700000009</v>
      </c>
      <c r="E10" s="32">
        <v>-5.11701E-3</v>
      </c>
      <c r="F10" s="32">
        <v>-3.6617324300000043</v>
      </c>
      <c r="G10" s="11">
        <v>7.4463290499999957</v>
      </c>
      <c r="H10" s="32">
        <v>-7.4463290499999957</v>
      </c>
      <c r="I10" s="32">
        <v>-4.96465348</v>
      </c>
      <c r="J10" s="32">
        <v>-5.7588199999999996E-3</v>
      </c>
      <c r="K10" s="32">
        <v>-2.4759167499999957</v>
      </c>
      <c r="L10" s="32"/>
      <c r="M10" s="32">
        <v>3.3368998600000097</v>
      </c>
      <c r="N10" s="32">
        <v>2.151725990000001</v>
      </c>
      <c r="O10" s="32">
        <v>-6.418099999999996E-4</v>
      </c>
      <c r="P10" s="32">
        <v>1.1858156800000088</v>
      </c>
    </row>
    <row r="11" spans="1:19" s="15" customFormat="1" ht="19.2" customHeight="1" x14ac:dyDescent="0.3">
      <c r="A11" s="12">
        <v>1101</v>
      </c>
      <c r="B11" s="13" t="s">
        <v>397</v>
      </c>
      <c r="C11" s="34">
        <v>4.5271510200000016</v>
      </c>
      <c r="D11" s="34">
        <v>2.0335803700000006</v>
      </c>
      <c r="E11" s="34">
        <v>1.1087549999999999</v>
      </c>
      <c r="F11" s="34">
        <v>1.3848156500000011</v>
      </c>
      <c r="G11" s="56">
        <v>3.986663459999999</v>
      </c>
      <c r="H11" s="34">
        <v>3.986663459999999</v>
      </c>
      <c r="I11" s="34">
        <v>2.2752913999999982</v>
      </c>
      <c r="J11" s="34">
        <v>0.57994122000000004</v>
      </c>
      <c r="K11" s="34">
        <v>1.1314308400000008</v>
      </c>
      <c r="L11" s="14"/>
      <c r="M11" s="34">
        <v>-0.54048756000000253</v>
      </c>
      <c r="N11" s="34">
        <v>0.24171102999999761</v>
      </c>
      <c r="O11" s="34">
        <v>-0.5288137799999999</v>
      </c>
      <c r="P11" s="34">
        <v>-0.25338481000000024</v>
      </c>
    </row>
    <row r="12" spans="1:19" ht="19.5" customHeight="1" x14ac:dyDescent="0.3">
      <c r="A12" s="9">
        <v>1993</v>
      </c>
      <c r="B12" s="10" t="s">
        <v>409</v>
      </c>
      <c r="C12" s="32">
        <v>0</v>
      </c>
      <c r="D12" s="32">
        <v>0.28643109999999999</v>
      </c>
      <c r="E12" s="32">
        <v>0.29370278000000005</v>
      </c>
      <c r="F12" s="32">
        <v>-0.58013387999999999</v>
      </c>
      <c r="G12" s="11">
        <v>1.0971452699999995</v>
      </c>
      <c r="H12" s="32">
        <v>1.0971452699999995</v>
      </c>
      <c r="I12" s="32">
        <v>6.0314327499999996</v>
      </c>
      <c r="J12" s="32">
        <v>0.33081767000000001</v>
      </c>
      <c r="K12" s="32">
        <v>-5.2651051500000001</v>
      </c>
      <c r="L12" s="16"/>
      <c r="M12" s="32">
        <v>1.0971452699999995</v>
      </c>
      <c r="N12" s="32">
        <v>5.7450016499999998</v>
      </c>
      <c r="O12" s="32">
        <v>3.7114889999999956E-2</v>
      </c>
      <c r="P12" s="32">
        <v>-4.6849712700000001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-0.27741384999999996</v>
      </c>
      <c r="D13" s="34">
        <v>0</v>
      </c>
      <c r="E13" s="34">
        <v>0</v>
      </c>
      <c r="F13" s="34">
        <v>-0.27741384999999996</v>
      </c>
      <c r="G13" s="56">
        <v>0.96806318000000002</v>
      </c>
      <c r="H13" s="34">
        <v>-0.96806318000000002</v>
      </c>
      <c r="I13" s="34">
        <v>0</v>
      </c>
      <c r="J13" s="34">
        <v>0</v>
      </c>
      <c r="K13" s="34">
        <v>-0.96806318000000002</v>
      </c>
      <c r="L13" s="34"/>
      <c r="M13" s="34">
        <v>-0.69064933000000006</v>
      </c>
      <c r="N13" s="34">
        <v>0</v>
      </c>
      <c r="O13" s="34">
        <v>0</v>
      </c>
      <c r="P13" s="34">
        <v>-0.69064933000000006</v>
      </c>
    </row>
    <row r="14" spans="1:19" ht="19.5" customHeight="1" x14ac:dyDescent="0.3">
      <c r="A14" s="9">
        <v>1103</v>
      </c>
      <c r="B14" s="10" t="s">
        <v>399</v>
      </c>
      <c r="C14" s="32">
        <v>1.03311303</v>
      </c>
      <c r="D14" s="32">
        <v>0.97454253000000002</v>
      </c>
      <c r="E14" s="32">
        <v>0</v>
      </c>
      <c r="F14" s="32">
        <v>5.857049999999997E-2</v>
      </c>
      <c r="G14" s="11">
        <v>0.90734364999999995</v>
      </c>
      <c r="H14" s="32">
        <v>0.90734364999999995</v>
      </c>
      <c r="I14" s="32">
        <v>0.81644597000000008</v>
      </c>
      <c r="J14" s="32">
        <v>8.3699999999999997E-2</v>
      </c>
      <c r="K14" s="32">
        <v>7.1976799999998731E-3</v>
      </c>
      <c r="L14" s="16"/>
      <c r="M14" s="32">
        <v>-0.12576938000000004</v>
      </c>
      <c r="N14" s="32">
        <v>-0.15809655999999994</v>
      </c>
      <c r="O14" s="32">
        <v>8.3699999999999997E-2</v>
      </c>
      <c r="P14" s="32">
        <v>-5.1372820000000097E-2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0.26250250000000008</v>
      </c>
      <c r="D15" s="34">
        <v>0</v>
      </c>
      <c r="E15" s="34">
        <v>-10.477165429999999</v>
      </c>
      <c r="F15" s="34">
        <v>10.73966793</v>
      </c>
      <c r="G15" s="56">
        <v>0.62960424999999998</v>
      </c>
      <c r="H15" s="34">
        <v>-0.62960424999999998</v>
      </c>
      <c r="I15" s="34">
        <v>0</v>
      </c>
      <c r="J15" s="34">
        <v>-10.072922</v>
      </c>
      <c r="K15" s="34">
        <v>9.4433177500000003</v>
      </c>
      <c r="L15" s="14"/>
      <c r="M15" s="34">
        <v>-0.89210675000000006</v>
      </c>
      <c r="N15" s="34">
        <v>0</v>
      </c>
      <c r="O15" s="34">
        <v>0.40424342999999929</v>
      </c>
      <c r="P15" s="34">
        <v>-1.2963501799999992</v>
      </c>
    </row>
    <row r="16" spans="1:19" ht="19.5" customHeight="1" x14ac:dyDescent="0.3">
      <c r="A16" s="9">
        <v>1910</v>
      </c>
      <c r="B16" s="10" t="s">
        <v>88</v>
      </c>
      <c r="C16" s="32">
        <v>0</v>
      </c>
      <c r="D16" s="32">
        <v>0</v>
      </c>
      <c r="E16" s="32">
        <v>7.024126E-2</v>
      </c>
      <c r="F16" s="32">
        <v>-7.024126E-2</v>
      </c>
      <c r="G16" s="11">
        <v>0</v>
      </c>
      <c r="H16" s="32">
        <v>0</v>
      </c>
      <c r="I16" s="32">
        <v>0</v>
      </c>
      <c r="J16" s="32">
        <v>7.389691000000001E-2</v>
      </c>
      <c r="K16" s="32">
        <v>-7.389691000000001E-2</v>
      </c>
      <c r="L16" s="16"/>
      <c r="M16" s="32">
        <v>0</v>
      </c>
      <c r="N16" s="32">
        <v>0</v>
      </c>
      <c r="O16" s="32">
        <v>3.6556500000000103E-3</v>
      </c>
      <c r="P16" s="32">
        <v>-3.6556500000000103E-3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0</v>
      </c>
      <c r="D17" s="34">
        <v>5.8829589999999994E-2</v>
      </c>
      <c r="E17" s="34">
        <v>0</v>
      </c>
      <c r="F17" s="34">
        <v>-5.8829589999999994E-2</v>
      </c>
      <c r="G17" s="56">
        <v>0</v>
      </c>
      <c r="H17" s="34">
        <v>0</v>
      </c>
      <c r="I17" s="34">
        <v>3.371985999999999E-2</v>
      </c>
      <c r="J17" s="34">
        <v>0</v>
      </c>
      <c r="K17" s="34">
        <v>-3.371985999999999E-2</v>
      </c>
      <c r="L17" s="14"/>
      <c r="M17" s="34">
        <v>0</v>
      </c>
      <c r="N17" s="34">
        <v>-2.5109730000000004E-2</v>
      </c>
      <c r="O17" s="34">
        <v>0</v>
      </c>
      <c r="P17" s="34">
        <v>2.5109730000000004E-2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3">
      <c r="A19" s="12">
        <v>1810</v>
      </c>
      <c r="B19" s="13" t="s">
        <v>407</v>
      </c>
      <c r="C19" s="141">
        <v>0</v>
      </c>
      <c r="D19" s="141">
        <v>14.273498679999999</v>
      </c>
      <c r="E19" s="141">
        <v>4.26028E-3</v>
      </c>
      <c r="F19" s="141">
        <v>-14.27775896</v>
      </c>
      <c r="G19" s="142">
        <v>0</v>
      </c>
      <c r="H19" s="141">
        <v>0</v>
      </c>
      <c r="I19" s="141">
        <v>-0.56813319999999967</v>
      </c>
      <c r="J19" s="141">
        <v>7.1544499999999997E-3</v>
      </c>
      <c r="K19" s="141">
        <v>0.56097874999999964</v>
      </c>
      <c r="L19" s="19"/>
      <c r="M19" s="141">
        <v>0</v>
      </c>
      <c r="N19" s="141">
        <v>-14.84163188</v>
      </c>
      <c r="O19" s="141">
        <v>2.8941699999999997E-3</v>
      </c>
      <c r="P19" s="141">
        <v>14.83873771</v>
      </c>
    </row>
    <row r="20" spans="1:16" s="15" customFormat="1" ht="19.5" customHeight="1" x14ac:dyDescent="0.3">
      <c r="A20" s="53">
        <v>1992</v>
      </c>
      <c r="B20" s="97" t="s">
        <v>90</v>
      </c>
      <c r="C20" s="33">
        <v>0</v>
      </c>
      <c r="D20" s="33">
        <v>0</v>
      </c>
      <c r="E20" s="33">
        <v>59.573816999999998</v>
      </c>
      <c r="F20" s="33">
        <v>-59.573816999999998</v>
      </c>
      <c r="G20" s="11">
        <v>0</v>
      </c>
      <c r="H20" s="33">
        <v>0</v>
      </c>
      <c r="I20" s="33">
        <v>0</v>
      </c>
      <c r="J20" s="33">
        <v>0</v>
      </c>
      <c r="K20" s="33">
        <v>0</v>
      </c>
      <c r="L20" s="55"/>
      <c r="M20" s="33">
        <v>0</v>
      </c>
      <c r="N20" s="33">
        <v>0</v>
      </c>
      <c r="O20" s="33">
        <v>-59.573816999999998</v>
      </c>
      <c r="P20" s="33">
        <v>59.573816999999998</v>
      </c>
    </row>
    <row r="21" spans="1:16" ht="12" customHeight="1" x14ac:dyDescent="0.3">
      <c r="A21" s="20"/>
      <c r="B21" s="21"/>
      <c r="C21" s="22"/>
      <c r="D21" s="22"/>
      <c r="E21" s="22"/>
      <c r="F21" s="22"/>
      <c r="G21" s="14"/>
      <c r="H21" s="23"/>
      <c r="I21" s="23"/>
      <c r="J21" s="23"/>
      <c r="K21" s="23"/>
      <c r="L21" s="14"/>
      <c r="M21" s="22"/>
      <c r="N21" s="22"/>
      <c r="O21" s="22"/>
      <c r="P21" s="22"/>
    </row>
    <row r="22" spans="1:16" s="28" customFormat="1" ht="19.5" customHeight="1" x14ac:dyDescent="0.3">
      <c r="A22" s="24"/>
      <c r="B22" s="25" t="s">
        <v>93</v>
      </c>
      <c r="C22" s="26">
        <v>1160.01471683</v>
      </c>
      <c r="D22" s="26">
        <v>772.51797761999944</v>
      </c>
      <c r="E22" s="26">
        <v>82.488657399999994</v>
      </c>
      <c r="F22" s="26">
        <v>305.00808181000059</v>
      </c>
      <c r="G22" s="27"/>
      <c r="H22" s="26">
        <v>1014.8609142</v>
      </c>
      <c r="I22" s="26">
        <v>675.34038785000007</v>
      </c>
      <c r="J22" s="26">
        <v>32.216560670000014</v>
      </c>
      <c r="K22" s="27">
        <v>307.30396567999992</v>
      </c>
      <c r="L22" s="27"/>
      <c r="M22" s="26">
        <v>-145.15380262999966</v>
      </c>
      <c r="N22" s="26">
        <v>-97.177589769999443</v>
      </c>
      <c r="O22" s="26">
        <v>-50.272096729999994</v>
      </c>
      <c r="P22" s="26">
        <v>2.295883869999777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81" t="s">
        <v>463</v>
      </c>
      <c r="B24" s="5"/>
      <c r="C24" s="120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54"/>
      <c r="B25" s="155"/>
      <c r="C25" s="156" t="s">
        <v>456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</row>
    <row r="26" spans="1:16" ht="15" customHeight="1" x14ac:dyDescent="0.3">
      <c r="A26" s="157" t="s">
        <v>393</v>
      </c>
      <c r="B26" s="155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pans="1:16" ht="15" customHeight="1" x14ac:dyDescent="0.3">
      <c r="A27" s="149" t="s">
        <v>394</v>
      </c>
      <c r="B27" s="150"/>
      <c r="C27" s="150"/>
      <c r="D27" s="150"/>
      <c r="E27" s="150"/>
      <c r="F27" s="150"/>
      <c r="G27" s="150"/>
      <c r="H27" s="150"/>
      <c r="I27" s="150"/>
      <c r="J27" s="158"/>
      <c r="K27" s="150"/>
      <c r="L27" s="150"/>
      <c r="M27" s="150"/>
      <c r="N27" s="150"/>
      <c r="O27" s="150"/>
      <c r="P27" s="150"/>
    </row>
    <row r="28" spans="1:16" x14ac:dyDescent="0.3">
      <c r="A28" s="149" t="s">
        <v>395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pans="1:16" x14ac:dyDescent="0.3">
      <c r="A29" s="149" t="s">
        <v>396</v>
      </c>
      <c r="B29" s="150"/>
      <c r="C29" s="150"/>
      <c r="D29" s="150"/>
      <c r="E29" s="150"/>
      <c r="F29" s="150"/>
      <c r="G29" s="150"/>
      <c r="H29" s="150"/>
      <c r="I29" s="150"/>
      <c r="J29" s="158"/>
      <c r="K29" s="150"/>
      <c r="L29" s="150"/>
      <c r="M29" s="150"/>
      <c r="N29" s="150"/>
      <c r="O29" s="150"/>
      <c r="P29" s="150"/>
    </row>
    <row r="30" spans="1:16" x14ac:dyDescent="0.3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pans="1:16" x14ac:dyDescent="0.3">
      <c r="A31" s="151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</row>
    <row r="32" spans="1:16" x14ac:dyDescent="0.3">
      <c r="A32" s="149" t="s">
        <v>457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415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6.05" customHeight="1" x14ac:dyDescent="0.3">
      <c r="A2" s="57"/>
      <c r="B2" s="59"/>
      <c r="C2" s="163" t="s">
        <v>464</v>
      </c>
      <c r="D2" s="163"/>
      <c r="E2" s="163"/>
      <c r="F2" s="163"/>
      <c r="G2" s="60"/>
      <c r="H2" s="163" t="s">
        <v>465</v>
      </c>
      <c r="I2" s="163"/>
      <c r="J2" s="163"/>
      <c r="K2" s="163"/>
      <c r="L2" s="60"/>
      <c r="M2" s="163" t="s">
        <v>368</v>
      </c>
      <c r="N2" s="163"/>
      <c r="O2" s="163"/>
      <c r="P2" s="163"/>
      <c r="Q2" s="61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82" t="s">
        <v>70</v>
      </c>
      <c r="D3" s="82" t="s">
        <v>71</v>
      </c>
      <c r="E3" s="82" t="s">
        <v>72</v>
      </c>
      <c r="F3" s="82" t="s">
        <v>73</v>
      </c>
      <c r="G3" s="60" t="s">
        <v>454</v>
      </c>
      <c r="H3" s="144" t="s">
        <v>70</v>
      </c>
      <c r="I3" s="82" t="s">
        <v>71</v>
      </c>
      <c r="J3" s="82" t="s">
        <v>72</v>
      </c>
      <c r="K3" s="82" t="s">
        <v>73</v>
      </c>
      <c r="L3" s="60" t="s">
        <v>454</v>
      </c>
      <c r="M3" s="82" t="s">
        <v>70</v>
      </c>
      <c r="N3" s="82" t="s">
        <v>71</v>
      </c>
      <c r="O3" s="82" t="s">
        <v>72</v>
      </c>
      <c r="P3" s="82" t="s">
        <v>73</v>
      </c>
      <c r="Q3" s="61"/>
    </row>
    <row r="4" spans="1:19" ht="19.5" customHeight="1" x14ac:dyDescent="0.3">
      <c r="A4" s="9">
        <v>1310</v>
      </c>
      <c r="B4" s="10" t="s">
        <v>400</v>
      </c>
      <c r="C4" s="11">
        <v>2199.6111612</v>
      </c>
      <c r="D4" s="11">
        <v>1445.2040207400007</v>
      </c>
      <c r="E4" s="11">
        <v>28.527137080000003</v>
      </c>
      <c r="F4" s="11">
        <v>725.88000337999927</v>
      </c>
      <c r="G4" s="11">
        <v>2228.5712278000015</v>
      </c>
      <c r="H4" s="11">
        <v>2228.5712278000015</v>
      </c>
      <c r="I4" s="11">
        <v>1482.1716098300001</v>
      </c>
      <c r="J4" s="11">
        <v>26.531267600000003</v>
      </c>
      <c r="K4" s="11">
        <v>719.86835037000139</v>
      </c>
      <c r="L4" s="11"/>
      <c r="M4" s="11">
        <v>28.960066600001483</v>
      </c>
      <c r="N4" s="11">
        <v>36.967589089999365</v>
      </c>
      <c r="O4" s="11">
        <v>-1.9958694799999996</v>
      </c>
      <c r="P4" s="11">
        <v>-6.0116530099978824</v>
      </c>
      <c r="Q4" s="61"/>
    </row>
    <row r="5" spans="1:19" s="15" customFormat="1" ht="19.5" customHeight="1" x14ac:dyDescent="0.3">
      <c r="A5" s="12">
        <v>1331</v>
      </c>
      <c r="B5" s="13" t="s">
        <v>404</v>
      </c>
      <c r="C5" s="34">
        <v>-76.402168200000006</v>
      </c>
      <c r="D5" s="34">
        <v>-53.039617059999998</v>
      </c>
      <c r="E5" s="34">
        <v>0</v>
      </c>
      <c r="F5" s="34">
        <v>-23.362551140000008</v>
      </c>
      <c r="G5" s="56">
        <v>102.66564781</v>
      </c>
      <c r="H5" s="34">
        <v>-102.66564781</v>
      </c>
      <c r="I5" s="34">
        <v>-71.426083550000001</v>
      </c>
      <c r="J5" s="34">
        <v>0</v>
      </c>
      <c r="K5" s="34">
        <v>-31.239564259999995</v>
      </c>
      <c r="L5" s="14"/>
      <c r="M5" s="34">
        <v>-26.26347960999999</v>
      </c>
      <c r="N5" s="34">
        <v>-18.386466490000004</v>
      </c>
      <c r="O5" s="34">
        <v>0</v>
      </c>
      <c r="P5" s="34">
        <v>-7.8770131199999867</v>
      </c>
      <c r="Q5" s="61"/>
    </row>
    <row r="6" spans="1:19" ht="19.5" customHeight="1" x14ac:dyDescent="0.3">
      <c r="A6" s="9">
        <v>1320</v>
      </c>
      <c r="B6" s="10" t="s">
        <v>402</v>
      </c>
      <c r="C6" s="32">
        <v>23.243544409999998</v>
      </c>
      <c r="D6" s="32">
        <v>17.81303368</v>
      </c>
      <c r="E6" s="32">
        <v>5.6379035199999992</v>
      </c>
      <c r="F6" s="32">
        <v>-0.20739279000000099</v>
      </c>
      <c r="G6" s="11">
        <v>44.480754230000009</v>
      </c>
      <c r="H6" s="32">
        <v>44.480754230000009</v>
      </c>
      <c r="I6" s="32">
        <v>29.958331149999999</v>
      </c>
      <c r="J6" s="32">
        <v>18.17669905</v>
      </c>
      <c r="K6" s="32">
        <v>-3.6542759699999898</v>
      </c>
      <c r="L6" s="16"/>
      <c r="M6" s="32">
        <v>21.237209820000011</v>
      </c>
      <c r="N6" s="32">
        <v>12.145297469999999</v>
      </c>
      <c r="O6" s="32">
        <v>12.538795530000002</v>
      </c>
      <c r="P6" s="32">
        <v>-3.4468831799999897</v>
      </c>
    </row>
    <row r="7" spans="1:19" s="15" customFormat="1" ht="19.5" customHeight="1" x14ac:dyDescent="0.3">
      <c r="A7" s="12">
        <v>1993</v>
      </c>
      <c r="B7" s="13" t="s">
        <v>409</v>
      </c>
      <c r="C7" s="34">
        <v>0.16818057000000006</v>
      </c>
      <c r="D7" s="34">
        <v>0.25520614000000114</v>
      </c>
      <c r="E7" s="34">
        <v>0.29370278000000005</v>
      </c>
      <c r="F7" s="34">
        <v>-0.38072835000000116</v>
      </c>
      <c r="G7" s="56">
        <v>40.591943269999994</v>
      </c>
      <c r="H7" s="34">
        <v>40.591943269999994</v>
      </c>
      <c r="I7" s="34">
        <v>25.796791160000005</v>
      </c>
      <c r="J7" s="34">
        <v>39.825615670000005</v>
      </c>
      <c r="K7" s="34">
        <v>-25.030463560000015</v>
      </c>
      <c r="L7" s="14"/>
      <c r="M7" s="34">
        <v>40.423762699999997</v>
      </c>
      <c r="N7" s="34">
        <v>25.541585020000003</v>
      </c>
      <c r="O7" s="34">
        <v>39.531912890000008</v>
      </c>
      <c r="P7" s="34">
        <v>-24.649735210000014</v>
      </c>
    </row>
    <row r="8" spans="1:19" ht="19.2" customHeight="1" x14ac:dyDescent="0.3">
      <c r="A8" s="9">
        <v>1311</v>
      </c>
      <c r="B8" s="10" t="s">
        <v>401</v>
      </c>
      <c r="C8" s="32">
        <v>33.270006879999997</v>
      </c>
      <c r="D8" s="32">
        <v>22.998119880000004</v>
      </c>
      <c r="E8" s="32">
        <v>0</v>
      </c>
      <c r="F8" s="32">
        <v>10.271886999999992</v>
      </c>
      <c r="G8" s="11">
        <v>32.912632780000003</v>
      </c>
      <c r="H8" s="32">
        <v>32.912632780000003</v>
      </c>
      <c r="I8" s="32">
        <v>23.072141039999998</v>
      </c>
      <c r="J8" s="32">
        <v>0</v>
      </c>
      <c r="K8" s="32">
        <v>9.8404917400000045</v>
      </c>
      <c r="L8" s="16"/>
      <c r="M8" s="32">
        <v>-0.35737409999999414</v>
      </c>
      <c r="N8" s="32">
        <v>7.4021159999993813E-2</v>
      </c>
      <c r="O8" s="32">
        <v>0</v>
      </c>
      <c r="P8" s="32">
        <v>-0.43139525999998796</v>
      </c>
    </row>
    <row r="9" spans="1:19" s="15" customFormat="1" ht="19.5" customHeight="1" x14ac:dyDescent="0.3">
      <c r="A9" s="12">
        <v>1337</v>
      </c>
      <c r="B9" s="13" t="s">
        <v>405</v>
      </c>
      <c r="C9" s="34">
        <v>26.11057284</v>
      </c>
      <c r="D9" s="34">
        <v>16.396970159999999</v>
      </c>
      <c r="E9" s="34">
        <v>7.3642223399999995</v>
      </c>
      <c r="F9" s="34">
        <v>2.3493803400000015</v>
      </c>
      <c r="G9" s="56">
        <v>28.95929984</v>
      </c>
      <c r="H9" s="34">
        <v>28.95929984</v>
      </c>
      <c r="I9" s="34">
        <v>18.452433450000001</v>
      </c>
      <c r="J9" s="34">
        <v>8.0951733800000003</v>
      </c>
      <c r="K9" s="34">
        <v>2.4116930099999987</v>
      </c>
      <c r="L9" s="14"/>
      <c r="M9" s="34">
        <v>2.8487270000000002</v>
      </c>
      <c r="N9" s="34">
        <v>2.0554632900000023</v>
      </c>
      <c r="O9" s="34">
        <v>0.73095104000000077</v>
      </c>
      <c r="P9" s="34">
        <v>6.2312669999997183E-2</v>
      </c>
    </row>
    <row r="10" spans="1:19" ht="19.5" customHeight="1" x14ac:dyDescent="0.3">
      <c r="A10" s="9">
        <v>1102</v>
      </c>
      <c r="B10" s="10" t="s">
        <v>398</v>
      </c>
      <c r="C10" s="32">
        <v>22.421673739999999</v>
      </c>
      <c r="D10" s="32">
        <v>11.77232279</v>
      </c>
      <c r="E10" s="32">
        <v>4.8119764699999994</v>
      </c>
      <c r="F10" s="32">
        <v>5.8373744799999994</v>
      </c>
      <c r="G10" s="11">
        <v>18.34411257</v>
      </c>
      <c r="H10" s="32">
        <v>18.34411257</v>
      </c>
      <c r="I10" s="32">
        <v>10.859698180000002</v>
      </c>
      <c r="J10" s="32">
        <v>7.5017119499999998</v>
      </c>
      <c r="K10" s="32">
        <v>-1.7297560000002044E-2</v>
      </c>
      <c r="L10" s="32"/>
      <c r="M10" s="32">
        <v>-4.0775611699999992</v>
      </c>
      <c r="N10" s="32">
        <v>-0.91262460999999817</v>
      </c>
      <c r="O10" s="32">
        <v>2.6897354800000004</v>
      </c>
      <c r="P10" s="32">
        <v>-5.8546720400000014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-17.801937710000004</v>
      </c>
      <c r="D11" s="34">
        <v>-14.477820910000004</v>
      </c>
      <c r="E11" s="34">
        <v>-1.510426E-2</v>
      </c>
      <c r="F11" s="34">
        <v>-3.3090125400000003</v>
      </c>
      <c r="G11" s="56">
        <v>9.2356246800000079</v>
      </c>
      <c r="H11" s="34">
        <v>-9.2356246800000079</v>
      </c>
      <c r="I11" s="34">
        <v>-7.333917679999999</v>
      </c>
      <c r="J11" s="34">
        <v>-1.1926560000000001E-2</v>
      </c>
      <c r="K11" s="34">
        <v>-1.8897804400000089</v>
      </c>
      <c r="L11" s="14"/>
      <c r="M11" s="34">
        <v>8.5663130299999963</v>
      </c>
      <c r="N11" s="34">
        <v>7.1439032300000047</v>
      </c>
      <c r="O11" s="34">
        <v>3.1776999999999986E-3</v>
      </c>
      <c r="P11" s="34">
        <v>1.4192320999999917</v>
      </c>
    </row>
    <row r="12" spans="1:19" ht="19.5" customHeight="1" x14ac:dyDescent="0.3">
      <c r="A12" s="9">
        <v>1101</v>
      </c>
      <c r="B12" s="10" t="s">
        <v>397</v>
      </c>
      <c r="C12" s="32">
        <v>7.6702409799999991</v>
      </c>
      <c r="D12" s="32">
        <v>3.8164715499999966</v>
      </c>
      <c r="E12" s="32">
        <v>1.217479</v>
      </c>
      <c r="F12" s="32">
        <v>2.6362904300000025</v>
      </c>
      <c r="G12" s="11">
        <v>6.9894255199999984</v>
      </c>
      <c r="H12" s="32">
        <v>6.9894255199999984</v>
      </c>
      <c r="I12" s="32">
        <v>4.0838991900000003</v>
      </c>
      <c r="J12" s="32">
        <v>0.65461599999999998</v>
      </c>
      <c r="K12" s="32">
        <v>2.2509103299999982</v>
      </c>
      <c r="L12" s="16"/>
      <c r="M12" s="32">
        <v>-0.68081546000000071</v>
      </c>
      <c r="N12" s="32">
        <v>0.26742764000000374</v>
      </c>
      <c r="O12" s="32">
        <v>-0.562863</v>
      </c>
      <c r="P12" s="32">
        <v>-0.38538010000000444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0.40594287000000001</v>
      </c>
      <c r="D13" s="34">
        <v>0</v>
      </c>
      <c r="E13" s="34">
        <v>6.3382426399999989</v>
      </c>
      <c r="F13" s="34">
        <v>-5.9322997699999993</v>
      </c>
      <c r="G13" s="56">
        <v>1.5209390999999999</v>
      </c>
      <c r="H13" s="34">
        <v>-1.5209390999999999</v>
      </c>
      <c r="I13" s="34">
        <v>0</v>
      </c>
      <c r="J13" s="34">
        <v>6.7407280600000021</v>
      </c>
      <c r="K13" s="34">
        <v>-8.2616671600000018</v>
      </c>
      <c r="L13" s="34"/>
      <c r="M13" s="34">
        <v>-1.9268819699999999</v>
      </c>
      <c r="N13" s="34">
        <v>0</v>
      </c>
      <c r="O13" s="34">
        <v>0.4024854200000032</v>
      </c>
      <c r="P13" s="34">
        <v>-2.3293673900000034</v>
      </c>
    </row>
    <row r="14" spans="1:19" ht="19.5" customHeight="1" x14ac:dyDescent="0.3">
      <c r="A14" s="9">
        <v>1350</v>
      </c>
      <c r="B14" s="10" t="s">
        <v>406</v>
      </c>
      <c r="C14" s="32">
        <v>-0.77084401999999996</v>
      </c>
      <c r="D14" s="32">
        <v>0</v>
      </c>
      <c r="E14" s="32">
        <v>0</v>
      </c>
      <c r="F14" s="32">
        <v>-0.77084401999999996</v>
      </c>
      <c r="G14" s="11">
        <v>1.2237228500000001</v>
      </c>
      <c r="H14" s="32">
        <v>-1.2237228500000001</v>
      </c>
      <c r="I14" s="32">
        <v>0</v>
      </c>
      <c r="J14" s="32">
        <v>0</v>
      </c>
      <c r="K14" s="32">
        <v>-1.2237228500000001</v>
      </c>
      <c r="L14" s="16"/>
      <c r="M14" s="32">
        <v>-0.45287883000000018</v>
      </c>
      <c r="N14" s="32">
        <v>0</v>
      </c>
      <c r="O14" s="32">
        <v>0</v>
      </c>
      <c r="P14" s="32">
        <v>-0.45287883000000018</v>
      </c>
    </row>
    <row r="15" spans="1:19" s="15" customFormat="1" ht="19.5" customHeight="1" x14ac:dyDescent="0.3">
      <c r="A15" s="12">
        <v>1103</v>
      </c>
      <c r="B15" s="13" t="s">
        <v>399</v>
      </c>
      <c r="C15" s="34">
        <v>1.1845371899999999</v>
      </c>
      <c r="D15" s="34">
        <v>1.1146492999999997</v>
      </c>
      <c r="E15" s="34">
        <v>0</v>
      </c>
      <c r="F15" s="34">
        <v>6.9887890000000175E-2</v>
      </c>
      <c r="G15" s="56">
        <v>1.13778834</v>
      </c>
      <c r="H15" s="34">
        <v>1.13778834</v>
      </c>
      <c r="I15" s="34">
        <v>1.0399566999999998</v>
      </c>
      <c r="J15" s="34">
        <v>8.3699999999999997E-2</v>
      </c>
      <c r="K15" s="34">
        <v>1.4131640000000112E-2</v>
      </c>
      <c r="L15" s="14"/>
      <c r="M15" s="34">
        <v>-4.6748849999999953E-2</v>
      </c>
      <c r="N15" s="34">
        <v>-7.4692599999999887E-2</v>
      </c>
      <c r="O15" s="34">
        <v>8.3699999999999997E-2</v>
      </c>
      <c r="P15" s="34">
        <v>-5.5756250000000063E-2</v>
      </c>
    </row>
    <row r="16" spans="1:19" ht="19.5" customHeight="1" x14ac:dyDescent="0.3">
      <c r="A16" s="9">
        <v>1910</v>
      </c>
      <c r="B16" s="10" t="s">
        <v>88</v>
      </c>
      <c r="C16" s="32">
        <v>0</v>
      </c>
      <c r="D16" s="32">
        <v>0</v>
      </c>
      <c r="E16" s="32">
        <v>0.10074250000000001</v>
      </c>
      <c r="F16" s="32">
        <v>-0.10074250000000001</v>
      </c>
      <c r="G16" s="11">
        <v>0</v>
      </c>
      <c r="H16" s="32">
        <v>0</v>
      </c>
      <c r="I16" s="32">
        <v>0</v>
      </c>
      <c r="J16" s="32">
        <v>0.14952707999999998</v>
      </c>
      <c r="K16" s="32">
        <v>-0.14952707999999998</v>
      </c>
      <c r="L16" s="16"/>
      <c r="M16" s="32">
        <v>0</v>
      </c>
      <c r="N16" s="32">
        <v>0</v>
      </c>
      <c r="O16" s="32">
        <v>4.8784579999999966E-2</v>
      </c>
      <c r="P16" s="32">
        <v>-4.8784579999999966E-2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0</v>
      </c>
      <c r="D17" s="34">
        <v>0.11738868000000001</v>
      </c>
      <c r="E17" s="34">
        <v>0</v>
      </c>
      <c r="F17" s="34">
        <v>-0.11738868000000001</v>
      </c>
      <c r="G17" s="56">
        <v>0</v>
      </c>
      <c r="H17" s="34">
        <v>0</v>
      </c>
      <c r="I17" s="34">
        <v>6.7526799999999998E-2</v>
      </c>
      <c r="J17" s="34">
        <v>0</v>
      </c>
      <c r="K17" s="34">
        <v>-6.7526799999999998E-2</v>
      </c>
      <c r="L17" s="14"/>
      <c r="M17" s="34">
        <v>0</v>
      </c>
      <c r="N17" s="34">
        <v>-4.9861880000000011E-2</v>
      </c>
      <c r="O17" s="34">
        <v>0</v>
      </c>
      <c r="P17" s="34">
        <v>4.9861880000000011E-2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3">
      <c r="A19" s="12">
        <v>1810</v>
      </c>
      <c r="B19" s="13" t="s">
        <v>407</v>
      </c>
      <c r="C19" s="141">
        <v>0</v>
      </c>
      <c r="D19" s="141">
        <v>25.6147277</v>
      </c>
      <c r="E19" s="141">
        <v>0.10225362999999998</v>
      </c>
      <c r="F19" s="141">
        <v>-25.716981329999999</v>
      </c>
      <c r="G19" s="142">
        <v>0</v>
      </c>
      <c r="H19" s="141">
        <v>0</v>
      </c>
      <c r="I19" s="141">
        <v>11.990564950000001</v>
      </c>
      <c r="J19" s="141">
        <v>5.6971899999999999E-2</v>
      </c>
      <c r="K19" s="141">
        <v>-12.047536850000002</v>
      </c>
      <c r="L19" s="19"/>
      <c r="M19" s="141">
        <v>0</v>
      </c>
      <c r="N19" s="141">
        <v>-13.624162749999998</v>
      </c>
      <c r="O19" s="141">
        <v>-4.5281729999999985E-2</v>
      </c>
      <c r="P19" s="141">
        <v>13.669444479999997</v>
      </c>
    </row>
    <row r="20" spans="1:16" s="15" customFormat="1" ht="19.5" customHeight="1" x14ac:dyDescent="0.3">
      <c r="A20" s="53">
        <v>1992</v>
      </c>
      <c r="B20" s="97" t="s">
        <v>90</v>
      </c>
      <c r="C20" s="33">
        <v>0</v>
      </c>
      <c r="D20" s="33">
        <v>-71.301955170000014</v>
      </c>
      <c r="E20" s="33">
        <v>59.471246150000006</v>
      </c>
      <c r="F20" s="33">
        <v>11.830709020000008</v>
      </c>
      <c r="G20" s="11">
        <v>0</v>
      </c>
      <c r="H20" s="33">
        <v>0</v>
      </c>
      <c r="I20" s="33">
        <v>1.1542812099999999</v>
      </c>
      <c r="J20" s="33">
        <v>-6.0437280000000003E-2</v>
      </c>
      <c r="K20" s="33">
        <v>-1.09384393</v>
      </c>
      <c r="L20" s="55"/>
      <c r="M20" s="33">
        <v>0</v>
      </c>
      <c r="N20" s="33">
        <v>72.456236380000007</v>
      </c>
      <c r="O20" s="33">
        <v>-59.531683430000008</v>
      </c>
      <c r="P20" s="33">
        <v>-12.924552949999999</v>
      </c>
    </row>
    <row r="21" spans="1:16" ht="12" customHeight="1" x14ac:dyDescent="0.3">
      <c r="A21" s="20"/>
      <c r="B21" s="21"/>
      <c r="C21" s="22"/>
      <c r="D21" s="22"/>
      <c r="E21" s="22"/>
      <c r="F21" s="22"/>
      <c r="G21" s="14"/>
      <c r="H21" s="80"/>
      <c r="I21" s="23"/>
      <c r="J21" s="23"/>
      <c r="K21" s="23"/>
      <c r="L21" s="14"/>
      <c r="M21" s="22"/>
      <c r="N21" s="22"/>
      <c r="O21" s="22"/>
      <c r="P21" s="22"/>
    </row>
    <row r="22" spans="1:16" s="28" customFormat="1" ht="19.5" customHeight="1" x14ac:dyDescent="0.3">
      <c r="A22" s="24"/>
      <c r="B22" s="25" t="s">
        <v>93</v>
      </c>
      <c r="C22" s="26">
        <v>2219.1109107500006</v>
      </c>
      <c r="D22" s="26">
        <v>1406.2835174800009</v>
      </c>
      <c r="E22" s="26">
        <v>113.84980185000001</v>
      </c>
      <c r="F22" s="26">
        <v>698.97759141999973</v>
      </c>
      <c r="G22" s="27"/>
      <c r="H22" s="26">
        <v>2287.3412499100018</v>
      </c>
      <c r="I22" s="26">
        <v>1529.8872324299998</v>
      </c>
      <c r="J22" s="26">
        <v>107.74364685</v>
      </c>
      <c r="K22" s="27">
        <v>649.71037063000199</v>
      </c>
      <c r="L22" s="27"/>
      <c r="M22" s="26">
        <v>68.230339160001506</v>
      </c>
      <c r="N22" s="26">
        <v>123.60371494999939</v>
      </c>
      <c r="O22" s="26">
        <v>-6.1061549999999869</v>
      </c>
      <c r="P22" s="26">
        <v>-49.267220789997893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14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81" t="s">
        <v>463</v>
      </c>
      <c r="B24" s="5"/>
      <c r="C24" s="120" t="s">
        <v>455</v>
      </c>
      <c r="D24" s="5"/>
      <c r="E24" s="5"/>
      <c r="F24" s="5"/>
      <c r="G24" s="29"/>
      <c r="H24" s="14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4"/>
      <c r="B25" s="5"/>
      <c r="C25" s="120" t="s">
        <v>456</v>
      </c>
      <c r="D25" s="5"/>
      <c r="E25" s="5"/>
      <c r="F25" s="5"/>
      <c r="G25" s="29"/>
      <c r="H25" s="14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">
      <c r="A26" s="81" t="s">
        <v>393</v>
      </c>
      <c r="B26" s="5"/>
      <c r="C26" s="109"/>
      <c r="E26" s="5"/>
      <c r="F26" s="5"/>
      <c r="G26" s="5"/>
      <c r="H26" s="145"/>
      <c r="I26" s="5"/>
      <c r="J26" s="5"/>
      <c r="K26" s="5"/>
      <c r="L26" s="5"/>
      <c r="M26" s="5"/>
      <c r="N26" s="5"/>
      <c r="O26" s="5"/>
      <c r="P26" s="5"/>
    </row>
    <row r="27" spans="1:16" ht="15" customHeight="1" x14ac:dyDescent="0.3">
      <c r="A27" s="149" t="s">
        <v>394</v>
      </c>
      <c r="B27" s="150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  <row r="28" spans="1:16" x14ac:dyDescent="0.3">
      <c r="A28" s="149" t="s">
        <v>395</v>
      </c>
      <c r="B28" s="150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</row>
    <row r="29" spans="1:16" x14ac:dyDescent="0.3">
      <c r="A29" s="149" t="s">
        <v>396</v>
      </c>
      <c r="B29" s="150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</row>
    <row r="30" spans="1:16" x14ac:dyDescent="0.3">
      <c r="A30" s="151"/>
      <c r="B30" s="150"/>
      <c r="C30" s="150"/>
      <c r="D30" s="150"/>
      <c r="E30" s="150"/>
      <c r="F30" s="150"/>
      <c r="G30" s="150"/>
      <c r="H30" s="152"/>
      <c r="I30" s="150"/>
      <c r="J30" s="150"/>
      <c r="K30" s="150"/>
      <c r="L30" s="150"/>
      <c r="M30" s="150"/>
      <c r="N30" s="150"/>
      <c r="O30" s="150"/>
      <c r="P30" s="150"/>
    </row>
    <row r="31" spans="1:16" x14ac:dyDescent="0.3">
      <c r="A31" s="151"/>
      <c r="B31" s="150"/>
      <c r="C31" s="150"/>
      <c r="D31" s="150"/>
      <c r="E31" s="150"/>
      <c r="F31" s="150"/>
      <c r="G31" s="150"/>
      <c r="H31" s="152"/>
      <c r="I31" s="150"/>
      <c r="J31" s="150"/>
      <c r="K31" s="150"/>
      <c r="L31" s="150"/>
      <c r="M31" s="150"/>
      <c r="N31" s="150"/>
      <c r="O31" s="150"/>
      <c r="P31" s="150"/>
    </row>
    <row r="32" spans="1:16" x14ac:dyDescent="0.3">
      <c r="A32" s="149" t="s">
        <v>457</v>
      </c>
      <c r="B32" s="149"/>
      <c r="C32" s="149"/>
      <c r="D32" s="149"/>
      <c r="E32" s="149"/>
      <c r="F32" s="149"/>
      <c r="G32" s="149"/>
      <c r="H32" s="153"/>
      <c r="I32" s="149"/>
      <c r="J32" s="149"/>
      <c r="K32" s="149"/>
      <c r="L32" s="149"/>
      <c r="M32" s="149"/>
      <c r="N32" s="149"/>
      <c r="O32" s="149"/>
      <c r="P32" s="149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4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-0.249977111117893"/>
    <pageSetUpPr fitToPage="1"/>
  </sheetPr>
  <dimension ref="A1:S32"/>
  <sheetViews>
    <sheetView view="pageBreakPreview" zoomScale="70" zoomScaleNormal="70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64"/>
      <c r="B1" s="165"/>
      <c r="C1" s="161" t="s">
        <v>420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8" customFormat="1" ht="16.05" customHeight="1" x14ac:dyDescent="0.3">
      <c r="A2" s="57"/>
      <c r="B2" s="59"/>
      <c r="C2" s="163" t="s">
        <v>466</v>
      </c>
      <c r="D2" s="163"/>
      <c r="E2" s="163"/>
      <c r="F2" s="163"/>
      <c r="G2" s="60"/>
      <c r="H2" s="163" t="s">
        <v>462</v>
      </c>
      <c r="I2" s="163"/>
      <c r="J2" s="163"/>
      <c r="K2" s="163"/>
      <c r="L2" s="60"/>
      <c r="M2" s="163" t="s">
        <v>94</v>
      </c>
      <c r="N2" s="163"/>
      <c r="O2" s="163"/>
      <c r="P2" s="163"/>
      <c r="Q2" s="61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 s="61"/>
    </row>
    <row r="4" spans="1:19" ht="19.5" customHeight="1" x14ac:dyDescent="0.3">
      <c r="A4" s="9">
        <v>1310</v>
      </c>
      <c r="B4" s="10" t="s">
        <v>400</v>
      </c>
      <c r="C4" s="11">
        <v>1057.2101914023453</v>
      </c>
      <c r="D4" s="11">
        <v>771.38105807708462</v>
      </c>
      <c r="E4" s="11">
        <v>16.253973107730602</v>
      </c>
      <c r="F4" s="11">
        <v>269.57516021753014</v>
      </c>
      <c r="G4" s="11">
        <v>986.49602849999997</v>
      </c>
      <c r="H4" s="11">
        <v>986.49602849999997</v>
      </c>
      <c r="I4" s="11">
        <v>653.58214973000008</v>
      </c>
      <c r="J4" s="11">
        <v>13.769619960000002</v>
      </c>
      <c r="K4" s="11">
        <v>319.14425880999988</v>
      </c>
      <c r="L4" s="11"/>
      <c r="M4" s="11">
        <v>-70.714162902345379</v>
      </c>
      <c r="N4" s="11">
        <v>-117.79890834708453</v>
      </c>
      <c r="O4" s="11">
        <v>-2.4843531477305998</v>
      </c>
      <c r="P4" s="11">
        <v>49.569098592469757</v>
      </c>
      <c r="Q4" s="61"/>
    </row>
    <row r="5" spans="1:19" s="15" customFormat="1" ht="19.5" customHeight="1" x14ac:dyDescent="0.3">
      <c r="A5" s="12">
        <v>1331</v>
      </c>
      <c r="B5" s="13" t="s">
        <v>404</v>
      </c>
      <c r="C5" s="34">
        <v>-23.886102733455314</v>
      </c>
      <c r="D5" s="34">
        <v>-17.306264656971901</v>
      </c>
      <c r="E5" s="34">
        <v>0</v>
      </c>
      <c r="F5" s="34">
        <v>-6.5798380764834121</v>
      </c>
      <c r="G5" s="56">
        <v>62.183801940000002</v>
      </c>
      <c r="H5" s="34">
        <v>-62.183801940000002</v>
      </c>
      <c r="I5" s="34">
        <v>-43.460030759999995</v>
      </c>
      <c r="J5" s="34">
        <v>0</v>
      </c>
      <c r="K5" s="34">
        <v>-18.723771180000007</v>
      </c>
      <c r="L5" s="14"/>
      <c r="M5" s="34">
        <v>-38.297699206544692</v>
      </c>
      <c r="N5" s="34">
        <v>-26.153766103028094</v>
      </c>
      <c r="O5" s="34">
        <v>0</v>
      </c>
      <c r="P5" s="34">
        <v>-12.143933103516598</v>
      </c>
      <c r="Q5" s="61"/>
    </row>
    <row r="6" spans="1:19" ht="19.5" customHeight="1" x14ac:dyDescent="0.3">
      <c r="A6" s="9">
        <v>1320</v>
      </c>
      <c r="B6" s="10" t="s">
        <v>402</v>
      </c>
      <c r="C6" s="32">
        <v>14.659571747426615</v>
      </c>
      <c r="D6" s="32">
        <v>13.719731380406046</v>
      </c>
      <c r="E6" s="32">
        <v>3.0944827295443291</v>
      </c>
      <c r="F6" s="32">
        <v>-2.1546423625237603</v>
      </c>
      <c r="G6" s="11">
        <v>33.133896909999997</v>
      </c>
      <c r="H6" s="32">
        <v>33.133896909999997</v>
      </c>
      <c r="I6" s="32">
        <v>22.427050340000001</v>
      </c>
      <c r="J6" s="32">
        <v>12.585310290000001</v>
      </c>
      <c r="K6" s="32">
        <v>-1.8784637200000045</v>
      </c>
      <c r="L6" s="16"/>
      <c r="M6" s="32">
        <v>18.474325162573383</v>
      </c>
      <c r="N6" s="32">
        <v>8.7073189595939553</v>
      </c>
      <c r="O6" s="32">
        <v>9.4908275604556707</v>
      </c>
      <c r="P6" s="32">
        <v>0.27617864252375668</v>
      </c>
    </row>
    <row r="7" spans="1:19" s="15" customFormat="1" ht="19.5" customHeight="1" x14ac:dyDescent="0.3">
      <c r="A7" s="12">
        <v>1337</v>
      </c>
      <c r="B7" s="13" t="s">
        <v>405</v>
      </c>
      <c r="C7" s="34">
        <v>56.692139314271429</v>
      </c>
      <c r="D7" s="34">
        <v>13.174682394376575</v>
      </c>
      <c r="E7" s="34">
        <v>6.2012656558681387</v>
      </c>
      <c r="F7" s="34">
        <v>37.316191264026713</v>
      </c>
      <c r="G7" s="56">
        <v>26.975549839999999</v>
      </c>
      <c r="H7" s="34">
        <v>26.975549839999999</v>
      </c>
      <c r="I7" s="34">
        <v>17.67469466</v>
      </c>
      <c r="J7" s="34">
        <v>8.0951733800000003</v>
      </c>
      <c r="K7" s="34">
        <v>1.2056817999999989</v>
      </c>
      <c r="L7" s="14"/>
      <c r="M7" s="34">
        <v>-29.71658947427143</v>
      </c>
      <c r="N7" s="34">
        <v>4.5000122656234254</v>
      </c>
      <c r="O7" s="34">
        <v>1.8939077241318616</v>
      </c>
      <c r="P7" s="34">
        <v>-36.11050946402672</v>
      </c>
    </row>
    <row r="8" spans="1:19" ht="19.5" customHeight="1" x14ac:dyDescent="0.3">
      <c r="A8" s="9">
        <v>1102</v>
      </c>
      <c r="B8" s="10" t="s">
        <v>398</v>
      </c>
      <c r="C8" s="32">
        <v>14.295404416666663</v>
      </c>
      <c r="D8" s="32">
        <v>8.8000722499999995</v>
      </c>
      <c r="E8" s="32">
        <v>2.1864966666666663</v>
      </c>
      <c r="F8" s="32">
        <v>3.3088354999999976</v>
      </c>
      <c r="G8" s="11">
        <v>17.05676446</v>
      </c>
      <c r="H8" s="32">
        <v>17.05676446</v>
      </c>
      <c r="I8" s="32">
        <v>9.9685974799999997</v>
      </c>
      <c r="J8" s="32">
        <v>6.7696276100000006</v>
      </c>
      <c r="K8" s="32">
        <v>0.31853936999999988</v>
      </c>
      <c r="L8" s="16"/>
      <c r="M8" s="32">
        <v>2.7613600433333367</v>
      </c>
      <c r="N8" s="32">
        <v>1.1685252300000002</v>
      </c>
      <c r="O8" s="32">
        <v>4.5831309433333338</v>
      </c>
      <c r="P8" s="32">
        <v>-2.9902961299999973</v>
      </c>
    </row>
    <row r="9" spans="1:19" s="15" customFormat="1" ht="19.5" customHeight="1" x14ac:dyDescent="0.3">
      <c r="A9" s="12">
        <v>1311</v>
      </c>
      <c r="B9" s="13" t="s">
        <v>401</v>
      </c>
      <c r="C9" s="34">
        <v>17.722118804732442</v>
      </c>
      <c r="D9" s="34">
        <v>11.994842833604503</v>
      </c>
      <c r="E9" s="34">
        <v>0</v>
      </c>
      <c r="F9" s="34">
        <v>5.7272759711279395</v>
      </c>
      <c r="G9" s="56">
        <v>16.435320530000002</v>
      </c>
      <c r="H9" s="34">
        <v>16.435320530000002</v>
      </c>
      <c r="I9" s="34">
        <v>11.523823100000001</v>
      </c>
      <c r="J9" s="34">
        <v>0</v>
      </c>
      <c r="K9" s="34">
        <v>4.9114974300000007</v>
      </c>
      <c r="L9" s="14"/>
      <c r="M9" s="34">
        <v>-1.2867982747324405</v>
      </c>
      <c r="N9" s="34">
        <v>-0.47101973360450167</v>
      </c>
      <c r="O9" s="34">
        <v>0</v>
      </c>
      <c r="P9" s="34">
        <v>-0.81577854112793879</v>
      </c>
    </row>
    <row r="10" spans="1:19" ht="19.5" customHeight="1" x14ac:dyDescent="0.3">
      <c r="A10" s="9">
        <v>1330</v>
      </c>
      <c r="B10" s="10" t="s">
        <v>403</v>
      </c>
      <c r="C10" s="32">
        <v>-7.0116633333333356</v>
      </c>
      <c r="D10" s="32">
        <v>-6.968436654521045</v>
      </c>
      <c r="E10" s="32">
        <v>0</v>
      </c>
      <c r="F10" s="32">
        <v>-4.3226678812290587E-2</v>
      </c>
      <c r="G10" s="11">
        <v>7.4463290499999957</v>
      </c>
      <c r="H10" s="32">
        <v>-7.4463290499999957</v>
      </c>
      <c r="I10" s="32">
        <v>-4.96465348</v>
      </c>
      <c r="J10" s="32">
        <v>-5.7588199999999996E-3</v>
      </c>
      <c r="K10" s="32">
        <v>-2.4759167499999957</v>
      </c>
      <c r="L10" s="32"/>
      <c r="M10" s="32">
        <v>-0.4346657166666601</v>
      </c>
      <c r="N10" s="32">
        <v>2.003783174521045</v>
      </c>
      <c r="O10" s="32">
        <v>-5.7588199999999996E-3</v>
      </c>
      <c r="P10" s="32">
        <v>-2.4326900711877051</v>
      </c>
    </row>
    <row r="11" spans="1:19" s="15" customFormat="1" ht="19.5" customHeight="1" x14ac:dyDescent="0.3">
      <c r="A11" s="12">
        <v>1101</v>
      </c>
      <c r="B11" s="13" t="s">
        <v>397</v>
      </c>
      <c r="C11" s="34">
        <v>3.7366101666666669</v>
      </c>
      <c r="D11" s="34">
        <v>2.0941675000000002</v>
      </c>
      <c r="E11" s="34">
        <v>0.12071374999999999</v>
      </c>
      <c r="F11" s="34">
        <v>1.5217289166666668</v>
      </c>
      <c r="G11" s="56">
        <v>3.986663459999999</v>
      </c>
      <c r="H11" s="34">
        <v>3.986663459999999</v>
      </c>
      <c r="I11" s="34">
        <v>2.2752913999999982</v>
      </c>
      <c r="J11" s="34">
        <v>0.57994122000000004</v>
      </c>
      <c r="K11" s="34">
        <v>1.1314308400000008</v>
      </c>
      <c r="L11" s="14"/>
      <c r="M11" s="34">
        <v>0.25005329333333215</v>
      </c>
      <c r="N11" s="34">
        <v>0.18112389999999801</v>
      </c>
      <c r="O11" s="34">
        <v>0.45922747000000003</v>
      </c>
      <c r="P11" s="34">
        <v>-0.39029807666666588</v>
      </c>
    </row>
    <row r="12" spans="1:19" ht="19.5" customHeight="1" x14ac:dyDescent="0.3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1.0971452699999995</v>
      </c>
      <c r="H12" s="32">
        <v>1.0971452699999995</v>
      </c>
      <c r="I12" s="32">
        <v>6.0314327499999996</v>
      </c>
      <c r="J12" s="32">
        <v>0.33081767000000001</v>
      </c>
      <c r="K12" s="32">
        <v>-5.2651051500000001</v>
      </c>
      <c r="L12" s="16"/>
      <c r="M12" s="32">
        <v>1.0971452699999995</v>
      </c>
      <c r="N12" s="32">
        <v>6.0314327499999996</v>
      </c>
      <c r="O12" s="32">
        <v>0.33081767000000001</v>
      </c>
      <c r="P12" s="32">
        <v>-5.2651051500000001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6">
        <v>0.96806318000000002</v>
      </c>
      <c r="H13" s="34">
        <v>-0.96806318000000002</v>
      </c>
      <c r="I13" s="34">
        <v>0</v>
      </c>
      <c r="J13" s="34">
        <v>0</v>
      </c>
      <c r="K13" s="34">
        <v>-0.96806318000000002</v>
      </c>
      <c r="L13" s="34"/>
      <c r="M13" s="34">
        <v>-0.96806318000000002</v>
      </c>
      <c r="N13" s="34">
        <v>0</v>
      </c>
      <c r="O13" s="34">
        <v>0</v>
      </c>
      <c r="P13" s="34">
        <v>-0.96806318000000002</v>
      </c>
    </row>
    <row r="14" spans="1:19" ht="19.5" customHeight="1" x14ac:dyDescent="0.3">
      <c r="A14" s="9">
        <v>1103</v>
      </c>
      <c r="B14" s="10" t="s">
        <v>399</v>
      </c>
      <c r="C14" s="32">
        <v>6.2296662500000002</v>
      </c>
      <c r="D14" s="32">
        <v>5.8164846666666659</v>
      </c>
      <c r="E14" s="32">
        <v>0.36941374999999999</v>
      </c>
      <c r="F14" s="32">
        <v>4.3767833333334338E-2</v>
      </c>
      <c r="G14" s="11">
        <v>0.90734364999999995</v>
      </c>
      <c r="H14" s="32">
        <v>0.90734364999999995</v>
      </c>
      <c r="I14" s="32">
        <v>0.81644597000000008</v>
      </c>
      <c r="J14" s="32">
        <v>8.3699999999999997E-2</v>
      </c>
      <c r="K14" s="32">
        <v>7.1976799999998731E-3</v>
      </c>
      <c r="L14" s="16"/>
      <c r="M14" s="32">
        <v>-5.3223226000000006</v>
      </c>
      <c r="N14" s="32">
        <v>-5.0000386966666657</v>
      </c>
      <c r="O14" s="32">
        <v>-0.28571374999999999</v>
      </c>
      <c r="P14" s="32">
        <v>-3.6570153333334909E-2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0</v>
      </c>
      <c r="D15" s="34">
        <v>0</v>
      </c>
      <c r="E15" s="34">
        <v>0</v>
      </c>
      <c r="F15" s="34">
        <v>0</v>
      </c>
      <c r="G15" s="56">
        <v>0.62960424999999998</v>
      </c>
      <c r="H15" s="34">
        <v>-0.62960424999999998</v>
      </c>
      <c r="I15" s="34">
        <v>0</v>
      </c>
      <c r="J15" s="34">
        <v>-10.072922</v>
      </c>
      <c r="K15" s="34">
        <v>9.4433177500000003</v>
      </c>
      <c r="L15" s="14"/>
      <c r="M15" s="34">
        <v>-0.62960424999999998</v>
      </c>
      <c r="N15" s="34">
        <v>0</v>
      </c>
      <c r="O15" s="34">
        <v>-10.072922</v>
      </c>
      <c r="P15" s="34">
        <v>9.4433177500000003</v>
      </c>
    </row>
    <row r="16" spans="1:19" ht="19.5" customHeight="1" x14ac:dyDescent="0.3">
      <c r="A16" s="9">
        <v>1991</v>
      </c>
      <c r="B16" s="10" t="s">
        <v>408</v>
      </c>
      <c r="C16" s="32">
        <v>0</v>
      </c>
      <c r="D16" s="32">
        <v>0</v>
      </c>
      <c r="E16" s="32">
        <v>0</v>
      </c>
      <c r="F16" s="32">
        <v>0</v>
      </c>
      <c r="G16" s="11">
        <v>0</v>
      </c>
      <c r="H16" s="32">
        <v>0</v>
      </c>
      <c r="I16" s="32">
        <v>3.371985999999999E-2</v>
      </c>
      <c r="J16" s="32">
        <v>0</v>
      </c>
      <c r="K16" s="32">
        <v>-3.371985999999999E-2</v>
      </c>
      <c r="L16" s="16"/>
      <c r="M16" s="32">
        <v>0</v>
      </c>
      <c r="N16" s="32">
        <v>3.371985999999999E-2</v>
      </c>
      <c r="O16" s="32">
        <v>0</v>
      </c>
      <c r="P16" s="32">
        <v>-3.371985999999999E-2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4.5871887500000001</v>
      </c>
      <c r="D17" s="34">
        <v>0</v>
      </c>
      <c r="E17" s="34">
        <v>4.5611559166666664</v>
      </c>
      <c r="F17" s="34">
        <v>2.6032833333333727E-2</v>
      </c>
      <c r="G17" s="56">
        <v>0</v>
      </c>
      <c r="H17" s="34">
        <v>0</v>
      </c>
      <c r="I17" s="34">
        <v>0</v>
      </c>
      <c r="J17" s="34">
        <v>7.389691000000001E-2</v>
      </c>
      <c r="K17" s="34">
        <v>-7.389691000000001E-2</v>
      </c>
      <c r="L17" s="14"/>
      <c r="M17" s="34">
        <v>-4.5871887500000001</v>
      </c>
      <c r="N17" s="34">
        <v>0</v>
      </c>
      <c r="O17" s="34">
        <v>-4.4872590066666662</v>
      </c>
      <c r="P17" s="34">
        <v>-9.9929743333333931E-2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3">
      <c r="A19" s="12">
        <v>1810</v>
      </c>
      <c r="B19" s="13" t="s">
        <v>407</v>
      </c>
      <c r="C19" s="141">
        <v>0</v>
      </c>
      <c r="D19" s="141">
        <v>0</v>
      </c>
      <c r="E19" s="141">
        <v>0</v>
      </c>
      <c r="F19" s="141">
        <v>0</v>
      </c>
      <c r="G19" s="142">
        <v>0</v>
      </c>
      <c r="H19" s="141">
        <v>0</v>
      </c>
      <c r="I19" s="141">
        <v>-0.56813319999999967</v>
      </c>
      <c r="J19" s="141">
        <v>7.1544499999999997E-3</v>
      </c>
      <c r="K19" s="141">
        <v>0.56097874999999964</v>
      </c>
      <c r="L19" s="19"/>
      <c r="M19" s="141">
        <v>0</v>
      </c>
      <c r="N19" s="141">
        <v>-0.56813319999999967</v>
      </c>
      <c r="O19" s="141">
        <v>7.1544499999999997E-3</v>
      </c>
      <c r="P19" s="141">
        <v>0.56097874999999964</v>
      </c>
    </row>
    <row r="20" spans="1:16" s="15" customFormat="1" ht="19.5" customHeight="1" x14ac:dyDescent="0.3">
      <c r="A20" s="53">
        <v>1992</v>
      </c>
      <c r="B20" s="97" t="s">
        <v>90</v>
      </c>
      <c r="C20" s="33">
        <v>0</v>
      </c>
      <c r="D20" s="33">
        <v>0</v>
      </c>
      <c r="E20" s="33">
        <v>0</v>
      </c>
      <c r="F20" s="33">
        <v>0</v>
      </c>
      <c r="G20" s="11">
        <v>0</v>
      </c>
      <c r="H20" s="33">
        <v>0</v>
      </c>
      <c r="I20" s="33">
        <v>0</v>
      </c>
      <c r="J20" s="33">
        <v>0</v>
      </c>
      <c r="K20" s="33">
        <v>0</v>
      </c>
      <c r="L20" s="55"/>
      <c r="M20" s="33">
        <v>0</v>
      </c>
      <c r="N20" s="33">
        <v>0</v>
      </c>
      <c r="O20" s="33">
        <v>0</v>
      </c>
      <c r="P20" s="33">
        <v>0</v>
      </c>
    </row>
    <row r="21" spans="1:16" ht="12" customHeight="1" x14ac:dyDescent="0.3">
      <c r="A21" s="20"/>
      <c r="B21" s="21"/>
      <c r="C21" s="22"/>
      <c r="D21" s="22"/>
      <c r="E21" s="22"/>
      <c r="F21" s="22"/>
      <c r="G21" s="14"/>
      <c r="H21" s="23"/>
      <c r="I21" s="23"/>
      <c r="J21" s="23"/>
      <c r="K21" s="23"/>
      <c r="L21" s="14"/>
      <c r="M21" s="22"/>
      <c r="N21" s="22"/>
      <c r="O21" s="22"/>
      <c r="P21" s="22"/>
    </row>
    <row r="22" spans="1:16" s="28" customFormat="1" ht="19.5" customHeight="1" x14ac:dyDescent="0.3">
      <c r="A22" s="24"/>
      <c r="B22" s="25" t="s">
        <v>93</v>
      </c>
      <c r="C22" s="26">
        <v>1144.2351247853203</v>
      </c>
      <c r="D22" s="26">
        <v>802.70633779064542</v>
      </c>
      <c r="E22" s="26">
        <v>32.787501576476402</v>
      </c>
      <c r="F22" s="26">
        <v>308.74128541819846</v>
      </c>
      <c r="G22" s="27"/>
      <c r="H22" s="26">
        <v>1014.8609142</v>
      </c>
      <c r="I22" s="26">
        <v>675.34038785000007</v>
      </c>
      <c r="J22" s="26">
        <v>32.216560670000014</v>
      </c>
      <c r="K22" s="27">
        <v>307.30396567999992</v>
      </c>
      <c r="L22" s="27"/>
      <c r="M22" s="26">
        <v>-129.37421058532055</v>
      </c>
      <c r="N22" s="26">
        <v>-127.36594994064536</v>
      </c>
      <c r="O22" s="26">
        <v>-0.57094090647639884</v>
      </c>
      <c r="P22" s="26">
        <v>-1.4373197381987908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81" t="s">
        <v>463</v>
      </c>
      <c r="B24" s="5"/>
      <c r="C24" s="120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54"/>
      <c r="B25" s="155"/>
      <c r="C25" s="156" t="s">
        <v>456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</row>
    <row r="26" spans="1:16" ht="15" customHeight="1" x14ac:dyDescent="0.3">
      <c r="A26" s="157" t="s">
        <v>393</v>
      </c>
      <c r="B26" s="155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pans="1:16" ht="15" customHeight="1" x14ac:dyDescent="0.3">
      <c r="A27" s="149" t="s">
        <v>394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  <row r="28" spans="1:16" x14ac:dyDescent="0.3">
      <c r="A28" s="149" t="s">
        <v>395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pans="1:16" x14ac:dyDescent="0.3">
      <c r="A29" s="149" t="s">
        <v>396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  <row r="30" spans="1:16" x14ac:dyDescent="0.3">
      <c r="A30" s="151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pans="1:16" x14ac:dyDescent="0.3">
      <c r="A31" s="151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</row>
    <row r="32" spans="1:16" x14ac:dyDescent="0.3">
      <c r="A32" s="149" t="s">
        <v>457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2017-09-18T18:28:51Z</cp:lastPrinted>
  <dcterms:created xsi:type="dcterms:W3CDTF">2016-10-19T17:33:59Z</dcterms:created>
  <dcterms:modified xsi:type="dcterms:W3CDTF">2018-09-28T19:24:42Z</dcterms:modified>
</cp:coreProperties>
</file>