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9\"/>
    </mc:Choice>
  </mc:AlternateContent>
  <xr:revisionPtr revIDLastSave="0" documentId="10_ncr:100000_{32373041-E686-49E5-9912-8405CEA925B6}" xr6:coauthVersionLast="31" xr6:coauthVersionMax="31" xr10:uidLastSave="{00000000-0000-0000-0000-000000000000}"/>
  <bookViews>
    <workbookView xWindow="0" yWindow="0" windowWidth="15360" windowHeight="8700" tabRatio="829" firstSheet="6" activeTab="6" xr2:uid="{00000000-000D-0000-FFFF-FFFF00000000}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'!#REF!</definedName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'!$A$1:$T$104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Bdgt)'!$A$1:$P$32</definedName>
    <definedName name="_xlnm.Print_Area" localSheetId="10">'MC - Fund Level MTD (vs. Fcst)'!$A$1:$P$34</definedName>
    <definedName name="_xlnm.Print_Area" localSheetId="6">'MC - Fund Level MTD (vs. PY)'!$A$1:$P$32</definedName>
    <definedName name="_xlnm.Print_Area" localSheetId="9">'MC - Fund Level YTD (vs. Bdgt)'!$A$1:$P$32</definedName>
    <definedName name="_xlnm.Print_Area" localSheetId="11">'MC - Fund Level YTD (vs. Fcst)'!$A$1:$P$34</definedName>
    <definedName name="_xlnm.Print_Area" localSheetId="7">'MC - Fund Level YTD (vs. PY)'!$A$1:$P$32</definedName>
    <definedName name="_xlnm.Print_Area" localSheetId="18">'PMPM by COS (MTD)'!$A$1:$C$44</definedName>
    <definedName name="_xlnm.Print_Area" localSheetId="19">'PMPM by COS (YTD)'!$A$1:$C$44</definedName>
    <definedName name="_xlnm.Print_Titles" localSheetId="20">'Enrollment by PAC - County '!$1:$2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6" i="9" l="1"/>
  <c r="N15" i="27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O15" i="9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9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<sst xmlns="http://schemas.openxmlformats.org/spreadsheetml/2006/main" count="1655" uniqueCount="471">
  <si>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</si>
  <si>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</si>
  <si>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</si>
  <si>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</si>
  <si>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</si>
  <si>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</si>
  <si>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</si>
  <si>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</si>
  <si>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</si>
  <si>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</si>
  <si>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</si>
  <si>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</si>
  <si>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</si>
  <si>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</si>
  <si>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</si>
  <si>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</si>
  <si>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</si>
  <si>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</si>
  <si>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</si>
  <si>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</si>
  <si>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</si>
  <si>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</si>
  <si>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</si>
  <si>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</si>
  <si>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</si>
  <si>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</si>
  <si>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</si>
  <si>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</si>
  <si>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</si>
  <si>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</si>
  <si>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</si>
  <si>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</si>
  <si>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</si>
  <si>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</si>
  <si>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</si>
  <si>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</si>
  <si>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</si>
  <si>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</si>
  <si>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</si>
  <si>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</si>
  <si>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</si>
  <si>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</si>
  <si>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</si>
  <si>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</si>
  <si>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</si>
  <si>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</si>
  <si>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</si>
  <si>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</si>
  <si>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</si>
  <si>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</si>
  <si>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</si>
  <si>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</si>
  <si>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</si>
  <si>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</si>
  <si>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</si>
  <si>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</si>
  <si>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</si>
  <si>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</si>
  <si>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</si>
  <si>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</si>
  <si>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</si>
  <si>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</si>
  <si>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</si>
  <si>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</si>
  <si>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</si>
  <si>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</si>
  <si>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</si>
  <si>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</si>
  <si>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</si>
  <si>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</si>
  <si>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</si>
  <si>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</si>
  <si>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</si>
  <si>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</si>
  <si>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</si>
  <si>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</si>
  <si>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</si>
  <si>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</si>
  <si>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</si>
  <si>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</si>
  <si>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</si>
  <si>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</si>
  <si>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</si>
  <si>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</si>
  <si>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</si>
  <si>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</si>
  <si>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</si>
  <si>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</si>
  <si>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</si>
  <si>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</si>
  <si>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</si>
  <si>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</si>
  <si>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</si>
  <si>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</si>
  <si>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</si>
  <si>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</si>
  <si>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</si>
  <si>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</si>
  <si>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</si>
  <si>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</si>
  <si>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</si>
  <si>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</si>
  <si>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</si>
  <si>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</si>
  <si>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</si>
  <si>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</si>
  <si>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</si>
  <si>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</si>
  <si>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</si>
  <si>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</si>
  <si>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</si>
  <si>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</si>
  <si>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</si>
  <si>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</si>
  <si>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</si>
  <si>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</si>
  <si>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</si>
  <si>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</si>
  <si>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</si>
  <si>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</si>
  <si>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</si>
  <si>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</si>
  <si>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</si>
  <si>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</si>
  <si>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</si>
  <si>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</si>
  <si>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</si>
  <si>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</si>
  <si>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</si>
  <si>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</si>
  <si>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</si>
  <si>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</si>
  <si>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</si>
  <si>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</si>
  <si>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</si>
  <si>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</si>
  <si>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</si>
  <si>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</si>
  <si>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</si>
  <si>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</si>
  <si>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</si>
  <si>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</si>
  <si>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</si>
  <si>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</si>
  <si>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</si>
  <si>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</si>
  <si>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</si>
  <si>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</si>
  <si>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</si>
  <si>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</si>
  <si>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</si>
  <si>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</si>
  <si>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</si>
  <si>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</si>
  <si>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</si>
  <si>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</si>
  <si>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</si>
  <si>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</si>
  <si>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</si>
  <si>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</si>
  <si>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</si>
  <si>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</si>
  <si>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</si>
  <si>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</si>
  <si>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</si>
  <si>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</si>
  <si>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</si>
  <si>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</si>
  <si>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</si>
  <si>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</si>
  <si>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</si>
  <si>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</si>
  <si>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</si>
  <si>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</si>
  <si>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</si>
  <si>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</si>
  <si>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</si>
  <si>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</si>
  <si>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</si>
  <si>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</si>
  <si>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</si>
  <si>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</si>
  <si>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</si>
  <si>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</si>
  <si>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</si>
  <si>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</si>
  <si>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</si>
  <si>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</si>
  <si>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</si>
  <si>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</si>
  <si>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</si>
  <si>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</si>
  <si>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</si>
  <si>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</si>
  <si>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</si>
  <si>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</si>
  <si>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</si>
  <si>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</si>
  <si>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</si>
  <si>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</si>
  <si>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</si>
  <si>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</si>
  <si>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</si>
  <si>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</si>
  <si>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</si>
  <si>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</si>
  <si>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</si>
  <si>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</si>
  <si>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</si>
  <si>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</si>
  <si>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</si>
  <si>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</si>
  <si>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</si>
  <si>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</si>
  <si>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</si>
  <si>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</si>
  <si>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</si>
  <si>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</si>
  <si>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</si>
  <si>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</si>
  <si>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</si>
  <si>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</si>
  <si>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</si>
  <si>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</si>
  <si>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</si>
  <si>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</si>
  <si>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</si>
  <si>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</si>
  <si>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</si>
  <si>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</si>
  <si>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</si>
  <si>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</si>
  <si>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</si>
  <si>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</si>
  <si>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</si>
  <si>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</si>
  <si>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</si>
  <si>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</si>
  <si>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</si>
  <si>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</si>
  <si>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</si>
  <si>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</si>
  <si>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</si>
  <si>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</si>
  <si>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</si>
  <si>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</si>
  <si>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</si>
  <si>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</si>
  <si>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</si>
  <si>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</si>
  <si>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</si>
  <si>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</si>
  <si>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</si>
  <si>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</si>
  <si>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</si>
  <si>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</si>
  <si>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</si>
  <si>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</si>
  <si>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</si>
  <si>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</si>
  <si>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</si>
  <si>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</si>
  <si>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</si>
  <si>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</si>
  <si>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</si>
  <si>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</si>
  <si>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</si>
  <si>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</si>
  <si>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</si>
  <si>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</si>
  <si>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</si>
  <si>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</si>
  <si>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</si>
  <si>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</si>
  <si>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</si>
  <si>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</si>
  <si>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</si>
  <si>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</si>
  <si>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</si>
  <si>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</si>
  <si>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</si>
  <si>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</si>
  <si>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</si>
  <si>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</si>
  <si>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</si>
  <si>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</si>
  <si>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</si>
  <si>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</si>
  <si>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</si>
  <si>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</si>
  <si>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</si>
  <si>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</si>
  <si>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</si>
  <si>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</si>
  <si>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</si>
  <si>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</si>
  <si>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</si>
  <si>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</si>
  <si>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</si>
  <si>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</si>
  <si>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</si>
  <si>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</si>
  <si>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</si>
  <si>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</si>
  <si>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</si>
  <si>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</si>
  <si>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</si>
  <si>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</si>
  <si>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</si>
  <si>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</si>
  <si>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</si>
  <si>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</si>
  <si>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</si>
  <si>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</si>
  <si>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</si>
  <si>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</si>
  <si>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</si>
  <si>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</si>
  <si>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</si>
  <si>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</si>
  <si>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</si>
  <si>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</si>
  <si>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</si>
  <si>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</si>
  <si>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</si>
  <si>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</si>
  <si>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</si>
  <si>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</si>
  <si>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</si>
  <si>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</si>
  <si>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</si>
  <si>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</si>
  <si>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</si>
  <si>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</si>
  <si>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</si>
  <si>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</si>
  <si>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</si>
  <si>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</si>
  <si>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</si>
  <si>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</si>
  <si>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</si>
  <si>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</si>
  <si>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</si>
  <si>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</si>
  <si>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</si>
  <si>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</si>
  <si>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</si>
  <si>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</si>
  <si>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</si>
  <si>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</si>
  <si>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</si>
  <si>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</si>
  <si>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</si>
  <si>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</si>
  <si>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</si>
  <si>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</si>
  <si>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</si>
  <si>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</si>
  <si>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</si>
  <si>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</si>
  <si>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</si>
  <si>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</si>
  <si>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</si>
  <si>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</si>
  <si>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</si>
  <si>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</si>
  <si>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</si>
  <si>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</si>
  <si>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</si>
  <si>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</si>
  <si>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</si>
  <si>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</si>
  <si>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</si>
  <si>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</si>
  <si>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</si>
  <si>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</si>
  <si>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</si>
  <si>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</si>
  <si>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</si>
  <si>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</si>
  <si>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</si>
  <si>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</si>
  <si>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</si>
  <si>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</si>
  <si>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</si>
  <si>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</si>
  <si>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</si>
  <si>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</si>
  <si>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</si>
  <si>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</si>
  <si>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</si>
  <si>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</si>
  <si>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</si>
  <si>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</si>
  <si>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</si>
  <si>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</si>
  <si>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</si>
  <si>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</si>
  <si>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</si>
  <si>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</si>
  <si>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</si>
  <si>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</si>
  <si>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</si>
  <si>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</si>
  <si>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</si>
  <si>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</si>
  <si>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</si>
  <si>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</si>
  <si>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</si>
  <si>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</si>
  <si>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</si>
  <si>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</si>
  <si>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</si>
  <si>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</si>
  <si>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</si>
  <si>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</si>
  <si>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</si>
  <si>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</si>
  <si>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</si>
  <si>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</si>
  <si>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</si>
  <si>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</si>
  <si>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</si>
  <si>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</si>
  <si>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</si>
  <si>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</si>
  <si>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</si>
  <si>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</si>
  <si>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</si>
  <si>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</si>
  <si>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</si>
  <si>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</si>
  <si>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</si>
  <si>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</si>
  <si>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</si>
  <si>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</si>
  <si>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</si>
  <si>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</si>
  <si>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</si>
  <si>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</si>
  <si>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</si>
  <si>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</si>
  <si>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</si>
  <si>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</si>
  <si>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</si>
  <si>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</si>
  <si>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</si>
  <si>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</si>
  <si>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</si>
  <si>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</si>
  <si>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</si>
  <si>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</si>
  <si>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</si>
  <si>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</si>
  <si>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</si>
  <si>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</si>
  <si>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</t>
  </si>
  <si>
    <t>ENROLLMENT AS OF January 31, 2018 BY PROGRAM AID CATEGORY - COUNTY LEVEL</t>
  </si>
  <si>
    <t>Medicaid Transformation Legislative Reporting - Prepared by DMA Financial Planning &amp; Analysis on March 21, 2019</t>
  </si>
  <si>
    <t>2. Enrollment data as of January 31, 2018. These individuals were eligible for benefits in January 2019.</t>
  </si>
  <si>
    <t>Actuals - February 2018 (Month-End)</t>
  </si>
  <si>
    <t>Actuals - February 2019 (Month-End)</t>
  </si>
  <si>
    <t>Data Source for Actuals: February 2019 BD-701</t>
  </si>
  <si>
    <t>Actuals - February 2018 (YTD)</t>
  </si>
  <si>
    <t>Actuals - February 2019 (YTD)</t>
  </si>
  <si>
    <t>Auth. Budget - February 2019 (Month-End)</t>
  </si>
  <si>
    <t>Auth. Budget - February 2019 (YTD)</t>
  </si>
  <si>
    <t>Per Member Per Month Expenditures 
by Category of Service  (February 2019 Month-End)</t>
  </si>
  <si>
    <t>Enrollment for February 2019:</t>
  </si>
  <si>
    <t>Per Member Per Month Expenditures 
by Category of Service  (February 2019 - State Fiscal Year-to-Date)</t>
  </si>
  <si>
    <t>Total Member Months for February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</si>
</sst>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mic Sans MS"/>
      <family val="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/>
    <xf numFmtId="0" fontId="1" fillId="14" borderId="18" applyNumberFormat="0" applyFont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1" borderId="14" applyNumberFormat="0" applyAlignment="0" applyProtection="0"/>
    <xf numFmtId="0" fontId="37" fillId="12" borderId="15" applyNumberFormat="0" applyAlignment="0" applyProtection="0"/>
    <xf numFmtId="0" fontId="38" fillId="12" borderId="14" applyNumberFormat="0" applyAlignment="0" applyProtection="0"/>
    <xf numFmtId="0" fontId="39" fillId="0" borderId="16" applyNumberFormat="0" applyFill="0" applyAlignment="0" applyProtection="0"/>
    <xf numFmtId="0" fontId="40" fillId="13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4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3" fillId="38" borderId="0" applyNumberFormat="0" applyBorder="0" applyAlignment="0" applyProtection="0"/>
    <xf numFmtId="0" fontId="1" fillId="0" borderId="0"/>
    <xf numFmtId="43" fontId="4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0" fontId="16" fillId="0" borderId="0" xfId="0" applyFont="1" applyFill="1"/>
    <xf numFmtId="0" fontId="19" fillId="0" borderId="1" xfId="0" applyFont="1" applyBorder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4" fillId="4" borderId="1" xfId="0" applyFont="1" applyFill="1" applyBorder="1" applyAlignment="1">
      <alignment horizontal="center" vertical="center" wrapText="1"/>
    </xf>
    <xf numFmtId="164" fontId="25" fillId="0" borderId="1" xfId="11" applyNumberFormat="1" applyFont="1" applyBorder="1"/>
    <xf numFmtId="164" fontId="26" fillId="0" borderId="1" xfId="11" applyNumberFormat="1" applyFont="1" applyBorder="1"/>
    <xf numFmtId="164" fontId="25" fillId="5" borderId="1" xfId="11" applyNumberFormat="1" applyFont="1" applyFill="1" applyBorder="1"/>
    <xf numFmtId="164" fontId="26" fillId="5" borderId="1" xfId="11" applyNumberFormat="1" applyFont="1" applyFill="1" applyBorder="1"/>
    <xf numFmtId="164" fontId="25" fillId="5" borderId="4" xfId="11" applyNumberFormat="1" applyFont="1" applyFill="1" applyBorder="1"/>
    <xf numFmtId="164" fontId="26" fillId="5" borderId="4" xfId="11" applyNumberFormat="1" applyFont="1" applyFill="1" applyBorder="1"/>
    <xf numFmtId="164" fontId="26" fillId="0" borderId="5" xfId="11" applyNumberFormat="1" applyFont="1" applyBorder="1"/>
    <xf numFmtId="0" fontId="25" fillId="0" borderId="1" xfId="0" applyFont="1" applyBorder="1"/>
    <xf numFmtId="0" fontId="25" fillId="5" borderId="1" xfId="0" applyFont="1" applyFill="1" applyBorder="1"/>
    <xf numFmtId="0" fontId="26" fillId="0" borderId="1" xfId="0" applyFont="1" applyBorder="1"/>
    <xf numFmtId="0" fontId="28" fillId="0" borderId="0" xfId="0" applyFont="1" applyFill="1"/>
    <xf numFmtId="165" fontId="7" fillId="0" borderId="8" xfId="1" applyNumberFormat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6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3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44" fontId="0" fillId="0" borderId="0" xfId="0" applyNumberFormat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</cellXfs>
  <cellStyles count="67">
    <cellStyle name="20% - Accent1 2" xfId="37" xr:uid="{00000000-0005-0000-0000-00003E000000}"/>
    <cellStyle name="20% - Accent2 2" xfId="41" xr:uid="{00000000-0005-0000-0000-00003F000000}"/>
    <cellStyle name="20% - Accent3 2" xfId="45" xr:uid="{00000000-0005-0000-0000-000040000000}"/>
    <cellStyle name="20% - Accent4 2" xfId="49" xr:uid="{00000000-0005-0000-0000-000041000000}"/>
    <cellStyle name="20% - Accent5 2" xfId="53" xr:uid="{00000000-0005-0000-0000-000042000000}"/>
    <cellStyle name="20% - Accent6 2" xfId="57" xr:uid="{00000000-0005-0000-0000-000043000000}"/>
    <cellStyle name="40% - Accent1 2" xfId="38" xr:uid="{00000000-0005-0000-0000-000044000000}"/>
    <cellStyle name="40% - Accent2 2" xfId="42" xr:uid="{00000000-0005-0000-0000-000045000000}"/>
    <cellStyle name="40% - Accent3 2" xfId="46" xr:uid="{00000000-0005-0000-0000-000046000000}"/>
    <cellStyle name="40% - Accent4 2" xfId="50" xr:uid="{00000000-0005-0000-0000-000047000000}"/>
    <cellStyle name="40% - Accent5 2" xfId="54" xr:uid="{00000000-0005-0000-0000-000048000000}"/>
    <cellStyle name="40% - Accent6 2" xfId="58" xr:uid="{00000000-0005-0000-0000-000049000000}"/>
    <cellStyle name="60% - Accent1 2" xfId="39" xr:uid="{00000000-0005-0000-0000-00004A000000}"/>
    <cellStyle name="60% - Accent2 2" xfId="43" xr:uid="{00000000-0005-0000-0000-00004B000000}"/>
    <cellStyle name="60% - Accent3 2" xfId="47" xr:uid="{00000000-0005-0000-0000-00004C000000}"/>
    <cellStyle name="60% - Accent4 2" xfId="51" xr:uid="{00000000-0005-0000-0000-00004D000000}"/>
    <cellStyle name="60% - Accent5 2" xfId="55" xr:uid="{00000000-0005-0000-0000-00004E000000}"/>
    <cellStyle name="60% - Accent6 2" xfId="59" xr:uid="{00000000-0005-0000-0000-00004F000000}"/>
    <cellStyle name="Accent1 2" xfId="36" xr:uid="{00000000-0005-0000-0000-000050000000}"/>
    <cellStyle name="Accent2 2" xfId="40" xr:uid="{00000000-0005-0000-0000-000051000000}"/>
    <cellStyle name="Accent3 2" xfId="44" xr:uid="{00000000-0005-0000-0000-000052000000}"/>
    <cellStyle name="Accent4 2" xfId="48" xr:uid="{00000000-0005-0000-0000-000053000000}"/>
    <cellStyle name="Accent5 2" xfId="52" xr:uid="{00000000-0005-0000-0000-000054000000}"/>
    <cellStyle name="Accent6 2" xfId="56" xr:uid="{00000000-0005-0000-0000-000055000000}"/>
    <cellStyle name="Bad 2" xfId="26" xr:uid="{00000000-0005-0000-0000-000056000000}"/>
    <cellStyle name="Calculation 2" xfId="30" xr:uid="{00000000-0005-0000-0000-000057000000}"/>
    <cellStyle name="Check Cell 2" xfId="32" xr:uid="{00000000-0005-0000-0000-000058000000}"/>
    <cellStyle name="Comma" xfId="1" builtinId="3"/>
    <cellStyle name="Comma 2" xfId="8" xr:uid="{00000000-0005-0000-0000-000001000000}"/>
    <cellStyle name="Comma 2 2" xfId="66" xr:uid="{00000000-0005-0000-0000-000002000000}"/>
    <cellStyle name="Comma 3" xfId="11" xr:uid="{00000000-0005-0000-0000-000002000000}"/>
    <cellStyle name="Comma 3 2" xfId="65" xr:uid="{00000000-0005-0000-0000-000004000000}"/>
    <cellStyle name="Comma 3 3" xfId="61" xr:uid="{00000000-0005-0000-0000-000003000000}"/>
    <cellStyle name="Comma 4" xfId="13" xr:uid="{00000000-0005-0000-0000-000003000000}"/>
    <cellStyle name="Comma 5" xfId="16" xr:uid="{00000000-0005-0000-0000-000004000000}"/>
    <cellStyle name="Currency" xfId="2" builtinId="4"/>
    <cellStyle name="Currency 2" xfId="9" xr:uid="{00000000-0005-0000-0000-000006000000}"/>
    <cellStyle name="Currency 2 2 2 2" xfId="5" xr:uid="{00000000-0005-0000-0000-000007000000}"/>
    <cellStyle name="Explanatory Text 2" xfId="34" xr:uid="{00000000-0005-0000-0000-000059000000}"/>
    <cellStyle name="Good 2" xfId="25" xr:uid="{00000000-0005-0000-0000-00005A000000}"/>
    <cellStyle name="Heading 1 2" xfId="21" xr:uid="{00000000-0005-0000-0000-00005B000000}"/>
    <cellStyle name="Heading 2 2" xfId="22" xr:uid="{00000000-0005-0000-0000-00005C000000}"/>
    <cellStyle name="Heading 3 2" xfId="23" xr:uid="{00000000-0005-0000-0000-00005D000000}"/>
    <cellStyle name="Heading 4 2" xfId="24" xr:uid="{00000000-0005-0000-0000-00005E000000}"/>
    <cellStyle name="Input 2" xfId="28" xr:uid="{00000000-0005-0000-0000-00005F000000}"/>
    <cellStyle name="Linked Cell 2" xfId="31" xr:uid="{00000000-0005-0000-0000-000060000000}"/>
    <cellStyle name="Neutral 2" xfId="27" xr:uid="{00000000-0005-0000-0000-000061000000}"/>
    <cellStyle name="Normal" xfId="0" builtinId="0"/>
    <cellStyle name="Normal 10 10" xfId="7" xr:uid="{00000000-0005-0000-0000-000009000000}"/>
    <cellStyle name="Normal 17 37" xfId="6" xr:uid="{00000000-0005-0000-0000-00000A000000}"/>
    <cellStyle name="Normal 2" xfId="10" xr:uid="{00000000-0005-0000-0000-00000B000000}"/>
    <cellStyle name="Normal 2 2" xfId="4" xr:uid="{00000000-0005-0000-0000-00000C000000}"/>
    <cellStyle name="Normal 2 3" xfId="63" xr:uid="{00000000-0005-0000-0000-00000D000000}"/>
    <cellStyle name="Normal 3" xfId="15" xr:uid="{00000000-0005-0000-0000-00000D000000}"/>
    <cellStyle name="Normal 3 2" xfId="64" xr:uid="{00000000-0005-0000-0000-00000E000000}"/>
    <cellStyle name="Normal 4" xfId="18" xr:uid="{00000000-0005-0000-0000-00000E000000}"/>
    <cellStyle name="Normal 4 2" xfId="62" xr:uid="{00000000-0005-0000-0000-00000F000000}"/>
    <cellStyle name="Normal 46" xfId="14" xr:uid="{00000000-0005-0000-0000-00000F000000}"/>
    <cellStyle name="Normal 5" xfId="60" xr:uid="{00000000-0005-0000-0000-000010000000}"/>
    <cellStyle name="Normal 7" xfId="12" xr:uid="{00000000-0005-0000-0000-000010000000}"/>
    <cellStyle name="Note" xfId="20" builtinId="10" customBuiltin="1"/>
    <cellStyle name="Output 2" xfId="29" xr:uid="{00000000-0005-0000-0000-000062000000}"/>
    <cellStyle name="Percent" xfId="3" builtinId="5"/>
    <cellStyle name="Percent 2" xfId="17" xr:uid="{00000000-0005-0000-0000-000012000000}"/>
    <cellStyle name="Title" xfId="19" builtinId="15" customBuiltin="1"/>
    <cellStyle name="Total 2" xfId="35" xr:uid="{00000000-0005-0000-0000-000063000000}"/>
    <cellStyle name="Warning Text 2" xfId="3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6" width="13.21875" style="2" bestFit="1" customWidth="1"/>
    <col min="7" max="8" width="14.33203125" style="2" bestFit="1" customWidth="1"/>
    <col min="9" max="10" width="13.21875" style="2" bestFit="1" customWidth="1"/>
    <col min="11" max="14" width="14.33203125" style="2" bestFit="1" customWidth="1"/>
    <col min="15" max="15" width="13.21875" style="2" bestFit="1" customWidth="1"/>
    <col min="16" max="16" width="14.33203125" style="2" bestFit="1" customWidth="1"/>
    <col min="17" max="18" width="13.21875" style="2" bestFit="1" customWidth="1"/>
    <col min="19" max="20" width="14.33203125" style="2" bestFit="1" customWidth="1"/>
    <col min="21" max="22" width="13.21875" style="2" bestFit="1" customWidth="1"/>
    <col min="23" max="26" width="14.33203125" style="2" bestFit="1" customWidth="1"/>
    <col min="27" max="27" width="13.21875" style="2" bestFit="1" customWidth="1"/>
    <col min="28" max="28" width="14.33203125" style="2" bestFit="1" customWidth="1"/>
    <col min="29" max="30" width="13.21875" style="2" bestFit="1" customWidth="1"/>
    <col min="31" max="32" width="14.33203125" style="2" bestFit="1" customWidth="1"/>
    <col min="33" max="34" width="13.21875" style="2" bestFit="1" customWidth="1"/>
    <col min="35" max="38" width="14.33203125" style="2" bestFit="1" customWidth="1"/>
    <col min="39" max="39" width="13.2187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90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0" t="s">
        <v>388</v>
      </c>
      <c r="AQ3" s="90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1">
        <f>SUMIF($E$3:$AN$3,$AP$1,$E4:$AN4)</f>
        <v>0</v>
      </c>
      <c r="AQ4" s="91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1">
        <f t="shared" ref="AP5:AP68" si="0">SUMIF($E$3:$AN$3,$AP$1,$E5:$AN5)</f>
        <v>0</v>
      </c>
      <c r="AQ5" s="91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1">
        <f t="shared" si="0"/>
        <v>0</v>
      </c>
      <c r="AQ6" s="91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1">
        <f t="shared" si="0"/>
        <v>0</v>
      </c>
      <c r="AQ7" s="91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1">
        <f t="shared" si="0"/>
        <v>0</v>
      </c>
      <c r="AQ8" s="91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1">
        <f t="shared" si="0"/>
        <v>0</v>
      </c>
      <c r="AQ9" s="91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1">
        <f t="shared" si="0"/>
        <v>0</v>
      </c>
      <c r="AQ10" s="91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1">
        <f t="shared" si="0"/>
        <v>0</v>
      </c>
      <c r="AQ11" s="91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1">
        <f t="shared" si="0"/>
        <v>0</v>
      </c>
      <c r="AQ12" s="91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1">
        <f t="shared" si="0"/>
        <v>0</v>
      </c>
      <c r="AQ13" s="91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1">
        <f t="shared" si="0"/>
        <v>0</v>
      </c>
      <c r="AQ14" s="91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1">
        <f t="shared" si="0"/>
        <v>0</v>
      </c>
      <c r="AQ15" s="91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1">
        <f t="shared" si="0"/>
        <v>0</v>
      </c>
      <c r="AQ16" s="91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1">
        <f t="shared" si="0"/>
        <v>0</v>
      </c>
      <c r="AQ17" s="91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1">
        <f t="shared" si="0"/>
        <v>0</v>
      </c>
      <c r="AQ18" s="91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1">
        <f t="shared" si="0"/>
        <v>0</v>
      </c>
      <c r="AQ19" s="91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1">
        <f t="shared" si="0"/>
        <v>0</v>
      </c>
      <c r="AQ20" s="91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1">
        <f t="shared" si="0"/>
        <v>0</v>
      </c>
      <c r="AQ21" s="91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1">
        <f t="shared" si="0"/>
        <v>0</v>
      </c>
      <c r="AQ22" s="91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1">
        <f t="shared" si="0"/>
        <v>0</v>
      </c>
      <c r="AQ23" s="91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1">
        <f t="shared" si="0"/>
        <v>0</v>
      </c>
      <c r="AQ24" s="91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1">
        <f t="shared" si="0"/>
        <v>0</v>
      </c>
      <c r="AQ25" s="91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1">
        <f t="shared" si="0"/>
        <v>0</v>
      </c>
      <c r="AQ26" s="91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1">
        <f t="shared" si="0"/>
        <v>0</v>
      </c>
      <c r="AQ27" s="91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1">
        <f t="shared" si="0"/>
        <v>0</v>
      </c>
      <c r="AQ28" s="91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1">
        <f t="shared" si="0"/>
        <v>0</v>
      </c>
      <c r="AQ29" s="91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1">
        <f t="shared" si="0"/>
        <v>0</v>
      </c>
      <c r="AQ30" s="91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1">
        <f t="shared" si="0"/>
        <v>0</v>
      </c>
      <c r="AQ31" s="91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1">
        <f t="shared" si="0"/>
        <v>0</v>
      </c>
      <c r="AQ32" s="91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1">
        <f t="shared" si="0"/>
        <v>0</v>
      </c>
      <c r="AQ33" s="91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1">
        <f t="shared" si="0"/>
        <v>0</v>
      </c>
      <c r="AQ34" s="91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1">
        <f t="shared" si="0"/>
        <v>0</v>
      </c>
      <c r="AQ35" s="91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1">
        <f t="shared" si="0"/>
        <v>0</v>
      </c>
      <c r="AQ36" s="91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1">
        <f t="shared" si="0"/>
        <v>0</v>
      </c>
      <c r="AQ37" s="91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1">
        <f t="shared" si="0"/>
        <v>0</v>
      </c>
      <c r="AQ38" s="91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1">
        <f t="shared" si="0"/>
        <v>0</v>
      </c>
      <c r="AQ39" s="91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1">
        <f t="shared" si="0"/>
        <v>0</v>
      </c>
      <c r="AQ40" s="91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1">
        <f t="shared" si="0"/>
        <v>0</v>
      </c>
      <c r="AQ41" s="91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1">
        <f t="shared" si="0"/>
        <v>0</v>
      </c>
      <c r="AQ42" s="91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1">
        <f t="shared" si="0"/>
        <v>0</v>
      </c>
      <c r="AQ43" s="91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1">
        <f t="shared" si="0"/>
        <v>0</v>
      </c>
      <c r="AQ44" s="91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1">
        <f t="shared" si="0"/>
        <v>0</v>
      </c>
      <c r="AQ45" s="91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1">
        <f t="shared" si="0"/>
        <v>0</v>
      </c>
      <c r="AQ46" s="91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1">
        <f t="shared" si="0"/>
        <v>0</v>
      </c>
      <c r="AQ47" s="91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1">
        <f t="shared" si="0"/>
        <v>0</v>
      </c>
      <c r="AQ48" s="91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1">
        <f t="shared" si="0"/>
        <v>0</v>
      </c>
      <c r="AQ49" s="91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1">
        <f t="shared" si="0"/>
        <v>0</v>
      </c>
      <c r="AQ50" s="91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1">
        <f t="shared" si="0"/>
        <v>0</v>
      </c>
      <c r="AQ51" s="91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1">
        <f t="shared" si="0"/>
        <v>0</v>
      </c>
      <c r="AQ52" s="91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1">
        <f t="shared" si="0"/>
        <v>0</v>
      </c>
      <c r="AQ53" s="91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1">
        <f t="shared" si="0"/>
        <v>0</v>
      </c>
      <c r="AQ54" s="91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1">
        <f t="shared" si="0"/>
        <v>0</v>
      </c>
      <c r="AQ55" s="91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1">
        <f t="shared" si="0"/>
        <v>0</v>
      </c>
      <c r="AQ56" s="91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1">
        <f t="shared" si="0"/>
        <v>0</v>
      </c>
      <c r="AQ57" s="91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1">
        <f t="shared" si="0"/>
        <v>0</v>
      </c>
      <c r="AQ58" s="91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1">
        <f t="shared" si="0"/>
        <v>0</v>
      </c>
      <c r="AQ59" s="91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1">
        <f t="shared" si="0"/>
        <v>0</v>
      </c>
      <c r="AQ60" s="91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1">
        <f t="shared" si="0"/>
        <v>0</v>
      </c>
      <c r="AQ61" s="91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1">
        <f t="shared" si="0"/>
        <v>0</v>
      </c>
      <c r="AQ62" s="91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1">
        <f t="shared" si="0"/>
        <v>0</v>
      </c>
      <c r="AQ63" s="91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1">
        <f t="shared" si="0"/>
        <v>0</v>
      </c>
      <c r="AQ64" s="91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1">
        <f t="shared" si="0"/>
        <v>0</v>
      </c>
      <c r="AQ65" s="91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1">
        <f t="shared" si="0"/>
        <v>0</v>
      </c>
      <c r="AQ66" s="91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1">
        <f t="shared" si="0"/>
        <v>0</v>
      </c>
      <c r="AQ67" s="91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1">
        <f t="shared" si="0"/>
        <v>0</v>
      </c>
      <c r="AQ68" s="91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1">
        <f t="shared" ref="AP69:AP132" si="1">SUMIF($E$3:$AN$3,$AP$1,$E69:$AN69)</f>
        <v>0</v>
      </c>
      <c r="AQ69" s="91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1">
        <f t="shared" si="1"/>
        <v>0</v>
      </c>
      <c r="AQ70" s="91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1">
        <f t="shared" si="1"/>
        <v>0</v>
      </c>
      <c r="AQ71" s="91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1">
        <f t="shared" si="1"/>
        <v>0</v>
      </c>
      <c r="AQ72" s="91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1">
        <f t="shared" si="1"/>
        <v>0</v>
      </c>
      <c r="AQ73" s="91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1">
        <f t="shared" si="1"/>
        <v>0</v>
      </c>
      <c r="AQ74" s="91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1">
        <f t="shared" si="1"/>
        <v>0</v>
      </c>
      <c r="AQ75" s="91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1">
        <f t="shared" si="1"/>
        <v>0</v>
      </c>
      <c r="AQ76" s="91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1">
        <f t="shared" si="1"/>
        <v>0</v>
      </c>
      <c r="AQ77" s="91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1">
        <f t="shared" si="1"/>
        <v>0</v>
      </c>
      <c r="AQ78" s="91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1">
        <f t="shared" si="1"/>
        <v>0</v>
      </c>
      <c r="AQ79" s="91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1">
        <f t="shared" si="1"/>
        <v>0</v>
      </c>
      <c r="AQ80" s="91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1">
        <f t="shared" si="1"/>
        <v>0</v>
      </c>
      <c r="AQ81" s="91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1">
        <f t="shared" si="1"/>
        <v>0</v>
      </c>
      <c r="AQ82" s="91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1">
        <f t="shared" si="1"/>
        <v>0</v>
      </c>
      <c r="AQ83" s="91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1">
        <f t="shared" si="1"/>
        <v>0</v>
      </c>
      <c r="AQ84" s="91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1">
        <f t="shared" si="1"/>
        <v>0</v>
      </c>
      <c r="AQ85" s="91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1">
        <f t="shared" si="1"/>
        <v>0</v>
      </c>
      <c r="AQ86" s="91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1">
        <f t="shared" si="1"/>
        <v>0</v>
      </c>
      <c r="AQ87" s="91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1">
        <f t="shared" si="1"/>
        <v>0</v>
      </c>
      <c r="AQ88" s="91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1">
        <f t="shared" si="1"/>
        <v>0</v>
      </c>
      <c r="AQ89" s="91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1">
        <f t="shared" si="1"/>
        <v>0</v>
      </c>
      <c r="AQ90" s="91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1">
        <f t="shared" si="1"/>
        <v>0</v>
      </c>
      <c r="AQ91" s="91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1">
        <f t="shared" si="1"/>
        <v>0</v>
      </c>
      <c r="AQ92" s="91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1">
        <f t="shared" si="1"/>
        <v>0</v>
      </c>
      <c r="AQ93" s="91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1">
        <f t="shared" si="1"/>
        <v>0</v>
      </c>
      <c r="AQ94" s="91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1">
        <f t="shared" si="1"/>
        <v>0</v>
      </c>
      <c r="AQ95" s="91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1">
        <f t="shared" si="1"/>
        <v>0</v>
      </c>
      <c r="AQ96" s="91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1">
        <f t="shared" si="1"/>
        <v>0</v>
      </c>
      <c r="AQ97" s="91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1">
        <f t="shared" si="1"/>
        <v>0</v>
      </c>
      <c r="AQ98" s="91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1">
        <f t="shared" si="1"/>
        <v>0</v>
      </c>
      <c r="AQ99" s="91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1">
        <f t="shared" si="1"/>
        <v>0</v>
      </c>
      <c r="AQ100" s="91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1">
        <f t="shared" si="1"/>
        <v>0</v>
      </c>
      <c r="AQ101" s="91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1">
        <f t="shared" si="1"/>
        <v>0</v>
      </c>
      <c r="AQ102" s="91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1">
        <f t="shared" si="1"/>
        <v>0</v>
      </c>
      <c r="AQ103" s="91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1">
        <f t="shared" si="1"/>
        <v>0</v>
      </c>
      <c r="AQ104" s="91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1">
        <f t="shared" si="1"/>
        <v>0</v>
      </c>
      <c r="AQ105" s="91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1">
        <f t="shared" si="1"/>
        <v>0</v>
      </c>
      <c r="AQ106" s="91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1">
        <f t="shared" si="1"/>
        <v>0</v>
      </c>
      <c r="AQ107" s="91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1">
        <f t="shared" si="1"/>
        <v>0</v>
      </c>
      <c r="AQ108" s="91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1">
        <f t="shared" si="1"/>
        <v>0</v>
      </c>
      <c r="AQ109" s="91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1">
        <f t="shared" si="1"/>
        <v>0</v>
      </c>
      <c r="AQ110" s="91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1">
        <f t="shared" si="1"/>
        <v>0</v>
      </c>
      <c r="AQ111" s="91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1">
        <f t="shared" si="1"/>
        <v>0</v>
      </c>
      <c r="AQ112" s="91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1">
        <f t="shared" si="1"/>
        <v>0</v>
      </c>
      <c r="AQ113" s="91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1">
        <f t="shared" si="1"/>
        <v>0</v>
      </c>
      <c r="AQ114" s="91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1">
        <f t="shared" si="1"/>
        <v>0</v>
      </c>
      <c r="AQ115" s="91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1">
        <f t="shared" si="1"/>
        <v>0</v>
      </c>
      <c r="AQ116" s="91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1">
        <f t="shared" si="1"/>
        <v>0</v>
      </c>
      <c r="AQ117" s="91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1">
        <f t="shared" si="1"/>
        <v>0</v>
      </c>
      <c r="AQ118" s="91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1">
        <f t="shared" si="1"/>
        <v>0</v>
      </c>
      <c r="AQ119" s="91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1">
        <f t="shared" si="1"/>
        <v>0</v>
      </c>
      <c r="AQ120" s="91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1">
        <f t="shared" si="1"/>
        <v>0</v>
      </c>
      <c r="AQ121" s="91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1">
        <f t="shared" si="1"/>
        <v>0</v>
      </c>
      <c r="AQ122" s="91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1">
        <f t="shared" si="1"/>
        <v>0</v>
      </c>
      <c r="AQ123" s="91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1">
        <f t="shared" si="1"/>
        <v>0</v>
      </c>
      <c r="AQ124" s="91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1">
        <f t="shared" si="1"/>
        <v>0</v>
      </c>
      <c r="AQ125" s="91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1">
        <f t="shared" si="1"/>
        <v>0</v>
      </c>
      <c r="AQ126" s="91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1">
        <f t="shared" si="1"/>
        <v>0</v>
      </c>
      <c r="AQ127" s="91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1">
        <f t="shared" si="1"/>
        <v>0</v>
      </c>
      <c r="AQ128" s="91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1">
        <f t="shared" si="1"/>
        <v>0</v>
      </c>
      <c r="AQ129" s="91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1">
        <f t="shared" si="1"/>
        <v>0</v>
      </c>
      <c r="AQ130" s="91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1">
        <f t="shared" si="1"/>
        <v>0</v>
      </c>
      <c r="AQ131" s="91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1">
        <f t="shared" si="1"/>
        <v>0</v>
      </c>
      <c r="AQ132" s="91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1">
        <f t="shared" ref="AP133:AP159" si="2">SUMIF($E$3:$AN$3,$AP$1,$E133:$AN133)</f>
        <v>0</v>
      </c>
      <c r="AQ133" s="91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1">
        <f t="shared" si="2"/>
        <v>0</v>
      </c>
      <c r="AQ134" s="91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1">
        <f t="shared" si="2"/>
        <v>0</v>
      </c>
      <c r="AQ135" s="91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1">
        <f t="shared" si="2"/>
        <v>0</v>
      </c>
      <c r="AQ136" s="91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1">
        <f t="shared" si="2"/>
        <v>0</v>
      </c>
      <c r="AQ137" s="91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1">
        <f t="shared" si="2"/>
        <v>0</v>
      </c>
      <c r="AQ138" s="91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1">
        <f t="shared" si="2"/>
        <v>0</v>
      </c>
      <c r="AQ139" s="91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1">
        <f t="shared" si="2"/>
        <v>0</v>
      </c>
      <c r="AQ140" s="91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1">
        <f t="shared" si="2"/>
        <v>0</v>
      </c>
      <c r="AQ141" s="91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1">
        <f t="shared" si="2"/>
        <v>0</v>
      </c>
      <c r="AQ142" s="91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1">
        <f t="shared" si="2"/>
        <v>0</v>
      </c>
      <c r="AQ143" s="91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1">
        <f t="shared" si="2"/>
        <v>0</v>
      </c>
      <c r="AQ144" s="91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1">
        <f t="shared" si="2"/>
        <v>0</v>
      </c>
      <c r="AQ145" s="91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1">
        <f t="shared" si="2"/>
        <v>0</v>
      </c>
      <c r="AQ146" s="91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1">
        <f t="shared" si="2"/>
        <v>0</v>
      </c>
      <c r="AQ147" s="91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1">
        <f t="shared" si="2"/>
        <v>0</v>
      </c>
      <c r="AQ148" s="91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1">
        <f t="shared" si="2"/>
        <v>0</v>
      </c>
      <c r="AQ149" s="91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1">
        <f t="shared" si="2"/>
        <v>0</v>
      </c>
      <c r="AQ150" s="91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1">
        <f t="shared" si="2"/>
        <v>0</v>
      </c>
      <c r="AQ151" s="91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1">
        <f t="shared" si="2"/>
        <v>0</v>
      </c>
      <c r="AQ152" s="91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1">
        <f t="shared" si="2"/>
        <v>0</v>
      </c>
      <c r="AQ153" s="91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1">
        <f t="shared" si="2"/>
        <v>0</v>
      </c>
      <c r="AQ154" s="91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1">
        <f t="shared" si="2"/>
        <v>0</v>
      </c>
      <c r="AQ155" s="91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1">
        <f t="shared" si="2"/>
        <v>0</v>
      </c>
      <c r="AQ156" s="91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1">
        <f t="shared" si="2"/>
        <v>0</v>
      </c>
      <c r="AQ157" s="91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1">
        <f t="shared" si="2"/>
        <v>0</v>
      </c>
      <c r="AQ158" s="91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1">
        <f t="shared" si="2"/>
        <v>0</v>
      </c>
      <c r="AQ159" s="91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4" tint="-0.249977111117893"/>
    <pageSetUpPr fitToPage="1"/>
  </sheetPr>
  <dimension ref="A1:S32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4"/>
      <c r="B1" s="165"/>
      <c r="C1" s="161" t="s">
        <v>415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6.05" customHeight="1" x14ac:dyDescent="0.3">
      <c r="A2" s="55"/>
      <c r="B2" s="57"/>
      <c r="C2" s="163" t="s">
        <v>466</v>
      </c>
      <c r="D2" s="163"/>
      <c r="E2" s="163"/>
      <c r="F2" s="163"/>
      <c r="G2" s="58"/>
      <c r="H2" s="163" t="s">
        <v>464</v>
      </c>
      <c r="I2" s="163"/>
      <c r="J2" s="163"/>
      <c r="K2" s="163"/>
      <c r="L2" s="58"/>
      <c r="M2" s="163" t="s">
        <v>94</v>
      </c>
      <c r="N2" s="163"/>
      <c r="O2" s="163"/>
      <c r="P2" s="163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8665.5128660446626</v>
      </c>
      <c r="D4" s="11">
        <v>5720.1874795281328</v>
      </c>
      <c r="E4" s="11">
        <v>101.12087025173486</v>
      </c>
      <c r="F4" s="11">
        <v>2844.2045162647951</v>
      </c>
      <c r="G4" s="11">
        <v>8355.0459513699989</v>
      </c>
      <c r="H4" s="11">
        <v>8355.0459513699989</v>
      </c>
      <c r="I4" s="11">
        <v>5529.5335111800005</v>
      </c>
      <c r="J4" s="11">
        <v>104.79974850000001</v>
      </c>
      <c r="K4" s="11">
        <v>2720.7126916899983</v>
      </c>
      <c r="L4" s="11"/>
      <c r="M4" s="11">
        <v>-310.46691467466371</v>
      </c>
      <c r="N4" s="11">
        <v>-190.65396834813237</v>
      </c>
      <c r="O4" s="11">
        <v>3.6788782482651499</v>
      </c>
      <c r="P4" s="11">
        <v>-123.4918245747965</v>
      </c>
      <c r="Q4" s="8"/>
    </row>
    <row r="5" spans="1:19" s="15" customFormat="1" ht="19.5" customHeight="1" x14ac:dyDescent="0.3">
      <c r="A5" s="12">
        <v>1337</v>
      </c>
      <c r="B5" s="13" t="s">
        <v>405</v>
      </c>
      <c r="C5" s="34">
        <v>910.71649358403238</v>
      </c>
      <c r="D5" s="34">
        <v>529.02899923972825</v>
      </c>
      <c r="E5" s="34">
        <v>464.11814823353018</v>
      </c>
      <c r="F5" s="34">
        <v>-82.430653889226051</v>
      </c>
      <c r="G5" s="54">
        <v>939.72578064000004</v>
      </c>
      <c r="H5" s="34">
        <v>939.72578064000004</v>
      </c>
      <c r="I5" s="34">
        <v>526.65027742000007</v>
      </c>
      <c r="J5" s="34">
        <v>444.45408864000001</v>
      </c>
      <c r="K5" s="34">
        <v>-31.378585420000036</v>
      </c>
      <c r="L5" s="14"/>
      <c r="M5" s="34">
        <v>29.009287055967661</v>
      </c>
      <c r="N5" s="34">
        <v>-2.3787218197281845</v>
      </c>
      <c r="O5" s="34">
        <v>-19.664059593530169</v>
      </c>
      <c r="P5" s="34">
        <v>51.052068469226015</v>
      </c>
    </row>
    <row r="6" spans="1:19" ht="19.5" customHeight="1" x14ac:dyDescent="0.3">
      <c r="A6" s="9">
        <v>1331</v>
      </c>
      <c r="B6" s="10" t="s">
        <v>404</v>
      </c>
      <c r="C6" s="32">
        <v>-678.49193933626225</v>
      </c>
      <c r="D6" s="32">
        <v>-471.01848857467195</v>
      </c>
      <c r="E6" s="32">
        <v>0</v>
      </c>
      <c r="F6" s="32">
        <v>-207.4734507615903</v>
      </c>
      <c r="G6" s="11">
        <v>714.84136655000009</v>
      </c>
      <c r="H6" s="32">
        <v>-714.84136655000009</v>
      </c>
      <c r="I6" s="32">
        <v>-499.22563656999995</v>
      </c>
      <c r="J6" s="32">
        <v>0</v>
      </c>
      <c r="K6" s="32">
        <v>-215.61572998000014</v>
      </c>
      <c r="L6" s="16"/>
      <c r="M6" s="32">
        <v>-36.34942721373784</v>
      </c>
      <c r="N6" s="32">
        <v>-28.207147995328</v>
      </c>
      <c r="O6" s="32">
        <v>0</v>
      </c>
      <c r="P6" s="32">
        <v>-8.1422792184098398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139.32295410494174</v>
      </c>
      <c r="D7" s="34">
        <v>96.800983378663148</v>
      </c>
      <c r="E7" s="34">
        <v>0</v>
      </c>
      <c r="F7" s="34">
        <v>42.521970726278596</v>
      </c>
      <c r="G7" s="54">
        <v>133.22032261000001</v>
      </c>
      <c r="H7" s="34">
        <v>133.22032261000001</v>
      </c>
      <c r="I7" s="34">
        <v>93.072880949999984</v>
      </c>
      <c r="J7" s="34">
        <v>0</v>
      </c>
      <c r="K7" s="34">
        <v>40.147441660000027</v>
      </c>
      <c r="L7" s="14"/>
      <c r="M7" s="34">
        <v>-6.1026314949417326</v>
      </c>
      <c r="N7" s="34">
        <v>-3.7281024286631634</v>
      </c>
      <c r="O7" s="34">
        <v>0</v>
      </c>
      <c r="P7" s="34">
        <v>-2.3745290662785692</v>
      </c>
    </row>
    <row r="8" spans="1:19" ht="19.5" customHeight="1" x14ac:dyDescent="0.3">
      <c r="A8" s="9">
        <v>1101</v>
      </c>
      <c r="B8" s="10" t="s">
        <v>397</v>
      </c>
      <c r="C8" s="32">
        <v>135.07198666666662</v>
      </c>
      <c r="D8" s="32">
        <v>78.657489999999996</v>
      </c>
      <c r="E8" s="32">
        <v>24.37813066666666</v>
      </c>
      <c r="F8" s="32">
        <v>32.036365999999958</v>
      </c>
      <c r="G8" s="11">
        <v>100.8429031500001</v>
      </c>
      <c r="H8" s="32">
        <v>100.8429031500001</v>
      </c>
      <c r="I8" s="32">
        <v>58.767811639999977</v>
      </c>
      <c r="J8" s="32">
        <v>21.322695360000001</v>
      </c>
      <c r="K8" s="32">
        <v>20.75239615000012</v>
      </c>
      <c r="L8" s="16"/>
      <c r="M8" s="32">
        <v>-34.22908351666652</v>
      </c>
      <c r="N8" s="32">
        <v>-19.889678360000019</v>
      </c>
      <c r="O8" s="32">
        <v>-3.0554353066666593</v>
      </c>
      <c r="P8" s="32">
        <v>-11.283969849999842</v>
      </c>
    </row>
    <row r="9" spans="1:19" s="15" customFormat="1" ht="19.5" customHeight="1" x14ac:dyDescent="0.3">
      <c r="A9" s="12">
        <v>1320</v>
      </c>
      <c r="B9" s="13" t="s">
        <v>402</v>
      </c>
      <c r="C9" s="34">
        <v>146.38758973503087</v>
      </c>
      <c r="D9" s="34">
        <v>93.696165124374104</v>
      </c>
      <c r="E9" s="34">
        <v>33.743497944328546</v>
      </c>
      <c r="F9" s="34">
        <v>18.947926666328222</v>
      </c>
      <c r="G9" s="54">
        <v>77.254419060000004</v>
      </c>
      <c r="H9" s="34">
        <v>77.254419060000004</v>
      </c>
      <c r="I9" s="34">
        <v>50.183487160000006</v>
      </c>
      <c r="J9" s="34">
        <v>31.193776719999999</v>
      </c>
      <c r="K9" s="34">
        <v>-4.122844820000001</v>
      </c>
      <c r="L9" s="14"/>
      <c r="M9" s="34">
        <v>-69.133170675030868</v>
      </c>
      <c r="N9" s="34">
        <v>-43.512677964374099</v>
      </c>
      <c r="O9" s="34">
        <v>-2.5497212243285468</v>
      </c>
      <c r="P9" s="34">
        <v>-23.070771486328223</v>
      </c>
    </row>
    <row r="10" spans="1:19" ht="19.5" customHeight="1" x14ac:dyDescent="0.3">
      <c r="A10" s="9">
        <v>1993</v>
      </c>
      <c r="B10" s="10" t="s">
        <v>409</v>
      </c>
      <c r="C10" s="32">
        <v>0</v>
      </c>
      <c r="D10" s="32">
        <v>0</v>
      </c>
      <c r="E10" s="32">
        <v>0</v>
      </c>
      <c r="F10" s="32">
        <v>0</v>
      </c>
      <c r="G10" s="11">
        <v>53.407876050000006</v>
      </c>
      <c r="H10" s="32">
        <v>53.407876050000006</v>
      </c>
      <c r="I10" s="32">
        <v>33.685781649999981</v>
      </c>
      <c r="J10" s="32">
        <v>43.720576109999996</v>
      </c>
      <c r="K10" s="32">
        <v>-23.998481709999972</v>
      </c>
      <c r="L10" s="32"/>
      <c r="M10" s="32">
        <v>53.407876050000006</v>
      </c>
      <c r="N10" s="32">
        <v>33.685781649999981</v>
      </c>
      <c r="O10" s="32">
        <v>43.720576109999996</v>
      </c>
      <c r="P10" s="32">
        <v>-23.998481709999972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-42.507051333333322</v>
      </c>
      <c r="D11" s="34">
        <v>-33.347020319610891</v>
      </c>
      <c r="E11" s="34">
        <v>0.6</v>
      </c>
      <c r="F11" s="34">
        <v>-9.7600310137224309</v>
      </c>
      <c r="G11" s="54">
        <v>18.732913180000001</v>
      </c>
      <c r="H11" s="34">
        <v>-18.732913180000001</v>
      </c>
      <c r="I11" s="34">
        <v>-19.2531781</v>
      </c>
      <c r="J11" s="34">
        <v>0.84663487000000004</v>
      </c>
      <c r="K11" s="34">
        <v>-0.32636995000000113</v>
      </c>
      <c r="L11" s="14"/>
      <c r="M11" s="34">
        <v>23.774138153333322</v>
      </c>
      <c r="N11" s="34">
        <v>14.093842219610892</v>
      </c>
      <c r="O11" s="34">
        <v>0.24663487000000006</v>
      </c>
      <c r="P11" s="34">
        <v>9.4336610637224307</v>
      </c>
    </row>
    <row r="12" spans="1:19" ht="19.5" customHeight="1" x14ac:dyDescent="0.3">
      <c r="A12" s="9">
        <v>1103</v>
      </c>
      <c r="B12" s="10" t="s">
        <v>399</v>
      </c>
      <c r="C12" s="32">
        <v>36.514741333333326</v>
      </c>
      <c r="D12" s="32">
        <v>33.208215333333335</v>
      </c>
      <c r="E12" s="32">
        <v>2.9553099999999999</v>
      </c>
      <c r="F12" s="32">
        <v>0.35121599999999109</v>
      </c>
      <c r="G12" s="11">
        <v>9.2268236199999993</v>
      </c>
      <c r="H12" s="32">
        <v>9.2268236199999993</v>
      </c>
      <c r="I12" s="32">
        <v>8.7661545000000007</v>
      </c>
      <c r="J12" s="32">
        <v>0.27085782000000003</v>
      </c>
      <c r="K12" s="32">
        <v>0.18981129999999857</v>
      </c>
      <c r="L12" s="16"/>
      <c r="M12" s="32">
        <v>-27.287917713333329</v>
      </c>
      <c r="N12" s="32">
        <v>-24.442060833333336</v>
      </c>
      <c r="O12" s="32">
        <v>-2.6844521800000001</v>
      </c>
      <c r="P12" s="32">
        <v>-0.1614046999999923</v>
      </c>
    </row>
    <row r="13" spans="1:19" s="15" customFormat="1" ht="19.5" customHeight="1" x14ac:dyDescent="0.3">
      <c r="A13" s="12">
        <v>1910</v>
      </c>
      <c r="B13" s="13" t="s">
        <v>88</v>
      </c>
      <c r="C13" s="34">
        <v>36.489247333333331</v>
      </c>
      <c r="D13" s="34">
        <v>0</v>
      </c>
      <c r="E13" s="34">
        <v>36.489247333333324</v>
      </c>
      <c r="F13" s="34">
        <v>0</v>
      </c>
      <c r="G13" s="54">
        <v>8.6692219999999995</v>
      </c>
      <c r="H13" s="34">
        <v>8.6692219999999995</v>
      </c>
      <c r="I13" s="34">
        <v>0</v>
      </c>
      <c r="J13" s="34">
        <v>9.22750074</v>
      </c>
      <c r="K13" s="34">
        <v>-0.55827874000000044</v>
      </c>
      <c r="L13" s="34"/>
      <c r="M13" s="34">
        <v>-27.820025333333334</v>
      </c>
      <c r="N13" s="34">
        <v>0</v>
      </c>
      <c r="O13" s="34">
        <v>-27.261746593333324</v>
      </c>
      <c r="P13" s="34">
        <v>-0.55827874000000932</v>
      </c>
    </row>
    <row r="14" spans="1:19" ht="19.5" customHeight="1" x14ac:dyDescent="0.3">
      <c r="A14" s="9">
        <v>1340</v>
      </c>
      <c r="B14" s="10" t="s">
        <v>85</v>
      </c>
      <c r="C14" s="32">
        <v>3.6666666666666666E-5</v>
      </c>
      <c r="D14" s="32">
        <v>0</v>
      </c>
      <c r="E14" s="32">
        <v>3.6639999999999995E-5</v>
      </c>
      <c r="F14" s="32">
        <v>2.6666666666670929E-8</v>
      </c>
      <c r="G14" s="11">
        <v>3.7254944300000004</v>
      </c>
      <c r="H14" s="32">
        <v>-3.7254944300000004</v>
      </c>
      <c r="I14" s="32">
        <v>0</v>
      </c>
      <c r="J14" s="32">
        <v>15.762484129999999</v>
      </c>
      <c r="K14" s="32">
        <v>-19.487978559999998</v>
      </c>
      <c r="L14" s="16"/>
      <c r="M14" s="32">
        <v>-3.7255310966666668</v>
      </c>
      <c r="N14" s="32">
        <v>0</v>
      </c>
      <c r="O14" s="32">
        <v>15.76244749</v>
      </c>
      <c r="P14" s="32">
        <v>-19.487978586666667</v>
      </c>
    </row>
    <row r="15" spans="1:19" s="15" customFormat="1" ht="19.5" customHeight="1" x14ac:dyDescent="0.3">
      <c r="A15" s="12">
        <v>1350</v>
      </c>
      <c r="B15" s="13" t="s">
        <v>406</v>
      </c>
      <c r="C15" s="34">
        <v>0</v>
      </c>
      <c r="D15" s="34">
        <v>0</v>
      </c>
      <c r="E15" s="34">
        <v>0</v>
      </c>
      <c r="F15" s="34">
        <v>0</v>
      </c>
      <c r="G15" s="54">
        <v>1.2444457199999999</v>
      </c>
      <c r="H15" s="34">
        <v>-1.2444457199999999</v>
      </c>
      <c r="I15" s="34">
        <v>0</v>
      </c>
      <c r="J15" s="34">
        <v>0</v>
      </c>
      <c r="K15" s="34">
        <v>-1.2444457199999999</v>
      </c>
      <c r="L15" s="14"/>
      <c r="M15" s="34">
        <v>-1.2444457199999999</v>
      </c>
      <c r="N15" s="34">
        <v>0</v>
      </c>
      <c r="O15" s="34">
        <v>0</v>
      </c>
      <c r="P15" s="34">
        <v>-1.2444457199999999</v>
      </c>
    </row>
    <row r="16" spans="1:19" ht="19.5" customHeight="1" x14ac:dyDescent="0.3">
      <c r="A16" s="9">
        <v>1992</v>
      </c>
      <c r="B16" s="10" t="s">
        <v>90</v>
      </c>
      <c r="C16" s="32">
        <v>0.79130266666666671</v>
      </c>
      <c r="D16" s="32">
        <v>0.79130266666666671</v>
      </c>
      <c r="E16" s="32">
        <v>0</v>
      </c>
      <c r="F16" s="32">
        <v>0</v>
      </c>
      <c r="G16" s="11">
        <v>1.0938429999999999</v>
      </c>
      <c r="H16" s="32">
        <v>1.0938429999999999</v>
      </c>
      <c r="I16" s="32">
        <v>1.1542812099999999</v>
      </c>
      <c r="J16" s="32">
        <v>-6.0437280000000003E-2</v>
      </c>
      <c r="K16" s="32">
        <v>-9.3000000004478389E-7</v>
      </c>
      <c r="L16" s="16"/>
      <c r="M16" s="32">
        <v>0.30254033333333319</v>
      </c>
      <c r="N16" s="32">
        <v>0.36297854333333324</v>
      </c>
      <c r="O16" s="32">
        <v>-6.0437280000000003E-2</v>
      </c>
      <c r="P16" s="32">
        <v>-9.3000000004478389E-7</v>
      </c>
    </row>
    <row r="17" spans="1:16" s="15" customFormat="1" ht="19.5" customHeight="1" x14ac:dyDescent="0.3">
      <c r="A17" s="12">
        <v>1104</v>
      </c>
      <c r="B17" s="13" t="s">
        <v>456</v>
      </c>
      <c r="C17" s="34">
        <v>41.383010666666664</v>
      </c>
      <c r="D17" s="34">
        <v>15.066222666666668</v>
      </c>
      <c r="E17" s="34">
        <v>26.316787999999999</v>
      </c>
      <c r="F17" s="34">
        <v>0</v>
      </c>
      <c r="G17" s="54">
        <v>0.71405810999999997</v>
      </c>
      <c r="H17" s="34">
        <v>0.71405810999999997</v>
      </c>
      <c r="I17" s="34">
        <v>3.0290600000000001E-3</v>
      </c>
      <c r="J17" s="34">
        <v>0.70799999999999996</v>
      </c>
      <c r="K17" s="34">
        <v>3.0290499999999776E-3</v>
      </c>
      <c r="L17" s="14"/>
      <c r="M17" s="34">
        <v>-40.66895255666666</v>
      </c>
      <c r="N17" s="34">
        <v>-15.063193606666669</v>
      </c>
      <c r="O17" s="34">
        <v>-25.608788000000001</v>
      </c>
      <c r="P17" s="34">
        <v>3.0290500000091924E-3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</v>
      </c>
      <c r="E18" s="32">
        <v>0</v>
      </c>
      <c r="F18" s="32">
        <v>0</v>
      </c>
      <c r="G18" s="11">
        <v>5.8207660913467405E-17</v>
      </c>
      <c r="H18" s="32">
        <v>-5.8207660913467405E-17</v>
      </c>
      <c r="I18" s="32">
        <v>0.26859245000000004</v>
      </c>
      <c r="J18" s="32">
        <v>0</v>
      </c>
      <c r="K18" s="32">
        <v>-0.26859245000000009</v>
      </c>
      <c r="L18" s="16"/>
      <c r="M18" s="32">
        <v>-5.8207660913467405E-17</v>
      </c>
      <c r="N18" s="32">
        <v>0.26859245000000004</v>
      </c>
      <c r="O18" s="32">
        <v>0</v>
      </c>
      <c r="P18" s="32">
        <v>-0.26859245000000009</v>
      </c>
    </row>
    <row r="19" spans="1:16" s="15" customFormat="1" ht="19.2" customHeight="1" x14ac:dyDescent="0.3">
      <c r="A19" s="12">
        <v>1102</v>
      </c>
      <c r="B19" s="13" t="s">
        <v>398</v>
      </c>
      <c r="C19" s="127">
        <v>0</v>
      </c>
      <c r="D19" s="127">
        <v>0</v>
      </c>
      <c r="E19" s="127">
        <v>0</v>
      </c>
      <c r="F19" s="127">
        <v>0</v>
      </c>
      <c r="G19" s="128">
        <v>0</v>
      </c>
      <c r="H19" s="127">
        <v>0</v>
      </c>
      <c r="I19" s="127">
        <v>8.9999999999999999E-8</v>
      </c>
      <c r="J19" s="127">
        <v>-0.24086741</v>
      </c>
      <c r="K19" s="127">
        <v>0.24086732</v>
      </c>
      <c r="L19" s="19"/>
      <c r="M19" s="127">
        <v>0</v>
      </c>
      <c r="N19" s="127">
        <v>8.9999999999999999E-8</v>
      </c>
      <c r="O19" s="127">
        <v>-0.24086741</v>
      </c>
      <c r="P19" s="127">
        <v>0.24086732</v>
      </c>
    </row>
    <row r="20" spans="1:16" s="15" customFormat="1" ht="19.2" customHeight="1" x14ac:dyDescent="0.3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1">
        <v>0</v>
      </c>
      <c r="D21" s="111">
        <v>0</v>
      </c>
      <c r="E21" s="111">
        <v>0</v>
      </c>
      <c r="F21" s="111">
        <v>0</v>
      </c>
      <c r="G21" s="54">
        <v>0</v>
      </c>
      <c r="H21" s="111">
        <v>0</v>
      </c>
      <c r="I21" s="111">
        <v>4.23269246</v>
      </c>
      <c r="J21" s="111">
        <v>5.991904E-2</v>
      </c>
      <c r="K21" s="111">
        <v>-4.2926114999999996</v>
      </c>
      <c r="L21" s="14"/>
      <c r="M21" s="111">
        <v>0</v>
      </c>
      <c r="N21" s="111">
        <v>4.23269246</v>
      </c>
      <c r="O21" s="111">
        <v>5.991904E-2</v>
      </c>
      <c r="P21" s="111">
        <v>-4.2926114999999996</v>
      </c>
    </row>
    <row r="22" spans="1:16" s="28" customFormat="1" ht="19.5" customHeight="1" x14ac:dyDescent="0.3">
      <c r="A22" s="24"/>
      <c r="B22" s="25" t="s">
        <v>93</v>
      </c>
      <c r="C22" s="26">
        <v>9391.1912381324037</v>
      </c>
      <c r="D22" s="26">
        <v>6063.07134904328</v>
      </c>
      <c r="E22" s="26">
        <v>689.72202906959342</v>
      </c>
      <c r="F22" s="26">
        <v>2638.3978600195305</v>
      </c>
      <c r="G22" s="27"/>
      <c r="H22" s="26">
        <v>8940.6569797299981</v>
      </c>
      <c r="I22" s="26">
        <v>5787.8396851000007</v>
      </c>
      <c r="J22" s="26">
        <v>672.06497723999985</v>
      </c>
      <c r="K22" s="27">
        <v>2480.7523173899976</v>
      </c>
      <c r="L22" s="27"/>
      <c r="M22" s="26">
        <v>-450.53425840240635</v>
      </c>
      <c r="N22" s="26">
        <v>-275.23166394328166</v>
      </c>
      <c r="O22" s="26">
        <v>-17.657051829593552</v>
      </c>
      <c r="P22" s="26">
        <v>-157.64554262953115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5" t="s">
        <v>462</v>
      </c>
      <c r="B24" s="5"/>
      <c r="C24" s="109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37"/>
      <c r="B25" s="138"/>
      <c r="C25" s="139" t="s">
        <v>455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ht="15" customHeight="1" x14ac:dyDescent="0.3">
      <c r="A26" s="140" t="s">
        <v>393</v>
      </c>
      <c r="B26" s="138"/>
      <c r="C26" s="146"/>
      <c r="D26" s="136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3">
      <c r="A27" s="141" t="s">
        <v>394</v>
      </c>
      <c r="B27" s="13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</row>
    <row r="28" spans="1:16" x14ac:dyDescent="0.3">
      <c r="A28" s="141" t="s">
        <v>395</v>
      </c>
      <c r="B28" s="13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</row>
    <row r="29" spans="1:16" x14ac:dyDescent="0.3">
      <c r="A29" s="141" t="s">
        <v>396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</row>
    <row r="30" spans="1:16" x14ac:dyDescent="0.3">
      <c r="A30" s="143"/>
      <c r="B30" s="136"/>
      <c r="C30" s="136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</row>
    <row r="31" spans="1:16" x14ac:dyDescent="0.3">
      <c r="A31" s="143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</row>
    <row r="32" spans="1:16" x14ac:dyDescent="0.3">
      <c r="A32" s="141" t="s">
        <v>458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</row>
  </sheetData>
  <mergeCells count="7">
    <mergeCell ref="C27:P27"/>
    <mergeCell ref="C28:P28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64" t="s">
        <v>373</v>
      </c>
      <c r="B4" s="165"/>
      <c r="C4" s="161" t="s">
        <v>369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6" customFormat="1" ht="15.6" customHeight="1" x14ac:dyDescent="0.3">
      <c r="A5" s="55"/>
      <c r="B5" s="57"/>
      <c r="C5" s="163" t="e">
        <f>"Forecast"&amp;" "&amp;"-"&amp;" "&amp;#REF!&amp;" "&amp;"(MTD)"</f>
        <v>#REF!</v>
      </c>
      <c r="D5" s="163"/>
      <c r="E5" s="163"/>
      <c r="F5" s="163"/>
      <c r="G5" s="58"/>
      <c r="H5" s="163" t="e">
        <f>"Actuals"&amp;" "&amp;"-"&amp;" "&amp;#REF!&amp;" "&amp;"(MTD)"</f>
        <v>#REF!</v>
      </c>
      <c r="I5" s="163"/>
      <c r="J5" s="163"/>
      <c r="K5" s="163"/>
      <c r="L5" s="58"/>
      <c r="M5" s="163" t="s">
        <v>252</v>
      </c>
      <c r="N5" s="163"/>
      <c r="O5" s="163"/>
      <c r="P5" s="163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5" t="s">
        <v>393</v>
      </c>
    </row>
    <row r="32" spans="1:16" x14ac:dyDescent="0.3">
      <c r="A32" s="89" t="s">
        <v>394</v>
      </c>
    </row>
    <row r="33" spans="1:1" x14ac:dyDescent="0.3">
      <c r="A33" s="89" t="s">
        <v>395</v>
      </c>
    </row>
    <row r="34" spans="1:1" x14ac:dyDescent="0.3">
      <c r="A34" s="89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6" customFormat="1" ht="47.4" customHeight="1" x14ac:dyDescent="0.3">
      <c r="A4" s="164" t="s">
        <v>373</v>
      </c>
      <c r="B4" s="165"/>
      <c r="C4" s="161" t="s">
        <v>389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6" customFormat="1" ht="15.6" customHeight="1" x14ac:dyDescent="0.3">
      <c r="A5" s="55"/>
      <c r="B5" s="57"/>
      <c r="C5" s="163" t="e">
        <f>"Forecast"&amp;" "&amp;"-"&amp;" "&amp;#REF!&amp;" "&amp;"(YTD)"</f>
        <v>#REF!</v>
      </c>
      <c r="D5" s="163"/>
      <c r="E5" s="163"/>
      <c r="F5" s="163"/>
      <c r="G5" s="58"/>
      <c r="H5" s="163" t="e">
        <f>"Actuals"&amp;" "&amp;"-"&amp;" "&amp;#REF!&amp;" "&amp;"(YTD)"</f>
        <v>#REF!</v>
      </c>
      <c r="I5" s="163"/>
      <c r="J5" s="163"/>
      <c r="K5" s="163"/>
      <c r="L5" s="58"/>
      <c r="M5" s="163" t="s">
        <v>252</v>
      </c>
      <c r="N5" s="163"/>
      <c r="O5" s="163"/>
      <c r="P5" s="163"/>
      <c r="Q5" s="59"/>
      <c r="S5" s="60"/>
    </row>
    <row r="6" spans="1:19" s="56" customFormat="1" ht="15.6" customHeight="1" x14ac:dyDescent="0.3">
      <c r="A6" s="61" t="s">
        <v>68</v>
      </c>
      <c r="B6" s="62" t="s">
        <v>69</v>
      </c>
      <c r="C6" s="88" t="s">
        <v>70</v>
      </c>
      <c r="D6" s="88" t="s">
        <v>71</v>
      </c>
      <c r="E6" s="88" t="s">
        <v>72</v>
      </c>
      <c r="F6" s="88" t="s">
        <v>73</v>
      </c>
      <c r="G6" s="58" t="s">
        <v>387</v>
      </c>
      <c r="H6" s="88" t="s">
        <v>70</v>
      </c>
      <c r="I6" s="88" t="s">
        <v>71</v>
      </c>
      <c r="J6" s="88" t="s">
        <v>72</v>
      </c>
      <c r="K6" s="88" t="s">
        <v>73</v>
      </c>
      <c r="L6" s="58" t="s">
        <v>387</v>
      </c>
      <c r="M6" s="88" t="s">
        <v>70</v>
      </c>
      <c r="N6" s="88" t="s">
        <v>71</v>
      </c>
      <c r="O6" s="88" t="s">
        <v>72</v>
      </c>
      <c r="P6" s="88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75" t="s">
        <v>393</v>
      </c>
    </row>
    <row r="32" spans="1:16" x14ac:dyDescent="0.3">
      <c r="A32" s="89" t="s">
        <v>394</v>
      </c>
    </row>
    <row r="33" spans="1:1" x14ac:dyDescent="0.3">
      <c r="A33" s="89" t="s">
        <v>395</v>
      </c>
    </row>
    <row r="34" spans="1:1" x14ac:dyDescent="0.3">
      <c r="A34" s="89" t="s">
        <v>396</v>
      </c>
    </row>
  </sheetData>
  <autoFilter ref="A6:P6" xr:uid="{00000000-0009-0000-0000-000011000000}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4"/>
      <c r="B1" s="165"/>
      <c r="C1" s="161" t="s">
        <v>420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5.6" customHeight="1" x14ac:dyDescent="0.3">
      <c r="A2" s="55"/>
      <c r="B2" s="57"/>
      <c r="C2" s="163" t="s">
        <v>460</v>
      </c>
      <c r="D2" s="163"/>
      <c r="E2" s="163"/>
      <c r="F2" s="163"/>
      <c r="G2" s="58"/>
      <c r="H2" s="163" t="s">
        <v>461</v>
      </c>
      <c r="I2" s="163"/>
      <c r="J2" s="163"/>
      <c r="K2" s="163"/>
      <c r="L2" s="58"/>
      <c r="M2" s="163" t="s">
        <v>368</v>
      </c>
      <c r="N2" s="163"/>
      <c r="O2" s="163"/>
      <c r="P2" s="163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17.145798710000001</v>
      </c>
      <c r="D4" s="11">
        <v>17.14580977</v>
      </c>
      <c r="E4" s="11">
        <v>0</v>
      </c>
      <c r="F4" s="11">
        <v>-1.1059999998508374E-5</v>
      </c>
      <c r="G4" s="11">
        <v>18.534471959999998</v>
      </c>
      <c r="H4" s="11">
        <v>18.534471959999998</v>
      </c>
      <c r="I4" s="11">
        <v>18.534498060000001</v>
      </c>
      <c r="J4" s="11">
        <v>0</v>
      </c>
      <c r="K4" s="11">
        <v>-2.610000000302648E-5</v>
      </c>
      <c r="L4" s="16"/>
      <c r="M4" s="11">
        <v>1.3886732499999965</v>
      </c>
      <c r="N4" s="11">
        <v>1.388688290000001</v>
      </c>
      <c r="O4" s="11">
        <v>0</v>
      </c>
      <c r="P4" s="11">
        <v>-1.5040000004518106E-5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0.62437348000000004</v>
      </c>
      <c r="D5" s="34">
        <v>0.62437348000000004</v>
      </c>
      <c r="E5" s="34">
        <v>0</v>
      </c>
      <c r="F5" s="34">
        <v>0</v>
      </c>
      <c r="G5" s="54">
        <v>0.69652002000000002</v>
      </c>
      <c r="H5" s="34">
        <v>0.69652002000000002</v>
      </c>
      <c r="I5" s="34">
        <v>0.69652002000000002</v>
      </c>
      <c r="J5" s="34">
        <v>0</v>
      </c>
      <c r="K5" s="34">
        <v>0</v>
      </c>
      <c r="L5" s="14"/>
      <c r="M5" s="34">
        <v>7.2146539999999981E-2</v>
      </c>
      <c r="N5" s="34">
        <v>7.2146539999999981E-2</v>
      </c>
      <c r="O5" s="34">
        <v>0</v>
      </c>
      <c r="P5" s="34">
        <v>0</v>
      </c>
    </row>
    <row r="6" spans="1:19" ht="19.5" customHeight="1" x14ac:dyDescent="0.3">
      <c r="A6" s="9">
        <v>1102</v>
      </c>
      <c r="B6" s="10" t="s">
        <v>398</v>
      </c>
      <c r="C6" s="32">
        <v>0.15680674999999999</v>
      </c>
      <c r="D6" s="32">
        <v>0.15680674999999999</v>
      </c>
      <c r="E6" s="32">
        <v>0</v>
      </c>
      <c r="F6" s="32">
        <v>0</v>
      </c>
      <c r="G6" s="11">
        <v>0.18657441</v>
      </c>
      <c r="H6" s="32">
        <v>0.18657441</v>
      </c>
      <c r="I6" s="32">
        <v>0.18657440999999997</v>
      </c>
      <c r="J6" s="32">
        <v>0</v>
      </c>
      <c r="K6" s="32">
        <v>2.7755575615628914E-17</v>
      </c>
      <c r="L6" s="16"/>
      <c r="M6" s="32">
        <v>2.9767660000000001E-2</v>
      </c>
      <c r="N6" s="32">
        <v>2.9767659999999974E-2</v>
      </c>
      <c r="O6" s="32">
        <v>0</v>
      </c>
      <c r="P6" s="32">
        <v>2.7755575615628914E-17</v>
      </c>
    </row>
    <row r="7" spans="1:19" s="15" customFormat="1" ht="19.5" customHeight="1" x14ac:dyDescent="0.3">
      <c r="A7" s="12">
        <v>1331</v>
      </c>
      <c r="B7" s="13" t="s">
        <v>404</v>
      </c>
      <c r="C7" s="34">
        <v>-2.337612E-2</v>
      </c>
      <c r="D7" s="34">
        <v>-2.337612E-2</v>
      </c>
      <c r="E7" s="34">
        <v>0</v>
      </c>
      <c r="F7" s="34">
        <v>0</v>
      </c>
      <c r="G7" s="54">
        <v>2.2677019999999999E-2</v>
      </c>
      <c r="H7" s="34">
        <v>-2.2677019999999999E-2</v>
      </c>
      <c r="I7" s="34">
        <v>-2.2677019999999999E-2</v>
      </c>
      <c r="J7" s="34">
        <v>0</v>
      </c>
      <c r="K7" s="34">
        <v>0</v>
      </c>
      <c r="L7" s="14"/>
      <c r="M7" s="34">
        <v>6.9910000000000111E-4</v>
      </c>
      <c r="N7" s="34">
        <v>6.9910000000000111E-4</v>
      </c>
      <c r="O7" s="34">
        <v>0</v>
      </c>
      <c r="P7" s="34">
        <v>0</v>
      </c>
    </row>
    <row r="8" spans="1:19" ht="19.5" customHeight="1" x14ac:dyDescent="0.3">
      <c r="A8" s="9">
        <v>1330</v>
      </c>
      <c r="B8" s="10" t="s">
        <v>403</v>
      </c>
      <c r="C8" s="32">
        <v>-3.0058690000000002E-2</v>
      </c>
      <c r="D8" s="32">
        <v>-2.7686139999999998E-2</v>
      </c>
      <c r="E8" s="32">
        <v>0</v>
      </c>
      <c r="F8" s="32">
        <v>-2.3725500000000045E-3</v>
      </c>
      <c r="G8" s="11">
        <v>1.383448E-2</v>
      </c>
      <c r="H8" s="32">
        <v>-1.383448E-2</v>
      </c>
      <c r="I8" s="32">
        <v>-1.383007E-2</v>
      </c>
      <c r="J8" s="32">
        <v>0</v>
      </c>
      <c r="K8" s="32">
        <v>-4.4099999999998307E-6</v>
      </c>
      <c r="L8" s="16"/>
      <c r="M8" s="32">
        <v>1.6224210000000003E-2</v>
      </c>
      <c r="N8" s="32">
        <v>1.3856069999999998E-2</v>
      </c>
      <c r="O8" s="32">
        <v>0</v>
      </c>
      <c r="P8" s="32">
        <v>2.3681400000000047E-3</v>
      </c>
    </row>
    <row r="9" spans="1:19" s="15" customFormat="1" ht="19.5" customHeight="1" x14ac:dyDescent="0.3">
      <c r="A9" s="12">
        <v>1320</v>
      </c>
      <c r="B9" s="13" t="s">
        <v>412</v>
      </c>
      <c r="C9" s="34">
        <v>-9.2179790000000011E-2</v>
      </c>
      <c r="D9" s="34">
        <v>-9.2136599999999999E-2</v>
      </c>
      <c r="E9" s="34">
        <v>0</v>
      </c>
      <c r="F9" s="34">
        <v>-4.3190000000012385E-5</v>
      </c>
      <c r="G9" s="54">
        <v>1.1116330000000001E-2</v>
      </c>
      <c r="H9" s="34">
        <v>-1.1116330000000001E-2</v>
      </c>
      <c r="I9" s="34">
        <v>-1.110185E-2</v>
      </c>
      <c r="J9" s="34">
        <v>2.067E-5</v>
      </c>
      <c r="K9" s="34">
        <v>-3.5150000000000746E-5</v>
      </c>
      <c r="L9" s="14"/>
      <c r="M9" s="34">
        <v>8.1063460000000004E-2</v>
      </c>
      <c r="N9" s="34">
        <v>8.1034750000000003E-2</v>
      </c>
      <c r="O9" s="34">
        <v>2.067E-5</v>
      </c>
      <c r="P9" s="34">
        <v>8.0400000000012342E-6</v>
      </c>
    </row>
    <row r="10" spans="1:19" ht="19.5" customHeight="1" x14ac:dyDescent="0.3">
      <c r="A10" s="9">
        <v>1101</v>
      </c>
      <c r="B10" s="10" t="s">
        <v>410</v>
      </c>
      <c r="C10" s="32">
        <v>7.9826000000000012E-3</v>
      </c>
      <c r="D10" s="32">
        <v>7.9826000000000012E-3</v>
      </c>
      <c r="E10" s="32">
        <v>0</v>
      </c>
      <c r="F10" s="32">
        <v>0</v>
      </c>
      <c r="G10" s="11">
        <v>7.7424299999999998E-3</v>
      </c>
      <c r="H10" s="32">
        <v>7.7424299999999998E-3</v>
      </c>
      <c r="I10" s="32">
        <v>7.7424300000000007E-3</v>
      </c>
      <c r="J10" s="32">
        <v>0</v>
      </c>
      <c r="K10" s="32">
        <v>-8.6736173798840355E-19</v>
      </c>
      <c r="L10" s="16"/>
      <c r="M10" s="32">
        <v>-2.4017000000000135E-4</v>
      </c>
      <c r="N10" s="32">
        <v>-2.4017000000000049E-4</v>
      </c>
      <c r="O10" s="32">
        <v>0</v>
      </c>
      <c r="P10" s="32">
        <v>-8.6736173798840355E-19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-8.6864999999999998E-3</v>
      </c>
      <c r="D11" s="34">
        <v>0</v>
      </c>
      <c r="E11" s="34">
        <v>0</v>
      </c>
      <c r="F11" s="34">
        <v>-8.6864999999999998E-3</v>
      </c>
      <c r="G11" s="54">
        <v>2.3577199999999998E-3</v>
      </c>
      <c r="H11" s="34">
        <v>-2.3577199999999998E-3</v>
      </c>
      <c r="I11" s="34">
        <v>0</v>
      </c>
      <c r="J11" s="34">
        <v>9.8731549999999987E-2</v>
      </c>
      <c r="K11" s="34">
        <v>-0.10108926999999998</v>
      </c>
      <c r="L11" s="54"/>
      <c r="M11" s="34">
        <v>6.32878E-3</v>
      </c>
      <c r="N11" s="34">
        <v>0</v>
      </c>
      <c r="O11" s="34">
        <v>9.8731549999999987E-2</v>
      </c>
      <c r="P11" s="34">
        <v>-9.2402769999999981E-2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1.909000000000051E-4</v>
      </c>
      <c r="H12" s="32">
        <v>1.909000000000051E-4</v>
      </c>
      <c r="I12" s="32">
        <v>-2.5545580000000005E-2</v>
      </c>
      <c r="J12" s="32">
        <v>1.9090000000000001E-4</v>
      </c>
      <c r="K12" s="32">
        <v>2.5545580000000009E-2</v>
      </c>
      <c r="L12" s="16"/>
      <c r="M12" s="32">
        <v>1.909000000000051E-4</v>
      </c>
      <c r="N12" s="32">
        <v>-2.5545580000000005E-2</v>
      </c>
      <c r="O12" s="32">
        <v>1.9090000000000001E-4</v>
      </c>
      <c r="P12" s="32">
        <v>2.5545580000000009E-2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1992</v>
      </c>
      <c r="B14" s="10" t="s">
        <v>90</v>
      </c>
      <c r="C14" s="122">
        <v>0</v>
      </c>
      <c r="D14" s="122">
        <v>0</v>
      </c>
      <c r="E14" s="122">
        <v>0</v>
      </c>
      <c r="F14" s="122">
        <v>0</v>
      </c>
      <c r="G14" s="11">
        <v>0</v>
      </c>
      <c r="H14" s="122">
        <v>0</v>
      </c>
      <c r="I14" s="122">
        <v>0</v>
      </c>
      <c r="J14" s="122">
        <v>0</v>
      </c>
      <c r="K14" s="122">
        <v>0</v>
      </c>
      <c r="L14" s="53"/>
      <c r="M14" s="122">
        <v>0</v>
      </c>
      <c r="N14" s="122">
        <v>0</v>
      </c>
      <c r="O14" s="122">
        <v>0</v>
      </c>
      <c r="P14" s="122">
        <v>0</v>
      </c>
    </row>
    <row r="15" spans="1:19" s="15" customFormat="1" ht="19.5" customHeight="1" x14ac:dyDescent="0.3">
      <c r="A15" s="12">
        <v>1910</v>
      </c>
      <c r="B15" s="87" t="s">
        <v>88</v>
      </c>
      <c r="C15" s="123">
        <v>0</v>
      </c>
      <c r="D15" s="123">
        <v>0</v>
      </c>
      <c r="E15" s="123">
        <v>8.3230000000000001E-5</v>
      </c>
      <c r="F15" s="123">
        <v>-8.3230000000000001E-5</v>
      </c>
      <c r="G15" s="54">
        <v>0</v>
      </c>
      <c r="H15" s="123">
        <v>0</v>
      </c>
      <c r="I15" s="123">
        <v>0</v>
      </c>
      <c r="J15" s="123">
        <v>9.0000000000000002E-6</v>
      </c>
      <c r="K15" s="123">
        <v>-9.0000000000000002E-6</v>
      </c>
      <c r="L15" s="124"/>
      <c r="M15" s="123">
        <v>0</v>
      </c>
      <c r="N15" s="123">
        <v>0</v>
      </c>
      <c r="O15" s="123">
        <v>-7.4229999999999999E-5</v>
      </c>
      <c r="P15" s="123">
        <v>7.4229999999999999E-5</v>
      </c>
      <c r="Q15" s="71"/>
    </row>
    <row r="16" spans="1:19" s="15" customFormat="1" ht="19.5" customHeight="1" x14ac:dyDescent="0.3">
      <c r="A16" s="9">
        <v>1810</v>
      </c>
      <c r="B16" s="10" t="s">
        <v>407</v>
      </c>
      <c r="C16" s="125">
        <v>0</v>
      </c>
      <c r="D16" s="125">
        <v>-1.53853E-3</v>
      </c>
      <c r="E16" s="125">
        <v>0</v>
      </c>
      <c r="F16" s="125">
        <v>1.53853E-3</v>
      </c>
      <c r="G16" s="11">
        <v>0</v>
      </c>
      <c r="H16" s="125">
        <v>0</v>
      </c>
      <c r="I16" s="125">
        <v>-4.6829879999999997E-2</v>
      </c>
      <c r="J16" s="125">
        <v>0</v>
      </c>
      <c r="K16" s="125">
        <v>4.6829879999999997E-2</v>
      </c>
      <c r="L16" s="126"/>
      <c r="M16" s="125">
        <v>0</v>
      </c>
      <c r="N16" s="125">
        <v>-4.5291349999999994E-2</v>
      </c>
      <c r="O16" s="125">
        <v>0</v>
      </c>
      <c r="P16" s="125">
        <v>4.5291349999999994E-2</v>
      </c>
      <c r="Q16" s="71"/>
    </row>
    <row r="17" spans="1:16" s="28" customFormat="1" ht="19.5" customHeight="1" x14ac:dyDescent="0.3">
      <c r="A17" s="24"/>
      <c r="B17" s="25" t="s">
        <v>93</v>
      </c>
      <c r="C17" s="26">
        <v>17.780660440000002</v>
      </c>
      <c r="D17" s="26">
        <v>17.790235209999999</v>
      </c>
      <c r="E17" s="26">
        <v>8.3230000000000001E-5</v>
      </c>
      <c r="F17" s="26">
        <v>-9.6579999999968462E-3</v>
      </c>
      <c r="G17" s="27"/>
      <c r="H17" s="26">
        <v>19.375514169999999</v>
      </c>
      <c r="I17" s="26">
        <v>19.305350520000001</v>
      </c>
      <c r="J17" s="26">
        <v>9.8952119999999977E-2</v>
      </c>
      <c r="K17" s="27">
        <v>-2.8788470000002175E-2</v>
      </c>
      <c r="L17" s="27"/>
      <c r="M17" s="26">
        <v>1.5948537299999965</v>
      </c>
      <c r="N17" s="26">
        <v>1.5151153100000008</v>
      </c>
      <c r="O17" s="26">
        <v>9.8868889999999987E-2</v>
      </c>
      <c r="P17" s="26">
        <v>-1.9130470000004229E-2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5" t="s">
        <v>462</v>
      </c>
      <c r="B19" s="5"/>
      <c r="C19" s="109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4"/>
      <c r="B20" s="5"/>
      <c r="C20" s="109" t="s">
        <v>455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3">
      <c r="A21" s="140" t="s">
        <v>393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6" ht="15" customHeight="1" x14ac:dyDescent="0.3">
      <c r="A22" s="141" t="s">
        <v>394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x14ac:dyDescent="0.3">
      <c r="A23" s="141" t="s">
        <v>395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6" x14ac:dyDescent="0.3">
      <c r="A24" s="141" t="s">
        <v>396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6" x14ac:dyDescent="0.3">
      <c r="A25" s="143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x14ac:dyDescent="0.3">
      <c r="A26" s="14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x14ac:dyDescent="0.3">
      <c r="A27" s="141" t="s">
        <v>458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4"/>
      <c r="B1" s="165"/>
      <c r="C1" s="161" t="s">
        <v>416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5.6" customHeight="1" x14ac:dyDescent="0.3">
      <c r="A2" s="55"/>
      <c r="B2" s="57"/>
      <c r="C2" s="163" t="s">
        <v>463</v>
      </c>
      <c r="D2" s="163"/>
      <c r="E2" s="163"/>
      <c r="F2" s="163"/>
      <c r="G2" s="58"/>
      <c r="H2" s="163" t="s">
        <v>464</v>
      </c>
      <c r="I2" s="163"/>
      <c r="J2" s="163"/>
      <c r="K2" s="163"/>
      <c r="L2" s="58"/>
      <c r="M2" s="163" t="s">
        <v>368</v>
      </c>
      <c r="N2" s="163"/>
      <c r="O2" s="163"/>
      <c r="P2" s="163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3">
      <c r="A4" s="9">
        <v>1310</v>
      </c>
      <c r="B4" s="10" t="s">
        <v>411</v>
      </c>
      <c r="C4" s="11">
        <v>129.93869247000003</v>
      </c>
      <c r="D4" s="11">
        <v>129.84864741000001</v>
      </c>
      <c r="E4" s="11">
        <v>0</v>
      </c>
      <c r="F4" s="11">
        <v>9.0045060000022659E-2</v>
      </c>
      <c r="G4" s="11">
        <v>143.35777537000001</v>
      </c>
      <c r="H4" s="11">
        <v>143.35777537000001</v>
      </c>
      <c r="I4" s="11">
        <v>143.35162242999996</v>
      </c>
      <c r="J4" s="11">
        <v>0</v>
      </c>
      <c r="K4" s="11">
        <v>6.1529400000495116E-3</v>
      </c>
      <c r="L4" s="16"/>
      <c r="M4" s="11">
        <v>13.419082899999978</v>
      </c>
      <c r="N4" s="11">
        <v>13.502975019999951</v>
      </c>
      <c r="O4" s="11">
        <v>0</v>
      </c>
      <c r="P4" s="11">
        <v>-8.3892119999973147E-2</v>
      </c>
      <c r="Q4" s="59"/>
    </row>
    <row r="5" spans="1:19" s="15" customFormat="1" ht="19.5" customHeight="1" x14ac:dyDescent="0.3">
      <c r="A5" s="12">
        <v>1311</v>
      </c>
      <c r="B5" s="13" t="s">
        <v>401</v>
      </c>
      <c r="C5" s="34">
        <v>4.8797601500000001</v>
      </c>
      <c r="D5" s="34">
        <v>4.8765321200000002</v>
      </c>
      <c r="E5" s="34">
        <v>0</v>
      </c>
      <c r="F5" s="34">
        <v>3.2280299999998263E-3</v>
      </c>
      <c r="G5" s="54">
        <v>5.3469705899999997</v>
      </c>
      <c r="H5" s="34">
        <v>5.3469705899999997</v>
      </c>
      <c r="I5" s="34">
        <v>5.3469705899999997</v>
      </c>
      <c r="J5" s="34">
        <v>0</v>
      </c>
      <c r="K5" s="34">
        <v>0</v>
      </c>
      <c r="L5" s="14"/>
      <c r="M5" s="34">
        <v>0.46721043999999967</v>
      </c>
      <c r="N5" s="34">
        <v>0.4704384699999995</v>
      </c>
      <c r="O5" s="34">
        <v>0</v>
      </c>
      <c r="P5" s="34">
        <v>-3.2280299999998263E-3</v>
      </c>
    </row>
    <row r="6" spans="1:19" ht="19.5" customHeight="1" x14ac:dyDescent="0.3">
      <c r="A6" s="9">
        <v>1102</v>
      </c>
      <c r="B6" s="10" t="s">
        <v>398</v>
      </c>
      <c r="C6" s="32">
        <v>1.1868971499999998</v>
      </c>
      <c r="D6" s="32">
        <v>1.1862701599999999</v>
      </c>
      <c r="E6" s="32">
        <v>0</v>
      </c>
      <c r="F6" s="32">
        <v>6.2698999999999394E-4</v>
      </c>
      <c r="G6" s="11">
        <v>1.2923199399999998</v>
      </c>
      <c r="H6" s="32">
        <v>1.2923199399999998</v>
      </c>
      <c r="I6" s="32">
        <v>1.2923199399999998</v>
      </c>
      <c r="J6" s="32">
        <v>0</v>
      </c>
      <c r="K6" s="32">
        <v>0</v>
      </c>
      <c r="L6" s="16"/>
      <c r="M6" s="32">
        <v>0.10542278999999999</v>
      </c>
      <c r="N6" s="32">
        <v>0.10604977999999998</v>
      </c>
      <c r="O6" s="32">
        <v>0</v>
      </c>
      <c r="P6" s="32">
        <v>-6.2698999999999394E-4</v>
      </c>
    </row>
    <row r="7" spans="1:19" s="15" customFormat="1" ht="19.5" customHeight="1" x14ac:dyDescent="0.3">
      <c r="A7" s="12">
        <v>1330</v>
      </c>
      <c r="B7" s="13" t="s">
        <v>403</v>
      </c>
      <c r="C7" s="34">
        <v>-0.20702860000000001</v>
      </c>
      <c r="D7" s="34">
        <v>-0.20211562999999996</v>
      </c>
      <c r="E7" s="34">
        <v>0</v>
      </c>
      <c r="F7" s="34">
        <v>-4.9129700000000442E-3</v>
      </c>
      <c r="G7" s="54">
        <v>0.32874917999999992</v>
      </c>
      <c r="H7" s="34">
        <v>-0.32874917999999992</v>
      </c>
      <c r="I7" s="34">
        <v>-0.3450531</v>
      </c>
      <c r="J7" s="34">
        <v>0</v>
      </c>
      <c r="K7" s="34">
        <v>1.6303920000000083E-2</v>
      </c>
      <c r="L7" s="14"/>
      <c r="M7" s="34">
        <v>-0.12172057999999991</v>
      </c>
      <c r="N7" s="34">
        <v>-0.14293747000000004</v>
      </c>
      <c r="O7" s="34">
        <v>0</v>
      </c>
      <c r="P7" s="34">
        <v>2.1216890000000127E-2</v>
      </c>
    </row>
    <row r="8" spans="1:19" ht="19.5" customHeight="1" x14ac:dyDescent="0.3">
      <c r="A8" s="9">
        <v>1331</v>
      </c>
      <c r="B8" s="10" t="s">
        <v>404</v>
      </c>
      <c r="C8" s="32">
        <v>-0.16712797000000001</v>
      </c>
      <c r="D8" s="32">
        <v>-0.16699301</v>
      </c>
      <c r="E8" s="32">
        <v>0</v>
      </c>
      <c r="F8" s="32">
        <v>-1.3496000000001729E-4</v>
      </c>
      <c r="G8" s="11">
        <v>0.24162826999999998</v>
      </c>
      <c r="H8" s="32">
        <v>-0.24162826999999998</v>
      </c>
      <c r="I8" s="32">
        <v>-0.24162827000000001</v>
      </c>
      <c r="J8" s="32">
        <v>0</v>
      </c>
      <c r="K8" s="32">
        <v>2.7755575615628914E-17</v>
      </c>
      <c r="L8" s="16"/>
      <c r="M8" s="32">
        <v>-7.4500299999999964E-2</v>
      </c>
      <c r="N8" s="32">
        <v>-7.4635260000000009E-2</v>
      </c>
      <c r="O8" s="32">
        <v>0</v>
      </c>
      <c r="P8" s="32">
        <v>1.3496000000004504E-4</v>
      </c>
    </row>
    <row r="9" spans="1:19" s="15" customFormat="1" ht="19.5" customHeight="1" x14ac:dyDescent="0.3">
      <c r="A9" s="12">
        <v>1340</v>
      </c>
      <c r="B9" s="13" t="s">
        <v>85</v>
      </c>
      <c r="C9" s="34">
        <v>-0.18585873999999999</v>
      </c>
      <c r="D9" s="34">
        <v>0</v>
      </c>
      <c r="E9" s="34">
        <v>0</v>
      </c>
      <c r="F9" s="34">
        <v>-0.18585873999999999</v>
      </c>
      <c r="G9" s="54">
        <v>9.633317999999999E-2</v>
      </c>
      <c r="H9" s="34">
        <v>-9.633317999999999E-2</v>
      </c>
      <c r="I9" s="34">
        <v>0</v>
      </c>
      <c r="J9" s="34">
        <v>-3.3010620000000004E-2</v>
      </c>
      <c r="K9" s="34">
        <v>-6.3322559999999986E-2</v>
      </c>
      <c r="L9" s="14"/>
      <c r="M9" s="34">
        <v>8.9525560000000004E-2</v>
      </c>
      <c r="N9" s="34">
        <v>0</v>
      </c>
      <c r="O9" s="34">
        <v>-3.3010620000000004E-2</v>
      </c>
      <c r="P9" s="34">
        <v>0.12253618000000001</v>
      </c>
    </row>
    <row r="10" spans="1:19" ht="19.5" customHeight="1" x14ac:dyDescent="0.3">
      <c r="A10" s="9">
        <v>1320</v>
      </c>
      <c r="B10" s="10" t="s">
        <v>412</v>
      </c>
      <c r="C10" s="32">
        <v>-1.9832800100000001</v>
      </c>
      <c r="D10" s="32">
        <v>-1.9815461200000002</v>
      </c>
      <c r="E10" s="32">
        <v>0</v>
      </c>
      <c r="F10" s="32">
        <v>-1.7338899999999047E-3</v>
      </c>
      <c r="G10" s="11">
        <v>7.592928000000003E-2</v>
      </c>
      <c r="H10" s="32">
        <v>7.592928000000003E-2</v>
      </c>
      <c r="I10" s="32">
        <v>2.1666800000001677E-3</v>
      </c>
      <c r="J10" s="32">
        <v>2.2201399999999998E-3</v>
      </c>
      <c r="K10" s="32">
        <v>7.1542459999999863E-2</v>
      </c>
      <c r="L10" s="16"/>
      <c r="M10" s="32">
        <v>2.0592092900000001</v>
      </c>
      <c r="N10" s="32">
        <v>1.9837128000000004</v>
      </c>
      <c r="O10" s="32">
        <v>2.2201399999999998E-3</v>
      </c>
      <c r="P10" s="32">
        <v>7.3276349999999699E-2</v>
      </c>
    </row>
    <row r="11" spans="1:19" s="15" customFormat="1" ht="19.5" customHeight="1" x14ac:dyDescent="0.3">
      <c r="A11" s="12">
        <v>1101</v>
      </c>
      <c r="B11" s="13" t="s">
        <v>410</v>
      </c>
      <c r="C11" s="34">
        <v>8.8839639999999997E-2</v>
      </c>
      <c r="D11" s="34">
        <v>8.877728E-2</v>
      </c>
      <c r="E11" s="34">
        <v>0</v>
      </c>
      <c r="F11" s="34">
        <v>6.2359999999997417E-5</v>
      </c>
      <c r="G11" s="54">
        <v>6.986218000000001E-2</v>
      </c>
      <c r="H11" s="34">
        <v>6.986218000000001E-2</v>
      </c>
      <c r="I11" s="34">
        <v>6.9862179999999996E-2</v>
      </c>
      <c r="J11" s="34">
        <v>0</v>
      </c>
      <c r="K11" s="34">
        <v>1.3877787807814457E-17</v>
      </c>
      <c r="L11" s="54"/>
      <c r="M11" s="34">
        <v>-1.8977459999999988E-2</v>
      </c>
      <c r="N11" s="34">
        <v>-1.8915100000000004E-2</v>
      </c>
      <c r="O11" s="34">
        <v>0</v>
      </c>
      <c r="P11" s="34">
        <v>-6.235999999998354E-5</v>
      </c>
    </row>
    <row r="12" spans="1:19" s="15" customFormat="1" ht="19.5" customHeight="1" x14ac:dyDescent="0.3">
      <c r="A12" s="9">
        <v>1992</v>
      </c>
      <c r="B12" s="10" t="s">
        <v>90</v>
      </c>
      <c r="C12" s="32">
        <v>0</v>
      </c>
      <c r="D12" s="32">
        <v>-2.0570330000000001E-2</v>
      </c>
      <c r="E12" s="32">
        <v>0</v>
      </c>
      <c r="F12" s="32">
        <v>2.0570330000000001E-2</v>
      </c>
      <c r="G12" s="11">
        <v>3.5637000000000002E-2</v>
      </c>
      <c r="H12" s="32">
        <v>3.5637000000000002E-2</v>
      </c>
      <c r="I12" s="32">
        <v>3.5637089999999996E-2</v>
      </c>
      <c r="J12" s="32">
        <v>0</v>
      </c>
      <c r="K12" s="32">
        <v>-8.9999999994261337E-8</v>
      </c>
      <c r="L12" s="16"/>
      <c r="M12" s="32">
        <v>3.5637000000000002E-2</v>
      </c>
      <c r="N12" s="32">
        <v>5.6207419999999994E-2</v>
      </c>
      <c r="O12" s="32">
        <v>0</v>
      </c>
      <c r="P12" s="32">
        <v>-2.0570419999999992E-2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-1.5666050000000001E-2</v>
      </c>
      <c r="D13" s="34">
        <v>0</v>
      </c>
      <c r="E13" s="34">
        <v>0</v>
      </c>
      <c r="F13" s="34">
        <v>-1.5666050000000001E-2</v>
      </c>
      <c r="G13" s="54">
        <v>4.31388E-3</v>
      </c>
      <c r="H13" s="34">
        <v>-4.31388E-3</v>
      </c>
      <c r="I13" s="34">
        <v>0</v>
      </c>
      <c r="J13" s="34">
        <v>0</v>
      </c>
      <c r="K13" s="34">
        <v>-4.31388E-3</v>
      </c>
      <c r="L13" s="14"/>
      <c r="M13" s="34">
        <v>1.1352170000000002E-2</v>
      </c>
      <c r="N13" s="34">
        <v>0</v>
      </c>
      <c r="O13" s="34">
        <v>0</v>
      </c>
      <c r="P13" s="34">
        <v>1.1352170000000002E-2</v>
      </c>
    </row>
    <row r="14" spans="1:19" s="15" customFormat="1" ht="19.5" customHeight="1" x14ac:dyDescent="0.3">
      <c r="A14" s="9">
        <v>1993</v>
      </c>
      <c r="B14" s="10" t="s">
        <v>409</v>
      </c>
      <c r="C14" s="122">
        <v>-6.5309999999999965E-2</v>
      </c>
      <c r="D14" s="122">
        <v>-6.519244000000006E-2</v>
      </c>
      <c r="E14" s="122">
        <v>0</v>
      </c>
      <c r="F14" s="122">
        <v>-1.1755999999990552E-4</v>
      </c>
      <c r="G14" s="11">
        <v>1.9090000000000144E-4</v>
      </c>
      <c r="H14" s="122">
        <v>1.9090000000000144E-4</v>
      </c>
      <c r="I14" s="122">
        <v>-2.5545579999999998E-2</v>
      </c>
      <c r="J14" s="122">
        <v>1.9090000000000001E-4</v>
      </c>
      <c r="K14" s="122">
        <v>2.5545579999999998E-2</v>
      </c>
      <c r="L14" s="53"/>
      <c r="M14" s="122">
        <v>6.5500899999999973E-2</v>
      </c>
      <c r="N14" s="122">
        <v>3.9646860000000061E-2</v>
      </c>
      <c r="O14" s="122">
        <v>1.9090000000000001E-4</v>
      </c>
      <c r="P14" s="122">
        <v>2.5663139999999911E-2</v>
      </c>
    </row>
    <row r="15" spans="1:19" s="15" customFormat="1" ht="19.5" customHeight="1" x14ac:dyDescent="0.3">
      <c r="A15" s="12">
        <v>1910</v>
      </c>
      <c r="B15" s="87" t="s">
        <v>88</v>
      </c>
      <c r="C15" s="123">
        <v>0</v>
      </c>
      <c r="D15" s="123">
        <v>0</v>
      </c>
      <c r="E15" s="123">
        <v>-6.7438700000000008E-3</v>
      </c>
      <c r="F15" s="123">
        <v>6.7438700000000008E-3</v>
      </c>
      <c r="G15" s="54">
        <v>0</v>
      </c>
      <c r="H15" s="123">
        <v>0</v>
      </c>
      <c r="I15" s="123">
        <v>0</v>
      </c>
      <c r="J15" s="123">
        <v>2.0810799999999999E-3</v>
      </c>
      <c r="K15" s="123">
        <v>-2.0810799999999999E-3</v>
      </c>
      <c r="L15" s="124"/>
      <c r="M15" s="123">
        <v>0</v>
      </c>
      <c r="N15" s="123">
        <v>0</v>
      </c>
      <c r="O15" s="123">
        <v>8.8249500000000015E-3</v>
      </c>
      <c r="P15" s="123">
        <v>-8.8249500000000015E-3</v>
      </c>
    </row>
    <row r="16" spans="1:19" s="15" customFormat="1" ht="19.5" customHeight="1" x14ac:dyDescent="0.3">
      <c r="A16" s="9">
        <v>1810</v>
      </c>
      <c r="B16" s="10" t="s">
        <v>407</v>
      </c>
      <c r="C16" s="125">
        <v>0</v>
      </c>
      <c r="D16" s="125">
        <v>2.6476259999999998E-2</v>
      </c>
      <c r="E16" s="125">
        <v>0</v>
      </c>
      <c r="F16" s="125">
        <v>-2.6476259999999998E-2</v>
      </c>
      <c r="G16" s="11">
        <v>0</v>
      </c>
      <c r="H16" s="125">
        <v>0</v>
      </c>
      <c r="I16" s="125">
        <v>8.1324600000000011E-2</v>
      </c>
      <c r="J16" s="125">
        <v>0</v>
      </c>
      <c r="K16" s="125">
        <v>-8.1324600000000011E-2</v>
      </c>
      <c r="L16" s="126"/>
      <c r="M16" s="125">
        <v>0</v>
      </c>
      <c r="N16" s="125">
        <v>5.4848340000000009E-2</v>
      </c>
      <c r="O16" s="125">
        <v>0</v>
      </c>
      <c r="P16" s="125">
        <v>-5.4848340000000009E-2</v>
      </c>
    </row>
    <row r="17" spans="1:16" s="28" customFormat="1" ht="19.5" customHeight="1" x14ac:dyDescent="0.3">
      <c r="A17" s="24"/>
      <c r="B17" s="25" t="s">
        <v>93</v>
      </c>
      <c r="C17" s="26">
        <v>133.46991804000007</v>
      </c>
      <c r="D17" s="26">
        <v>133.59028570000001</v>
      </c>
      <c r="E17" s="26">
        <v>-6.7438700000000008E-3</v>
      </c>
      <c r="F17" s="26">
        <v>-0.11362378999994259</v>
      </c>
      <c r="G17" s="27"/>
      <c r="H17" s="26">
        <v>149.50766075000004</v>
      </c>
      <c r="I17" s="26">
        <v>149.56767655999994</v>
      </c>
      <c r="J17" s="26">
        <v>-2.8518500000000006E-2</v>
      </c>
      <c r="K17" s="27">
        <v>-3.1497309999896417E-2</v>
      </c>
      <c r="L17" s="27"/>
      <c r="M17" s="26">
        <v>16.037742709999975</v>
      </c>
      <c r="N17" s="26">
        <v>15.97739085999995</v>
      </c>
      <c r="O17" s="26">
        <v>-2.1774630000000003E-2</v>
      </c>
      <c r="P17" s="26">
        <v>8.2126480000024857E-2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5" t="s">
        <v>462</v>
      </c>
      <c r="B19" s="5"/>
      <c r="C19" s="109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7"/>
      <c r="B20" s="138"/>
      <c r="C20" s="139" t="s">
        <v>455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</row>
    <row r="21" spans="1:16" ht="15" customHeight="1" x14ac:dyDescent="0.3">
      <c r="A21" s="140" t="s">
        <v>393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6" ht="15" customHeight="1" x14ac:dyDescent="0.3">
      <c r="A22" s="141" t="s">
        <v>394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x14ac:dyDescent="0.3">
      <c r="A23" s="141" t="s">
        <v>395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6" x14ac:dyDescent="0.3">
      <c r="A24" s="141" t="s">
        <v>396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6" x14ac:dyDescent="0.3">
      <c r="A25" s="143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x14ac:dyDescent="0.3">
      <c r="A26" s="14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x14ac:dyDescent="0.3">
      <c r="A27" s="141" t="s">
        <v>458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4"/>
      <c r="B1" s="165"/>
      <c r="C1" s="161" t="s">
        <v>421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5.6" customHeight="1" x14ac:dyDescent="0.3">
      <c r="A2" s="55"/>
      <c r="B2" s="57"/>
      <c r="C2" s="163" t="s">
        <v>465</v>
      </c>
      <c r="D2" s="163"/>
      <c r="E2" s="163"/>
      <c r="F2" s="163"/>
      <c r="G2" s="58"/>
      <c r="H2" s="163" t="s">
        <v>461</v>
      </c>
      <c r="I2" s="163"/>
      <c r="J2" s="163"/>
      <c r="K2" s="163"/>
      <c r="L2" s="58"/>
      <c r="M2" s="163" t="s">
        <v>94</v>
      </c>
      <c r="N2" s="163"/>
      <c r="O2" s="163"/>
      <c r="P2" s="163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3">
      <c r="A4" s="9">
        <v>1310</v>
      </c>
      <c r="B4" s="10" t="s">
        <v>411</v>
      </c>
      <c r="C4" s="11">
        <v>17.477048824818862</v>
      </c>
      <c r="D4" s="11">
        <v>17.447045796301772</v>
      </c>
      <c r="E4" s="11">
        <v>0</v>
      </c>
      <c r="F4" s="11">
        <v>3.0003028517089803E-2</v>
      </c>
      <c r="G4" s="11">
        <v>18.534471959999998</v>
      </c>
      <c r="H4" s="11">
        <v>18.534471959999998</v>
      </c>
      <c r="I4" s="11">
        <v>18.534498060000001</v>
      </c>
      <c r="J4" s="11">
        <v>0</v>
      </c>
      <c r="K4" s="11">
        <v>-2.610000000302648E-5</v>
      </c>
      <c r="L4" s="16"/>
      <c r="M4" s="11">
        <v>1.0574231351811356</v>
      </c>
      <c r="N4" s="11">
        <v>1.0874522636982284</v>
      </c>
      <c r="O4" s="11">
        <v>0</v>
      </c>
      <c r="P4" s="11">
        <v>-3.0029128517092829E-2</v>
      </c>
      <c r="Q4" s="8"/>
    </row>
    <row r="5" spans="1:19" s="15" customFormat="1" ht="19.5" customHeight="1" x14ac:dyDescent="0.3">
      <c r="A5" s="12">
        <v>1311</v>
      </c>
      <c r="B5" s="13" t="s">
        <v>401</v>
      </c>
      <c r="C5" s="34">
        <v>0.64405760173488702</v>
      </c>
      <c r="D5" s="34">
        <v>0.64405709980930825</v>
      </c>
      <c r="E5" s="34">
        <v>0</v>
      </c>
      <c r="F5" s="34">
        <v>5.0192557876638233E-7</v>
      </c>
      <c r="G5" s="54">
        <v>0.69652002000000002</v>
      </c>
      <c r="H5" s="34">
        <v>0.69652002000000002</v>
      </c>
      <c r="I5" s="34">
        <v>0.69652002000000002</v>
      </c>
      <c r="J5" s="34">
        <v>0</v>
      </c>
      <c r="K5" s="34">
        <v>0</v>
      </c>
      <c r="L5" s="14"/>
      <c r="M5" s="34">
        <v>5.2462418265112998E-2</v>
      </c>
      <c r="N5" s="34">
        <v>5.2462920190691764E-2</v>
      </c>
      <c r="O5" s="34">
        <v>0</v>
      </c>
      <c r="P5" s="34">
        <v>-5.0192557876638233E-7</v>
      </c>
    </row>
    <row r="6" spans="1:19" ht="19.5" customHeight="1" x14ac:dyDescent="0.3">
      <c r="A6" s="9">
        <v>1102</v>
      </c>
      <c r="B6" s="10" t="s">
        <v>398</v>
      </c>
      <c r="C6" s="32">
        <v>0.15666666666666665</v>
      </c>
      <c r="D6" s="32">
        <v>0.15567966666666666</v>
      </c>
      <c r="E6" s="32">
        <v>0</v>
      </c>
      <c r="F6" s="32">
        <v>9.8699999999998789E-4</v>
      </c>
      <c r="G6" s="11">
        <v>0.18657441</v>
      </c>
      <c r="H6" s="32">
        <v>0.18657441</v>
      </c>
      <c r="I6" s="32">
        <v>0.18657440999999997</v>
      </c>
      <c r="J6" s="32">
        <v>0</v>
      </c>
      <c r="K6" s="32">
        <v>2.7755575615628914E-17</v>
      </c>
      <c r="L6" s="16"/>
      <c r="M6" s="32">
        <v>2.9907743333333348E-2</v>
      </c>
      <c r="N6" s="32">
        <v>3.0894743333333308E-2</v>
      </c>
      <c r="O6" s="32">
        <v>0</v>
      </c>
      <c r="P6" s="32">
        <v>-9.8699999999996013E-4</v>
      </c>
    </row>
    <row r="7" spans="1:19" s="15" customFormat="1" ht="19.5" customHeight="1" x14ac:dyDescent="0.3">
      <c r="A7" s="12">
        <v>1331</v>
      </c>
      <c r="B7" s="13" t="s">
        <v>404</v>
      </c>
      <c r="C7" s="34">
        <v>-3.6529562772056857E-3</v>
      </c>
      <c r="D7" s="34">
        <v>-3.6529562772056857E-3</v>
      </c>
      <c r="E7" s="34">
        <v>0</v>
      </c>
      <c r="F7" s="34">
        <v>0</v>
      </c>
      <c r="G7" s="54">
        <v>2.2677019999999999E-2</v>
      </c>
      <c r="H7" s="34">
        <v>-2.2677019999999999E-2</v>
      </c>
      <c r="I7" s="34">
        <v>-2.2677019999999999E-2</v>
      </c>
      <c r="J7" s="34">
        <v>0</v>
      </c>
      <c r="K7" s="34">
        <v>0</v>
      </c>
      <c r="L7" s="14"/>
      <c r="M7" s="34">
        <v>-1.9024063722794315E-2</v>
      </c>
      <c r="N7" s="34">
        <v>-1.9024063722794315E-2</v>
      </c>
      <c r="O7" s="34">
        <v>0</v>
      </c>
      <c r="P7" s="34">
        <v>0</v>
      </c>
    </row>
    <row r="8" spans="1:19" ht="19.5" customHeight="1" x14ac:dyDescent="0.3">
      <c r="A8" s="9">
        <v>1330</v>
      </c>
      <c r="B8" s="10" t="s">
        <v>403</v>
      </c>
      <c r="C8" s="32">
        <v>-2.1890999999999997E-2</v>
      </c>
      <c r="D8" s="32">
        <v>-2.1697083333333329E-2</v>
      </c>
      <c r="E8" s="32">
        <v>0</v>
      </c>
      <c r="F8" s="32">
        <v>-1.9391666666666862E-4</v>
      </c>
      <c r="G8" s="11">
        <v>1.383448E-2</v>
      </c>
      <c r="H8" s="32">
        <v>-1.383448E-2</v>
      </c>
      <c r="I8" s="32">
        <v>-1.383007E-2</v>
      </c>
      <c r="J8" s="32">
        <v>0</v>
      </c>
      <c r="K8" s="32">
        <v>-4.4099999999998307E-6</v>
      </c>
      <c r="L8" s="16"/>
      <c r="M8" s="32">
        <v>8.0565199999999976E-3</v>
      </c>
      <c r="N8" s="32">
        <v>7.8670133333333288E-3</v>
      </c>
      <c r="O8" s="32">
        <v>0</v>
      </c>
      <c r="P8" s="32">
        <v>1.8950666666666879E-4</v>
      </c>
    </row>
    <row r="9" spans="1:19" s="15" customFormat="1" ht="19.5" customHeight="1" x14ac:dyDescent="0.3">
      <c r="A9" s="12">
        <v>1320</v>
      </c>
      <c r="B9" s="13" t="s">
        <v>412</v>
      </c>
      <c r="C9" s="34">
        <v>-0.2206225</v>
      </c>
      <c r="D9" s="34">
        <v>-0.22062241666666665</v>
      </c>
      <c r="E9" s="34">
        <v>0</v>
      </c>
      <c r="F9" s="34">
        <v>-8.3333333344981497E-8</v>
      </c>
      <c r="G9" s="54">
        <v>1.1116330000000001E-2</v>
      </c>
      <c r="H9" s="34">
        <v>-1.1116330000000001E-2</v>
      </c>
      <c r="I9" s="34">
        <v>-1.110185E-2</v>
      </c>
      <c r="J9" s="34">
        <v>2.067E-5</v>
      </c>
      <c r="K9" s="34">
        <v>-3.5150000000000746E-5</v>
      </c>
      <c r="L9" s="14"/>
      <c r="M9" s="34">
        <v>0.20950616999999999</v>
      </c>
      <c r="N9" s="34">
        <v>0.20952056666666666</v>
      </c>
      <c r="O9" s="34">
        <v>2.067E-5</v>
      </c>
      <c r="P9" s="34">
        <v>-3.5066666666666173E-5</v>
      </c>
    </row>
    <row r="10" spans="1:19" ht="19.5" customHeight="1" x14ac:dyDescent="0.3">
      <c r="A10" s="9">
        <v>1101</v>
      </c>
      <c r="B10" s="10" t="s">
        <v>410</v>
      </c>
      <c r="C10" s="32">
        <v>1.5250333333333336E-2</v>
      </c>
      <c r="D10" s="32">
        <v>1.1760583333333333E-2</v>
      </c>
      <c r="E10" s="32">
        <v>0</v>
      </c>
      <c r="F10" s="32">
        <v>3.4897500000000033E-3</v>
      </c>
      <c r="G10" s="11">
        <v>7.7424299999999998E-3</v>
      </c>
      <c r="H10" s="32">
        <v>7.7424299999999998E-3</v>
      </c>
      <c r="I10" s="32">
        <v>7.7424300000000007E-3</v>
      </c>
      <c r="J10" s="32">
        <v>0</v>
      </c>
      <c r="K10" s="32">
        <v>-8.6736173798840355E-19</v>
      </c>
      <c r="L10" s="16"/>
      <c r="M10" s="32">
        <v>-7.5079033333333364E-3</v>
      </c>
      <c r="N10" s="32">
        <v>-4.0181533333333323E-3</v>
      </c>
      <c r="O10" s="32">
        <v>0</v>
      </c>
      <c r="P10" s="32">
        <v>-3.4897500000000041E-3</v>
      </c>
    </row>
    <row r="11" spans="1:19" s="15" customFormat="1" ht="19.5" customHeight="1" x14ac:dyDescent="0.3">
      <c r="A11" s="12">
        <v>1340</v>
      </c>
      <c r="B11" s="13" t="s">
        <v>85</v>
      </c>
      <c r="C11" s="34">
        <v>0</v>
      </c>
      <c r="D11" s="34">
        <v>0</v>
      </c>
      <c r="E11" s="34">
        <v>0</v>
      </c>
      <c r="F11" s="34">
        <v>0</v>
      </c>
      <c r="G11" s="54">
        <v>2.3577199999999998E-3</v>
      </c>
      <c r="H11" s="34">
        <v>-2.3577199999999998E-3</v>
      </c>
      <c r="I11" s="34">
        <v>0</v>
      </c>
      <c r="J11" s="34">
        <v>9.8731549999999987E-2</v>
      </c>
      <c r="K11" s="34">
        <v>-0.10108926999999998</v>
      </c>
      <c r="L11" s="54"/>
      <c r="M11" s="34">
        <v>-2.3577199999999998E-3</v>
      </c>
      <c r="N11" s="34">
        <v>0</v>
      </c>
      <c r="O11" s="34">
        <v>9.8731549999999987E-2</v>
      </c>
      <c r="P11" s="34">
        <v>-0.10108926999999998</v>
      </c>
    </row>
    <row r="12" spans="1:19" s="15" customFormat="1" ht="19.5" customHeight="1" x14ac:dyDescent="0.3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1.909000000000051E-4</v>
      </c>
      <c r="H12" s="32">
        <v>1.909000000000051E-4</v>
      </c>
      <c r="I12" s="32">
        <v>-2.5545580000000005E-2</v>
      </c>
      <c r="J12" s="32">
        <v>1.9090000000000001E-4</v>
      </c>
      <c r="K12" s="32">
        <v>2.5545580000000009E-2</v>
      </c>
      <c r="L12" s="16"/>
      <c r="M12" s="32">
        <v>1.909000000000051E-4</v>
      </c>
      <c r="N12" s="32">
        <v>-2.5545580000000005E-2</v>
      </c>
      <c r="O12" s="32">
        <v>1.9090000000000001E-4</v>
      </c>
      <c r="P12" s="32">
        <v>2.5545580000000009E-2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3">
      <c r="A14" s="9">
        <v>1992</v>
      </c>
      <c r="B14" s="10" t="s">
        <v>90</v>
      </c>
      <c r="C14" s="122">
        <v>2.9697500000000002E-3</v>
      </c>
      <c r="D14" s="122">
        <v>2.9697500000000002E-3</v>
      </c>
      <c r="E14" s="122">
        <v>0</v>
      </c>
      <c r="F14" s="122">
        <v>0</v>
      </c>
      <c r="G14" s="11">
        <v>0</v>
      </c>
      <c r="H14" s="122">
        <v>0</v>
      </c>
      <c r="I14" s="122">
        <v>0</v>
      </c>
      <c r="J14" s="122">
        <v>0</v>
      </c>
      <c r="K14" s="122">
        <v>0</v>
      </c>
      <c r="L14" s="53"/>
      <c r="M14" s="122">
        <v>-2.9697500000000002E-3</v>
      </c>
      <c r="N14" s="122">
        <v>-2.9697500000000002E-3</v>
      </c>
      <c r="O14" s="122">
        <v>0</v>
      </c>
      <c r="P14" s="122">
        <v>0</v>
      </c>
    </row>
    <row r="15" spans="1:19" s="15" customFormat="1" ht="19.5" customHeight="1" x14ac:dyDescent="0.3">
      <c r="A15" s="12">
        <v>1910</v>
      </c>
      <c r="B15" s="87" t="s">
        <v>88</v>
      </c>
      <c r="C15" s="123">
        <v>7.3416666666666671E-5</v>
      </c>
      <c r="D15" s="123">
        <v>0</v>
      </c>
      <c r="E15" s="123">
        <v>7.3416666666666658E-5</v>
      </c>
      <c r="F15" s="123">
        <v>0</v>
      </c>
      <c r="G15" s="54">
        <v>0</v>
      </c>
      <c r="H15" s="123">
        <v>0</v>
      </c>
      <c r="I15" s="123">
        <v>0</v>
      </c>
      <c r="J15" s="123">
        <v>9.0000000000000002E-6</v>
      </c>
      <c r="K15" s="123">
        <v>-9.0000000000000002E-6</v>
      </c>
      <c r="L15" s="124"/>
      <c r="M15" s="123">
        <v>-7.3416666666666671E-5</v>
      </c>
      <c r="N15" s="123">
        <v>0</v>
      </c>
      <c r="O15" s="123">
        <v>-6.4416666666666656E-5</v>
      </c>
      <c r="P15" s="123">
        <v>-9.0000000000000155E-6</v>
      </c>
    </row>
    <row r="16" spans="1:19" s="15" customFormat="1" ht="19.5" customHeight="1" x14ac:dyDescent="0.3">
      <c r="A16" s="9">
        <v>1810</v>
      </c>
      <c r="B16" s="10" t="s">
        <v>407</v>
      </c>
      <c r="C16" s="125">
        <v>0</v>
      </c>
      <c r="D16" s="125">
        <v>0</v>
      </c>
      <c r="E16" s="125">
        <v>0</v>
      </c>
      <c r="F16" s="125">
        <v>0</v>
      </c>
      <c r="G16" s="11">
        <v>0</v>
      </c>
      <c r="H16" s="125">
        <v>0</v>
      </c>
      <c r="I16" s="125">
        <v>-4.6829879999999997E-2</v>
      </c>
      <c r="J16" s="125">
        <v>0</v>
      </c>
      <c r="K16" s="125">
        <v>4.6829879999999997E-2</v>
      </c>
      <c r="L16" s="126"/>
      <c r="M16" s="125">
        <v>0</v>
      </c>
      <c r="N16" s="125">
        <v>-4.6829879999999997E-2</v>
      </c>
      <c r="O16" s="125">
        <v>0</v>
      </c>
      <c r="P16" s="125">
        <v>4.6829879999999997E-2</v>
      </c>
    </row>
    <row r="17" spans="1:16" s="28" customFormat="1" ht="19.5" customHeight="1" x14ac:dyDescent="0.3">
      <c r="A17" s="24"/>
      <c r="B17" s="25" t="s">
        <v>93</v>
      </c>
      <c r="C17" s="26">
        <v>18.049900136943204</v>
      </c>
      <c r="D17" s="26">
        <v>18.015540439833874</v>
      </c>
      <c r="E17" s="26">
        <v>7.3416666666666658E-5</v>
      </c>
      <c r="F17" s="26">
        <v>3.4286280442663845E-2</v>
      </c>
      <c r="G17" s="27"/>
      <c r="H17" s="26">
        <v>19.375514169999999</v>
      </c>
      <c r="I17" s="26">
        <v>19.305350520000001</v>
      </c>
      <c r="J17" s="26">
        <v>9.8952119999999977E-2</v>
      </c>
      <c r="K17" s="27">
        <v>-2.8788470000002175E-2</v>
      </c>
      <c r="L17" s="27"/>
      <c r="M17" s="26">
        <v>1.3256140330567874</v>
      </c>
      <c r="N17" s="26">
        <v>1.2898100801661259</v>
      </c>
      <c r="O17" s="26">
        <v>9.8878703333333318E-2</v>
      </c>
      <c r="P17" s="26">
        <v>-6.3074750442671801E-2</v>
      </c>
    </row>
    <row r="18" spans="1:16" ht="15" customHeight="1" x14ac:dyDescent="0.3">
      <c r="A18" s="4"/>
      <c r="B18" s="6"/>
      <c r="C18" s="133"/>
      <c r="D18" s="133"/>
      <c r="E18" s="133"/>
      <c r="F18" s="133"/>
      <c r="G18" s="134"/>
      <c r="H18" s="133"/>
      <c r="I18" s="133"/>
      <c r="J18" s="133"/>
      <c r="K18" s="135"/>
      <c r="L18" s="134"/>
      <c r="M18" s="133"/>
      <c r="N18" s="133"/>
      <c r="O18" s="133"/>
      <c r="P18" s="135"/>
    </row>
    <row r="19" spans="1:16" ht="15" customHeight="1" x14ac:dyDescent="0.35">
      <c r="A19" s="75" t="s">
        <v>462</v>
      </c>
      <c r="B19" s="5"/>
      <c r="C19" s="109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7"/>
      <c r="B20" s="138"/>
      <c r="C20" s="139" t="s">
        <v>455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</row>
    <row r="21" spans="1:16" ht="15" customHeight="1" x14ac:dyDescent="0.3">
      <c r="A21" s="140" t="s">
        <v>393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6" ht="15" customHeight="1" x14ac:dyDescent="0.3">
      <c r="A22" s="141" t="s">
        <v>394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x14ac:dyDescent="0.3">
      <c r="A23" s="141" t="s">
        <v>395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6" x14ac:dyDescent="0.3">
      <c r="A24" s="141" t="s">
        <v>396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6" x14ac:dyDescent="0.3">
      <c r="A25" s="143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x14ac:dyDescent="0.3">
      <c r="A26" s="14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x14ac:dyDescent="0.3">
      <c r="A27" s="141" t="s">
        <v>458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4" tint="-0.249977111117893"/>
    <pageSetUpPr fitToPage="1"/>
  </sheetPr>
  <dimension ref="A1:S27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4"/>
      <c r="B1" s="165"/>
      <c r="C1" s="161" t="s">
        <v>417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5.6" customHeight="1" x14ac:dyDescent="0.3">
      <c r="A2" s="55"/>
      <c r="B2" s="57"/>
      <c r="C2" s="163" t="s">
        <v>466</v>
      </c>
      <c r="D2" s="163"/>
      <c r="E2" s="163"/>
      <c r="F2" s="163"/>
      <c r="G2" s="58"/>
      <c r="H2" s="163" t="s">
        <v>464</v>
      </c>
      <c r="I2" s="163"/>
      <c r="J2" s="163"/>
      <c r="K2" s="163"/>
      <c r="L2" s="58"/>
      <c r="M2" s="163" t="s">
        <v>94</v>
      </c>
      <c r="N2" s="163"/>
      <c r="O2" s="163"/>
      <c r="P2" s="163"/>
      <c r="Q2" s="59"/>
      <c r="S2" s="60"/>
    </row>
    <row r="3" spans="1:19" s="56" customFormat="1" ht="15.6" x14ac:dyDescent="0.3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64"/>
    </row>
    <row r="4" spans="1:19" ht="19.5" customHeight="1" x14ac:dyDescent="0.3">
      <c r="A4" s="9">
        <v>1310</v>
      </c>
      <c r="B4" s="10" t="s">
        <v>411</v>
      </c>
      <c r="C4" s="11">
        <v>138.25597170429774</v>
      </c>
      <c r="D4" s="11">
        <v>138.01862626324078</v>
      </c>
      <c r="E4" s="11">
        <v>0</v>
      </c>
      <c r="F4" s="11">
        <v>0.23734544105695932</v>
      </c>
      <c r="G4" s="11">
        <v>143.35777537000001</v>
      </c>
      <c r="H4" s="11">
        <v>143.35777537000001</v>
      </c>
      <c r="I4" s="11">
        <v>143.35162242999996</v>
      </c>
      <c r="J4" s="11">
        <v>0</v>
      </c>
      <c r="K4" s="11">
        <v>6.1529400000495116E-3</v>
      </c>
      <c r="L4" s="16"/>
      <c r="M4" s="11">
        <v>5.1018036657022776</v>
      </c>
      <c r="N4" s="11">
        <v>5.3329961667591874</v>
      </c>
      <c r="O4" s="11">
        <v>0</v>
      </c>
      <c r="P4" s="11">
        <v>-0.2311925010569098</v>
      </c>
      <c r="Q4" s="8"/>
    </row>
    <row r="5" spans="1:19" s="15" customFormat="1" ht="19.5" customHeight="1" x14ac:dyDescent="0.3">
      <c r="A5" s="12">
        <v>1311</v>
      </c>
      <c r="B5" s="13" t="s">
        <v>401</v>
      </c>
      <c r="C5" s="34">
        <v>5.1063699670718217</v>
      </c>
      <c r="D5" s="34">
        <v>5.1063659875866101</v>
      </c>
      <c r="E5" s="34">
        <v>0</v>
      </c>
      <c r="F5" s="34">
        <v>3.9794852115804247E-6</v>
      </c>
      <c r="G5" s="54">
        <v>5.3469705899999997</v>
      </c>
      <c r="H5" s="34">
        <v>5.3469705899999997</v>
      </c>
      <c r="I5" s="34">
        <v>5.3469705899999997</v>
      </c>
      <c r="J5" s="34">
        <v>0</v>
      </c>
      <c r="K5" s="34">
        <v>0</v>
      </c>
      <c r="L5" s="14"/>
      <c r="M5" s="34">
        <v>0.24060062292817808</v>
      </c>
      <c r="N5" s="34">
        <v>0.24060460241338966</v>
      </c>
      <c r="O5" s="34">
        <v>0</v>
      </c>
      <c r="P5" s="34">
        <v>-3.9794852115804247E-6</v>
      </c>
    </row>
    <row r="6" spans="1:19" ht="19.5" customHeight="1" x14ac:dyDescent="0.3">
      <c r="A6" s="9">
        <v>1102</v>
      </c>
      <c r="B6" s="10" t="s">
        <v>398</v>
      </c>
      <c r="C6" s="32">
        <v>1.2533333333333332</v>
      </c>
      <c r="D6" s="32">
        <v>1.2454373333333333</v>
      </c>
      <c r="E6" s="32">
        <v>0</v>
      </c>
      <c r="F6" s="32">
        <v>7.8959999999999031E-3</v>
      </c>
      <c r="G6" s="11">
        <v>1.2923199399999998</v>
      </c>
      <c r="H6" s="32">
        <v>1.2923199399999998</v>
      </c>
      <c r="I6" s="32">
        <v>1.2923199399999998</v>
      </c>
      <c r="J6" s="32">
        <v>0</v>
      </c>
      <c r="K6" s="32">
        <v>0</v>
      </c>
      <c r="L6" s="16"/>
      <c r="M6" s="32">
        <v>3.8986606666666646E-2</v>
      </c>
      <c r="N6" s="32">
        <v>4.6882606666666549E-2</v>
      </c>
      <c r="O6" s="32">
        <v>0</v>
      </c>
      <c r="P6" s="32">
        <v>-7.8959999999999031E-3</v>
      </c>
    </row>
    <row r="7" spans="1:19" s="15" customFormat="1" ht="19.5" customHeight="1" x14ac:dyDescent="0.3">
      <c r="A7" s="12">
        <v>1330</v>
      </c>
      <c r="B7" s="13" t="s">
        <v>403</v>
      </c>
      <c r="C7" s="34">
        <v>-0.17512799999999998</v>
      </c>
      <c r="D7" s="34">
        <v>-0.17357666666666663</v>
      </c>
      <c r="E7" s="34">
        <v>0</v>
      </c>
      <c r="F7" s="34">
        <v>-1.551333333333349E-3</v>
      </c>
      <c r="G7" s="54">
        <v>0.32874917999999992</v>
      </c>
      <c r="H7" s="34">
        <v>-0.32874917999999992</v>
      </c>
      <c r="I7" s="34">
        <v>-0.3450531</v>
      </c>
      <c r="J7" s="34">
        <v>0</v>
      </c>
      <c r="K7" s="34">
        <v>1.6303920000000083E-2</v>
      </c>
      <c r="L7" s="14"/>
      <c r="M7" s="34">
        <v>-0.15362117999999994</v>
      </c>
      <c r="N7" s="34">
        <v>-0.17147643333333337</v>
      </c>
      <c r="O7" s="34">
        <v>0</v>
      </c>
      <c r="P7" s="34">
        <v>1.7855253333333432E-2</v>
      </c>
    </row>
    <row r="8" spans="1:19" ht="19.5" customHeight="1" x14ac:dyDescent="0.3">
      <c r="A8" s="9">
        <v>1331</v>
      </c>
      <c r="B8" s="10" t="s">
        <v>404</v>
      </c>
      <c r="C8" s="32">
        <v>-0.23761961783751706</v>
      </c>
      <c r="D8" s="32">
        <v>-0.23761961783751706</v>
      </c>
      <c r="E8" s="32">
        <v>0</v>
      </c>
      <c r="F8" s="32">
        <v>0</v>
      </c>
      <c r="G8" s="11">
        <v>0.24162826999999998</v>
      </c>
      <c r="H8" s="32">
        <v>-0.24162826999999998</v>
      </c>
      <c r="I8" s="32">
        <v>-0.24162827000000001</v>
      </c>
      <c r="J8" s="32">
        <v>0</v>
      </c>
      <c r="K8" s="32">
        <v>2.7755575615628914E-17</v>
      </c>
      <c r="L8" s="16"/>
      <c r="M8" s="32">
        <v>-4.0086521624829174E-3</v>
      </c>
      <c r="N8" s="32">
        <v>-4.0086521624829452E-3</v>
      </c>
      <c r="O8" s="32">
        <v>0</v>
      </c>
      <c r="P8" s="32">
        <v>2.7755575615628914E-17</v>
      </c>
    </row>
    <row r="9" spans="1:19" s="15" customFormat="1" ht="19.5" customHeight="1" x14ac:dyDescent="0.3">
      <c r="A9" s="12">
        <v>1340</v>
      </c>
      <c r="B9" s="13" t="s">
        <v>85</v>
      </c>
      <c r="C9" s="34">
        <v>0</v>
      </c>
      <c r="D9" s="34">
        <v>0</v>
      </c>
      <c r="E9" s="34">
        <v>0</v>
      </c>
      <c r="F9" s="34">
        <v>0</v>
      </c>
      <c r="G9" s="54">
        <v>9.633317999999999E-2</v>
      </c>
      <c r="H9" s="34">
        <v>-9.633317999999999E-2</v>
      </c>
      <c r="I9" s="34">
        <v>0</v>
      </c>
      <c r="J9" s="34">
        <v>-3.3010620000000004E-2</v>
      </c>
      <c r="K9" s="34">
        <v>-6.3322559999999986E-2</v>
      </c>
      <c r="L9" s="14"/>
      <c r="M9" s="34">
        <v>-9.633317999999999E-2</v>
      </c>
      <c r="N9" s="34">
        <v>0</v>
      </c>
      <c r="O9" s="34">
        <v>-3.3010620000000004E-2</v>
      </c>
      <c r="P9" s="34">
        <v>-6.3322559999999986E-2</v>
      </c>
    </row>
    <row r="10" spans="1:19" ht="19.5" customHeight="1" x14ac:dyDescent="0.3">
      <c r="A10" s="9">
        <v>1320</v>
      </c>
      <c r="B10" s="10" t="s">
        <v>412</v>
      </c>
      <c r="C10" s="32">
        <v>-1.76498</v>
      </c>
      <c r="D10" s="32">
        <v>-1.7649793333333335</v>
      </c>
      <c r="E10" s="32">
        <v>0</v>
      </c>
      <c r="F10" s="32">
        <v>-6.6666666653780737E-7</v>
      </c>
      <c r="G10" s="11">
        <v>7.592928000000003E-2</v>
      </c>
      <c r="H10" s="32">
        <v>7.592928000000003E-2</v>
      </c>
      <c r="I10" s="32">
        <v>2.1666800000001677E-3</v>
      </c>
      <c r="J10" s="32">
        <v>2.2201399999999998E-3</v>
      </c>
      <c r="K10" s="32">
        <v>7.1542459999999863E-2</v>
      </c>
      <c r="L10" s="16"/>
      <c r="M10" s="32">
        <v>1.84090928</v>
      </c>
      <c r="N10" s="32">
        <v>1.7671460133333337</v>
      </c>
      <c r="O10" s="32">
        <v>2.2201399999999998E-3</v>
      </c>
      <c r="P10" s="32">
        <v>7.1543126666666332E-2</v>
      </c>
    </row>
    <row r="11" spans="1:19" s="15" customFormat="1" ht="19.5" customHeight="1" x14ac:dyDescent="0.3">
      <c r="A11" s="12">
        <v>1101</v>
      </c>
      <c r="B11" s="13" t="s">
        <v>410</v>
      </c>
      <c r="C11" s="34">
        <v>0.12200266666666666</v>
      </c>
      <c r="D11" s="34">
        <v>9.4084666666666636E-2</v>
      </c>
      <c r="E11" s="34">
        <v>0</v>
      </c>
      <c r="F11" s="34">
        <v>2.7918000000000026E-2</v>
      </c>
      <c r="G11" s="54">
        <v>6.986218000000001E-2</v>
      </c>
      <c r="H11" s="34">
        <v>6.986218000000001E-2</v>
      </c>
      <c r="I11" s="34">
        <v>6.9862179999999996E-2</v>
      </c>
      <c r="J11" s="34">
        <v>0</v>
      </c>
      <c r="K11" s="34">
        <v>1.3877787807814457E-17</v>
      </c>
      <c r="L11" s="54"/>
      <c r="M11" s="34">
        <v>-5.2140486666666652E-2</v>
      </c>
      <c r="N11" s="34">
        <v>-2.422248666666664E-2</v>
      </c>
      <c r="O11" s="34">
        <v>0</v>
      </c>
      <c r="P11" s="34">
        <v>-2.7918000000000012E-2</v>
      </c>
    </row>
    <row r="12" spans="1:19" s="15" customFormat="1" ht="19.5" customHeight="1" x14ac:dyDescent="0.3">
      <c r="A12" s="9">
        <v>1992</v>
      </c>
      <c r="B12" s="10" t="s">
        <v>90</v>
      </c>
      <c r="C12" s="32">
        <v>2.3758000000000001E-2</v>
      </c>
      <c r="D12" s="32">
        <v>2.3758000000000001E-2</v>
      </c>
      <c r="E12" s="32">
        <v>0</v>
      </c>
      <c r="F12" s="32">
        <v>0</v>
      </c>
      <c r="G12" s="11">
        <v>3.5637000000000002E-2</v>
      </c>
      <c r="H12" s="32">
        <v>3.5637000000000002E-2</v>
      </c>
      <c r="I12" s="32">
        <v>3.5637089999999996E-2</v>
      </c>
      <c r="J12" s="32">
        <v>0</v>
      </c>
      <c r="K12" s="32">
        <v>-8.9999999994261337E-8</v>
      </c>
      <c r="L12" s="16"/>
      <c r="M12" s="32">
        <v>1.1879000000000001E-2</v>
      </c>
      <c r="N12" s="32">
        <v>1.1879089999999995E-2</v>
      </c>
      <c r="O12" s="32">
        <v>0</v>
      </c>
      <c r="P12" s="32">
        <v>-8.9999999994261337E-8</v>
      </c>
    </row>
    <row r="13" spans="1:19" s="15" customFormat="1" ht="19.5" customHeight="1" x14ac:dyDescent="0.3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4.31388E-3</v>
      </c>
      <c r="H13" s="34">
        <v>-4.31388E-3</v>
      </c>
      <c r="I13" s="34">
        <v>0</v>
      </c>
      <c r="J13" s="34">
        <v>0</v>
      </c>
      <c r="K13" s="34">
        <v>-4.31388E-3</v>
      </c>
      <c r="L13" s="14"/>
      <c r="M13" s="34">
        <v>-4.31388E-3</v>
      </c>
      <c r="N13" s="34">
        <v>0</v>
      </c>
      <c r="O13" s="34">
        <v>0</v>
      </c>
      <c r="P13" s="34">
        <v>-4.31388E-3</v>
      </c>
    </row>
    <row r="14" spans="1:19" ht="19.5" customHeight="1" x14ac:dyDescent="0.3">
      <c r="A14" s="9">
        <v>1993</v>
      </c>
      <c r="B14" s="10" t="s">
        <v>409</v>
      </c>
      <c r="C14" s="122">
        <v>0</v>
      </c>
      <c r="D14" s="122">
        <v>0</v>
      </c>
      <c r="E14" s="122">
        <v>0</v>
      </c>
      <c r="F14" s="122">
        <v>0</v>
      </c>
      <c r="G14" s="11">
        <v>1.9090000000000144E-4</v>
      </c>
      <c r="H14" s="122">
        <v>1.9090000000000144E-4</v>
      </c>
      <c r="I14" s="122">
        <v>-2.5545579999999998E-2</v>
      </c>
      <c r="J14" s="122">
        <v>1.9090000000000001E-4</v>
      </c>
      <c r="K14" s="122">
        <v>2.5545579999999998E-2</v>
      </c>
      <c r="L14" s="53"/>
      <c r="M14" s="122">
        <v>1.9090000000000144E-4</v>
      </c>
      <c r="N14" s="122">
        <v>-2.5545579999999998E-2</v>
      </c>
      <c r="O14" s="122">
        <v>1.9090000000000001E-4</v>
      </c>
      <c r="P14" s="122">
        <v>2.5545579999999998E-2</v>
      </c>
    </row>
    <row r="15" spans="1:19" s="15" customFormat="1" ht="19.5" customHeight="1" x14ac:dyDescent="0.3">
      <c r="A15" s="12">
        <v>1910</v>
      </c>
      <c r="B15" s="87" t="s">
        <v>88</v>
      </c>
      <c r="C15" s="123">
        <v>5.8733333333333337E-4</v>
      </c>
      <c r="D15" s="123">
        <v>0</v>
      </c>
      <c r="E15" s="123">
        <v>5.8733333333333315E-4</v>
      </c>
      <c r="F15" s="123">
        <v>0</v>
      </c>
      <c r="G15" s="54">
        <v>0</v>
      </c>
      <c r="H15" s="123">
        <v>0</v>
      </c>
      <c r="I15" s="123">
        <v>0</v>
      </c>
      <c r="J15" s="123">
        <v>2.0810799999999999E-3</v>
      </c>
      <c r="K15" s="123">
        <v>-2.0810799999999999E-3</v>
      </c>
      <c r="L15" s="124"/>
      <c r="M15" s="123">
        <v>-5.8733333333333337E-4</v>
      </c>
      <c r="N15" s="123">
        <v>0</v>
      </c>
      <c r="O15" s="123">
        <v>1.4937466666666668E-3</v>
      </c>
      <c r="P15" s="123">
        <v>-2.0810799999999999E-3</v>
      </c>
    </row>
    <row r="16" spans="1:19" s="15" customFormat="1" ht="19.5" customHeight="1" x14ac:dyDescent="0.3">
      <c r="A16" s="9">
        <v>1810</v>
      </c>
      <c r="B16" s="10" t="s">
        <v>407</v>
      </c>
      <c r="C16" s="125">
        <v>0</v>
      </c>
      <c r="D16" s="125">
        <v>0</v>
      </c>
      <c r="E16" s="125">
        <v>0</v>
      </c>
      <c r="F16" s="125">
        <v>0</v>
      </c>
      <c r="G16" s="11">
        <v>0</v>
      </c>
      <c r="H16" s="125">
        <v>0</v>
      </c>
      <c r="I16" s="125">
        <v>8.1324600000000011E-2</v>
      </c>
      <c r="J16" s="125">
        <v>0</v>
      </c>
      <c r="K16" s="125">
        <v>-8.1324600000000011E-2</v>
      </c>
      <c r="L16" s="126"/>
      <c r="M16" s="125">
        <v>0</v>
      </c>
      <c r="N16" s="125">
        <v>8.1324600000000011E-2</v>
      </c>
      <c r="O16" s="125">
        <v>0</v>
      </c>
      <c r="P16" s="125">
        <v>-8.1324600000000011E-2</v>
      </c>
    </row>
    <row r="17" spans="1:16" s="28" customFormat="1" ht="19.5" customHeight="1" x14ac:dyDescent="0.3">
      <c r="A17" s="24"/>
      <c r="B17" s="25" t="s">
        <v>93</v>
      </c>
      <c r="C17" s="26">
        <v>142.58429538686536</v>
      </c>
      <c r="D17" s="26">
        <v>142.31209663298986</v>
      </c>
      <c r="E17" s="26">
        <v>5.8733333333333315E-4</v>
      </c>
      <c r="F17" s="26">
        <v>0.27161142054216686</v>
      </c>
      <c r="G17" s="27"/>
      <c r="H17" s="26">
        <v>149.50766075000004</v>
      </c>
      <c r="I17" s="26">
        <v>149.56767655999994</v>
      </c>
      <c r="J17" s="26">
        <v>-2.8518500000000006E-2</v>
      </c>
      <c r="K17" s="27">
        <v>-3.1497309999896417E-2</v>
      </c>
      <c r="L17" s="27"/>
      <c r="M17" s="26">
        <v>6.9233653631346392</v>
      </c>
      <c r="N17" s="26">
        <v>7.2555799270100945</v>
      </c>
      <c r="O17" s="26">
        <v>-2.9105833333333338E-2</v>
      </c>
      <c r="P17" s="26">
        <v>-0.3031087305421219</v>
      </c>
    </row>
    <row r="18" spans="1:16" ht="15" customHeight="1" x14ac:dyDescent="0.3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5">
      <c r="A19" s="75" t="s">
        <v>462</v>
      </c>
      <c r="B19" s="5"/>
      <c r="C19" s="109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5">
      <c r="A20" s="137"/>
      <c r="B20" s="138"/>
      <c r="C20" s="139" t="s">
        <v>455</v>
      </c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</row>
    <row r="21" spans="1:16" ht="15" customHeight="1" x14ac:dyDescent="0.3">
      <c r="A21" s="140" t="s">
        <v>393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spans="1:16" ht="15" customHeight="1" x14ac:dyDescent="0.3">
      <c r="A22" s="141" t="s">
        <v>394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</row>
    <row r="23" spans="1:16" x14ac:dyDescent="0.3">
      <c r="A23" s="141" t="s">
        <v>395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6" x14ac:dyDescent="0.3">
      <c r="A24" s="141" t="s">
        <v>396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6" x14ac:dyDescent="0.3">
      <c r="A25" s="143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6" x14ac:dyDescent="0.3">
      <c r="A26" s="14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x14ac:dyDescent="0.3">
      <c r="A27" s="141" t="s">
        <v>458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64" t="s">
        <v>373</v>
      </c>
      <c r="B4" s="165"/>
      <c r="C4" s="161" t="s">
        <v>370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6" customFormat="1" ht="15.6" customHeight="1" x14ac:dyDescent="0.3">
      <c r="A5" s="55"/>
      <c r="B5" s="57"/>
      <c r="C5" s="163" t="e">
        <f>"Forecast"&amp;" "&amp;"-"&amp;" "&amp;#REF!&amp;" "&amp;"(MTD)"</f>
        <v>#REF!</v>
      </c>
      <c r="D5" s="163"/>
      <c r="E5" s="163"/>
      <c r="F5" s="163"/>
      <c r="G5" s="58"/>
      <c r="H5" s="163" t="e">
        <f>"Actuals"&amp;" "&amp;"-"&amp;" "&amp;#REF!&amp;" "&amp;"(MTD)"</f>
        <v>#REF!</v>
      </c>
      <c r="I5" s="163"/>
      <c r="J5" s="163"/>
      <c r="K5" s="163"/>
      <c r="L5" s="58"/>
      <c r="M5" s="163" t="s">
        <v>252</v>
      </c>
      <c r="N5" s="163"/>
      <c r="O5" s="163"/>
      <c r="P5" s="163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5" t="s">
        <v>393</v>
      </c>
    </row>
    <row r="33" spans="1:1" x14ac:dyDescent="0.3">
      <c r="A33" s="89" t="s">
        <v>394</v>
      </c>
    </row>
    <row r="34" spans="1:1" x14ac:dyDescent="0.3">
      <c r="A34" s="89" t="s">
        <v>395</v>
      </c>
    </row>
    <row r="35" spans="1:1" x14ac:dyDescent="0.3">
      <c r="A35" s="89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5" customFormat="1" ht="47.4" customHeight="1" x14ac:dyDescent="0.3">
      <c r="A4" s="164" t="s">
        <v>373</v>
      </c>
      <c r="B4" s="165"/>
      <c r="C4" s="161" t="s">
        <v>390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1:19" s="56" customFormat="1" ht="15.6" customHeight="1" x14ac:dyDescent="0.3">
      <c r="A5" s="55"/>
      <c r="B5" s="57"/>
      <c r="C5" s="163" t="e">
        <f>"Forecast"&amp;" "&amp;"-"&amp;" "&amp;#REF!&amp;" "&amp;"(YTD)"</f>
        <v>#REF!</v>
      </c>
      <c r="D5" s="163"/>
      <c r="E5" s="163"/>
      <c r="F5" s="163"/>
      <c r="G5" s="58"/>
      <c r="H5" s="163" t="e">
        <f>"Actuals"&amp;" "&amp;"-"&amp;" "&amp;#REF!&amp;" "&amp;"(YTD)"</f>
        <v>#REF!</v>
      </c>
      <c r="I5" s="163"/>
      <c r="J5" s="163"/>
      <c r="K5" s="163"/>
      <c r="L5" s="58"/>
      <c r="M5" s="163" t="s">
        <v>252</v>
      </c>
      <c r="N5" s="163"/>
      <c r="O5" s="163"/>
      <c r="P5" s="163"/>
      <c r="Q5" s="59"/>
      <c r="S5" s="60"/>
    </row>
    <row r="6" spans="1:19" s="56" customFormat="1" ht="15.6" x14ac:dyDescent="0.3">
      <c r="A6" s="61" t="s">
        <v>68</v>
      </c>
      <c r="B6" s="62" t="s">
        <v>69</v>
      </c>
      <c r="C6" s="88" t="s">
        <v>70</v>
      </c>
      <c r="D6" s="88" t="s">
        <v>71</v>
      </c>
      <c r="E6" s="88" t="s">
        <v>72</v>
      </c>
      <c r="F6" s="88" t="s">
        <v>73</v>
      </c>
      <c r="G6" s="58"/>
      <c r="H6" s="88" t="s">
        <v>70</v>
      </c>
      <c r="I6" s="88" t="s">
        <v>71</v>
      </c>
      <c r="J6" s="88" t="s">
        <v>72</v>
      </c>
      <c r="K6" s="88" t="s">
        <v>73</v>
      </c>
      <c r="L6" s="58"/>
      <c r="M6" s="88" t="s">
        <v>70</v>
      </c>
      <c r="N6" s="88" t="s">
        <v>71</v>
      </c>
      <c r="O6" s="88" t="s">
        <v>72</v>
      </c>
      <c r="P6" s="88" t="s">
        <v>73</v>
      </c>
      <c r="Q6" s="64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97"/>
      <c r="B26" s="98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75" t="s">
        <v>393</v>
      </c>
    </row>
    <row r="33" spans="1:1" x14ac:dyDescent="0.3">
      <c r="A33" s="89" t="s">
        <v>394</v>
      </c>
    </row>
    <row r="34" spans="1:1" x14ac:dyDescent="0.3">
      <c r="A34" s="89" t="s">
        <v>395</v>
      </c>
    </row>
    <row r="35" spans="1:1" x14ac:dyDescent="0.3">
      <c r="A35" s="89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4" tint="-0.249977111117893"/>
  </sheetPr>
  <dimension ref="A1:G44"/>
  <sheetViews>
    <sheetView zoomScale="70" zoomScaleNormal="70" workbookViewId="0">
      <pane xSplit="1" ySplit="2" topLeftCell="B3" activePane="bottomRight" state="frozen"/>
      <selection activeCell="B10" sqref="B10"/>
      <selection pane="topRight" activeCell="B10" sqref="B10"/>
      <selection pane="bottomLeft" activeCell="B10" sqref="B10"/>
      <selection pane="bottomRight" activeCell="I6" sqref="I6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21875" bestFit="1" customWidth="1"/>
  </cols>
  <sheetData>
    <row r="1" spans="1:7" ht="33" customHeight="1" x14ac:dyDescent="0.3">
      <c r="A1" s="169" t="s">
        <v>467</v>
      </c>
      <c r="B1" s="170"/>
      <c r="C1" s="171"/>
    </row>
    <row r="2" spans="1:7" ht="33" customHeight="1" x14ac:dyDescent="0.3">
      <c r="A2" s="50" t="s">
        <v>260</v>
      </c>
      <c r="B2" s="50" t="s">
        <v>258</v>
      </c>
      <c r="C2" s="50" t="s">
        <v>259</v>
      </c>
    </row>
    <row r="3" spans="1:7" ht="18" customHeight="1" x14ac:dyDescent="0.3">
      <c r="A3" s="73" t="s">
        <v>422</v>
      </c>
      <c r="B3" s="77">
        <v>0.66483483710019808</v>
      </c>
      <c r="C3" s="77">
        <v>0.30950062539381001</v>
      </c>
      <c r="G3" s="160"/>
    </row>
    <row r="4" spans="1:7" ht="18" customHeight="1" x14ac:dyDescent="0.3">
      <c r="A4" s="78" t="s">
        <v>423</v>
      </c>
      <c r="B4" s="79">
        <v>0.99447702258965665</v>
      </c>
      <c r="C4" s="79">
        <v>0.1622484083022204</v>
      </c>
      <c r="G4" s="160"/>
    </row>
    <row r="5" spans="1:7" ht="18" customHeight="1" x14ac:dyDescent="0.3">
      <c r="A5" s="73" t="s">
        <v>424</v>
      </c>
      <c r="B5" s="80">
        <v>37.829135261178791</v>
      </c>
      <c r="C5" s="80">
        <v>0</v>
      </c>
      <c r="G5" s="160"/>
    </row>
    <row r="6" spans="1:7" ht="18" customHeight="1" x14ac:dyDescent="0.3">
      <c r="A6" s="78" t="s">
        <v>425</v>
      </c>
      <c r="B6" s="79">
        <v>9.8038465264090551</v>
      </c>
      <c r="C6" s="79">
        <v>0</v>
      </c>
      <c r="G6" s="160"/>
    </row>
    <row r="7" spans="1:7" ht="18" customHeight="1" x14ac:dyDescent="0.3">
      <c r="A7" s="73" t="s">
        <v>426</v>
      </c>
      <c r="B7" s="80">
        <v>2.1117237502270307</v>
      </c>
      <c r="C7" s="80">
        <v>0</v>
      </c>
      <c r="G7" s="160"/>
    </row>
    <row r="8" spans="1:7" ht="18" customHeight="1" x14ac:dyDescent="0.3">
      <c r="A8" s="78" t="s">
        <v>427</v>
      </c>
      <c r="B8" s="79">
        <v>5.6806387653768136</v>
      </c>
      <c r="C8" s="79">
        <v>3.7635552462546906</v>
      </c>
      <c r="G8" s="160"/>
    </row>
    <row r="9" spans="1:7" ht="18" customHeight="1" x14ac:dyDescent="0.3">
      <c r="A9" s="73" t="s">
        <v>428</v>
      </c>
      <c r="B9" s="80">
        <v>13.546997080555714</v>
      </c>
      <c r="C9" s="80">
        <v>18.057919366518391</v>
      </c>
      <c r="G9" s="160"/>
    </row>
    <row r="10" spans="1:7" ht="18" customHeight="1" x14ac:dyDescent="0.3">
      <c r="A10" s="78" t="s">
        <v>429</v>
      </c>
      <c r="B10" s="79">
        <v>9.4197217783048188</v>
      </c>
      <c r="C10" s="79">
        <v>4.0727538957802381</v>
      </c>
      <c r="G10" s="160"/>
    </row>
    <row r="11" spans="1:7" ht="18" customHeight="1" x14ac:dyDescent="0.3">
      <c r="A11" s="73" t="s">
        <v>430</v>
      </c>
      <c r="B11" s="80">
        <v>3.139920724306632</v>
      </c>
      <c r="C11" s="80">
        <v>2.9388214383117188</v>
      </c>
      <c r="G11" s="160"/>
    </row>
    <row r="12" spans="1:7" ht="18" customHeight="1" x14ac:dyDescent="0.3">
      <c r="A12" s="78" t="s">
        <v>448</v>
      </c>
      <c r="B12" s="79">
        <v>4.0764747421942342</v>
      </c>
      <c r="C12" s="79">
        <v>0</v>
      </c>
      <c r="G12" s="160"/>
    </row>
    <row r="13" spans="1:7" ht="18" customHeight="1" x14ac:dyDescent="0.3">
      <c r="A13" s="114" t="s">
        <v>431</v>
      </c>
      <c r="B13" s="115">
        <v>8.0712304333327882</v>
      </c>
      <c r="C13" s="115">
        <v>9.7175853215840803E-4</v>
      </c>
      <c r="G13" s="160"/>
    </row>
    <row r="14" spans="1:7" ht="18" customHeight="1" x14ac:dyDescent="0.3">
      <c r="A14" s="78" t="s">
        <v>432</v>
      </c>
      <c r="B14" s="79">
        <v>3.3163206785641868</v>
      </c>
      <c r="C14" s="79">
        <v>0</v>
      </c>
      <c r="G14" s="160"/>
    </row>
    <row r="15" spans="1:7" ht="18" customHeight="1" x14ac:dyDescent="0.3">
      <c r="A15" s="114" t="s">
        <v>433</v>
      </c>
      <c r="B15" s="115">
        <v>14.288225505449212</v>
      </c>
      <c r="C15" s="115">
        <v>8.2209527616074034</v>
      </c>
      <c r="G15" s="160"/>
    </row>
    <row r="16" spans="1:7" ht="18" customHeight="1" x14ac:dyDescent="0.3">
      <c r="A16" s="78" t="s">
        <v>253</v>
      </c>
      <c r="B16" s="79">
        <v>38.044548528794195</v>
      </c>
      <c r="C16" s="79">
        <v>8.053407502844836</v>
      </c>
      <c r="G16" s="160"/>
    </row>
    <row r="17" spans="1:7" ht="18" customHeight="1" x14ac:dyDescent="0.3">
      <c r="A17" s="114" t="s">
        <v>254</v>
      </c>
      <c r="B17" s="115">
        <v>23.506752843767451</v>
      </c>
      <c r="C17" s="115">
        <v>10.275762557249395</v>
      </c>
      <c r="G17" s="160"/>
    </row>
    <row r="18" spans="1:7" ht="18" customHeight="1" x14ac:dyDescent="0.3">
      <c r="A18" s="78" t="s">
        <v>434</v>
      </c>
      <c r="B18" s="79">
        <v>4.2417768969901282</v>
      </c>
      <c r="C18" s="79">
        <v>1.5853955968514006</v>
      </c>
      <c r="G18" s="160"/>
    </row>
    <row r="19" spans="1:7" ht="18" customHeight="1" x14ac:dyDescent="0.3">
      <c r="A19" s="114" t="s">
        <v>255</v>
      </c>
      <c r="B19" s="115">
        <v>80.72411048241942</v>
      </c>
      <c r="C19" s="115">
        <v>0</v>
      </c>
      <c r="G19" s="160"/>
    </row>
    <row r="20" spans="1:7" ht="18" customHeight="1" x14ac:dyDescent="0.3">
      <c r="A20" s="78" t="s">
        <v>440</v>
      </c>
      <c r="B20" s="79">
        <v>2.9880586320126006</v>
      </c>
      <c r="C20" s="79">
        <v>0</v>
      </c>
      <c r="G20" s="160"/>
    </row>
    <row r="21" spans="1:7" ht="18" customHeight="1" x14ac:dyDescent="0.3">
      <c r="A21" s="73" t="s">
        <v>435</v>
      </c>
      <c r="B21" s="80">
        <v>1.1427144873819082</v>
      </c>
      <c r="C21" s="80">
        <v>2.0989199025702274</v>
      </c>
      <c r="G21" s="160"/>
    </row>
    <row r="22" spans="1:7" ht="18" customHeight="1" x14ac:dyDescent="0.3">
      <c r="A22" s="78" t="s">
        <v>436</v>
      </c>
      <c r="B22" s="79">
        <v>3.0210814917034159</v>
      </c>
      <c r="C22" s="79">
        <v>0</v>
      </c>
      <c r="G22" s="160"/>
    </row>
    <row r="23" spans="1:7" ht="18" customHeight="1" x14ac:dyDescent="0.3">
      <c r="A23" s="73" t="s">
        <v>437</v>
      </c>
      <c r="B23" s="80">
        <v>18.121152387688365</v>
      </c>
      <c r="C23" s="80">
        <v>0</v>
      </c>
      <c r="G23" s="160"/>
    </row>
    <row r="24" spans="1:7" ht="18" customHeight="1" x14ac:dyDescent="0.3">
      <c r="A24" s="78" t="s">
        <v>441</v>
      </c>
      <c r="B24" s="79">
        <v>46.138079009503087</v>
      </c>
      <c r="C24" s="79">
        <v>34.713217251464741</v>
      </c>
      <c r="G24" s="160"/>
    </row>
    <row r="25" spans="1:7" ht="18" customHeight="1" x14ac:dyDescent="0.3">
      <c r="A25" s="114" t="s">
        <v>439</v>
      </c>
      <c r="B25" s="115">
        <v>6.5593582459886468</v>
      </c>
      <c r="C25" s="115">
        <v>14.648301656118045</v>
      </c>
      <c r="G25" s="160"/>
    </row>
    <row r="26" spans="1:7" ht="18" customHeight="1" x14ac:dyDescent="0.3">
      <c r="A26" s="78" t="s">
        <v>256</v>
      </c>
      <c r="B26" s="79">
        <v>49.576383411060263</v>
      </c>
      <c r="C26" s="79">
        <v>0</v>
      </c>
      <c r="G26" s="160"/>
    </row>
    <row r="27" spans="1:7" ht="18" customHeight="1" x14ac:dyDescent="0.3">
      <c r="A27" s="114" t="s">
        <v>257</v>
      </c>
      <c r="B27" s="116">
        <v>1.9366058385041838</v>
      </c>
      <c r="C27" s="116">
        <v>0.39628619525453063</v>
      </c>
      <c r="G27" s="160"/>
    </row>
    <row r="28" spans="1:7" ht="18" customHeight="1" x14ac:dyDescent="0.3">
      <c r="A28" s="78" t="s">
        <v>443</v>
      </c>
      <c r="B28" s="117">
        <v>388.94416936140277</v>
      </c>
      <c r="C28" s="117">
        <v>109.29801416305382</v>
      </c>
      <c r="G28" s="160"/>
    </row>
    <row r="29" spans="1:7" ht="18" customHeight="1" x14ac:dyDescent="0.3">
      <c r="A29" s="81"/>
      <c r="B29" s="82"/>
      <c r="C29" s="82"/>
    </row>
    <row r="30" spans="1:7" ht="18" customHeight="1" x14ac:dyDescent="0.3">
      <c r="A30" s="81" t="s">
        <v>438</v>
      </c>
      <c r="B30" s="82"/>
      <c r="C30" s="82"/>
    </row>
    <row r="31" spans="1:7" ht="18" customHeight="1" x14ac:dyDescent="0.3">
      <c r="A31" s="81" t="s">
        <v>444</v>
      </c>
      <c r="B31" s="112">
        <v>77.182785330513184</v>
      </c>
      <c r="C31" s="112">
        <v>65.007911184674555</v>
      </c>
    </row>
    <row r="32" spans="1:7" ht="18" customHeight="1" x14ac:dyDescent="0.3">
      <c r="A32" s="81" t="s">
        <v>445</v>
      </c>
      <c r="B32" s="113">
        <v>-7.7336132351344258</v>
      </c>
      <c r="C32" s="113">
        <v>-0.21326417951153454</v>
      </c>
    </row>
    <row r="33" spans="1:3" ht="18" customHeight="1" x14ac:dyDescent="0.3">
      <c r="A33" s="118" t="s">
        <v>446</v>
      </c>
      <c r="B33" s="119">
        <v>69.449172095378742</v>
      </c>
      <c r="C33" s="119">
        <v>64.794647005163029</v>
      </c>
    </row>
    <row r="34" spans="1:3" ht="18" customHeight="1" x14ac:dyDescent="0.3">
      <c r="A34" s="149"/>
      <c r="B34" s="150"/>
      <c r="C34" s="150"/>
    </row>
    <row r="35" spans="1:3" ht="18" customHeight="1" x14ac:dyDescent="0.3">
      <c r="A35" s="149" t="s">
        <v>447</v>
      </c>
      <c r="B35" s="151">
        <v>458.39334145678151</v>
      </c>
      <c r="C35" s="151">
        <v>174.09266116821686</v>
      </c>
    </row>
    <row r="36" spans="1:3" ht="18" customHeight="1" x14ac:dyDescent="0.3">
      <c r="A36" s="149"/>
      <c r="B36" s="150"/>
      <c r="C36" s="150"/>
    </row>
    <row r="37" spans="1:3" ht="18" customHeight="1" x14ac:dyDescent="0.3">
      <c r="A37" s="149" t="s">
        <v>468</v>
      </c>
      <c r="B37" s="152">
        <v>2081218</v>
      </c>
      <c r="C37" s="152">
        <v>106333</v>
      </c>
    </row>
    <row r="38" spans="1:3" x14ac:dyDescent="0.3">
      <c r="A38" s="153"/>
      <c r="B38" s="136"/>
      <c r="C38" s="136"/>
    </row>
    <row r="39" spans="1:3" x14ac:dyDescent="0.3">
      <c r="A39" s="154" t="s">
        <v>442</v>
      </c>
      <c r="B39" s="155"/>
      <c r="C39" s="155"/>
    </row>
    <row r="40" spans="1:3" ht="28.2" customHeight="1" x14ac:dyDescent="0.3">
      <c r="A40" s="168" t="s">
        <v>449</v>
      </c>
      <c r="B40" s="168"/>
      <c r="C40" s="168"/>
    </row>
    <row r="41" spans="1:3" ht="28.8" customHeight="1" x14ac:dyDescent="0.3">
      <c r="A41" s="168" t="s">
        <v>459</v>
      </c>
      <c r="B41" s="168"/>
      <c r="C41" s="168"/>
    </row>
    <row r="42" spans="1:3" x14ac:dyDescent="0.3">
      <c r="A42" s="153"/>
      <c r="B42" s="136"/>
      <c r="C42" s="136"/>
    </row>
    <row r="43" spans="1:3" x14ac:dyDescent="0.3">
      <c r="A43" s="153"/>
      <c r="B43" s="136"/>
      <c r="C43" s="136"/>
    </row>
    <row r="44" spans="1:3" ht="27.6" customHeight="1" x14ac:dyDescent="0.3">
      <c r="A44" s="168" t="s">
        <v>458</v>
      </c>
      <c r="B44" s="168"/>
      <c r="C44" s="168"/>
    </row>
  </sheetData>
  <mergeCells count="4">
    <mergeCell ref="A40:C40"/>
    <mergeCell ref="A1:C1"/>
    <mergeCell ref="A41:C41"/>
    <mergeCell ref="A44:C44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3.21875" style="2" bestFit="1" customWidth="1"/>
    <col min="16" max="16" width="14.33203125" style="2" bestFit="1" customWidth="1"/>
    <col min="17" max="27" width="13.21875" style="2" bestFit="1" customWidth="1"/>
    <col min="28" max="28" width="14.33203125" style="2" bestFit="1" customWidth="1"/>
    <col min="29" max="39" width="13.2187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90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0" t="s">
        <v>388</v>
      </c>
      <c r="AQ3" s="90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1">
        <f>SUMIF($E$3:$AN$3,$AP$1,$E4:$AN4)</f>
        <v>0</v>
      </c>
      <c r="AQ4" s="91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1">
        <f t="shared" ref="AP5:AP68" si="0">SUMIF($E$3:$AN$3,$AP$1,$E5:$AN5)</f>
        <v>0</v>
      </c>
      <c r="AQ5" s="91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1">
        <f t="shared" si="0"/>
        <v>0</v>
      </c>
      <c r="AQ6" s="91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1">
        <f t="shared" si="0"/>
        <v>0</v>
      </c>
      <c r="AQ7" s="91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1">
        <f t="shared" si="0"/>
        <v>0</v>
      </c>
      <c r="AQ8" s="91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1">
        <f t="shared" si="0"/>
        <v>0</v>
      </c>
      <c r="AQ9" s="91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1">
        <f t="shared" si="0"/>
        <v>0</v>
      </c>
      <c r="AQ10" s="91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1">
        <f t="shared" si="0"/>
        <v>0</v>
      </c>
      <c r="AQ11" s="91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1">
        <f t="shared" si="0"/>
        <v>0</v>
      </c>
      <c r="AQ12" s="91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1">
        <f t="shared" si="0"/>
        <v>0</v>
      </c>
      <c r="AQ13" s="91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1">
        <f t="shared" si="0"/>
        <v>0</v>
      </c>
      <c r="AQ14" s="91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1">
        <f t="shared" si="0"/>
        <v>0</v>
      </c>
      <c r="AQ15" s="91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1">
        <f t="shared" si="0"/>
        <v>0</v>
      </c>
      <c r="AQ16" s="91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1">
        <f t="shared" si="0"/>
        <v>0</v>
      </c>
      <c r="AQ17" s="91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1">
        <f t="shared" si="0"/>
        <v>0</v>
      </c>
      <c r="AQ18" s="91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1">
        <f t="shared" si="0"/>
        <v>0</v>
      </c>
      <c r="AQ19" s="91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1">
        <f t="shared" si="0"/>
        <v>0</v>
      </c>
      <c r="AQ20" s="91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1">
        <f t="shared" si="0"/>
        <v>0</v>
      </c>
      <c r="AQ21" s="91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1">
        <f t="shared" si="0"/>
        <v>0</v>
      </c>
      <c r="AQ22" s="91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1">
        <f t="shared" si="0"/>
        <v>0</v>
      </c>
      <c r="AQ23" s="91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1">
        <f t="shared" si="0"/>
        <v>0</v>
      </c>
      <c r="AQ24" s="91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1">
        <f t="shared" si="0"/>
        <v>0</v>
      </c>
      <c r="AQ25" s="91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1">
        <f t="shared" si="0"/>
        <v>0</v>
      </c>
      <c r="AQ26" s="91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1">
        <f t="shared" si="0"/>
        <v>0</v>
      </c>
      <c r="AQ27" s="91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1">
        <f t="shared" si="0"/>
        <v>0</v>
      </c>
      <c r="AQ28" s="91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1">
        <f t="shared" si="0"/>
        <v>0</v>
      </c>
      <c r="AQ29" s="91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1">
        <f t="shared" si="0"/>
        <v>0</v>
      </c>
      <c r="AQ30" s="91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1">
        <f t="shared" si="0"/>
        <v>0</v>
      </c>
      <c r="AQ31" s="91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1">
        <f t="shared" si="0"/>
        <v>0</v>
      </c>
      <c r="AQ32" s="91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1">
        <f t="shared" si="0"/>
        <v>0</v>
      </c>
      <c r="AQ33" s="91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1">
        <f t="shared" si="0"/>
        <v>0</v>
      </c>
      <c r="AQ34" s="91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1">
        <f t="shared" si="0"/>
        <v>0</v>
      </c>
      <c r="AQ35" s="91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1">
        <f t="shared" si="0"/>
        <v>0</v>
      </c>
      <c r="AQ36" s="91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1">
        <f t="shared" si="0"/>
        <v>0</v>
      </c>
      <c r="AQ37" s="91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1">
        <f t="shared" si="0"/>
        <v>0</v>
      </c>
      <c r="AQ38" s="91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1">
        <f t="shared" si="0"/>
        <v>0</v>
      </c>
      <c r="AQ39" s="91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1">
        <f t="shared" si="0"/>
        <v>0</v>
      </c>
      <c r="AQ40" s="91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1">
        <f t="shared" si="0"/>
        <v>0</v>
      </c>
      <c r="AQ41" s="91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1">
        <f t="shared" si="0"/>
        <v>0</v>
      </c>
      <c r="AQ42" s="91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1">
        <f t="shared" si="0"/>
        <v>0</v>
      </c>
      <c r="AQ43" s="91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1">
        <f t="shared" si="0"/>
        <v>0</v>
      </c>
      <c r="AQ44" s="91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1">
        <f t="shared" si="0"/>
        <v>0</v>
      </c>
      <c r="AQ45" s="91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1">
        <f t="shared" si="0"/>
        <v>0</v>
      </c>
      <c r="AQ46" s="91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1">
        <f t="shared" si="0"/>
        <v>0</v>
      </c>
      <c r="AQ47" s="91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1">
        <f t="shared" si="0"/>
        <v>0</v>
      </c>
      <c r="AQ48" s="91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1">
        <f t="shared" si="0"/>
        <v>0</v>
      </c>
      <c r="AQ49" s="91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1">
        <f t="shared" si="0"/>
        <v>0</v>
      </c>
      <c r="AQ50" s="91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1">
        <f t="shared" si="0"/>
        <v>0</v>
      </c>
      <c r="AQ51" s="91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1">
        <f t="shared" si="0"/>
        <v>0</v>
      </c>
      <c r="AQ52" s="91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1">
        <f t="shared" si="0"/>
        <v>0</v>
      </c>
      <c r="AQ53" s="91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1">
        <f t="shared" si="0"/>
        <v>0</v>
      </c>
      <c r="AQ54" s="91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1">
        <f t="shared" si="0"/>
        <v>0</v>
      </c>
      <c r="AQ55" s="91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1">
        <f t="shared" si="0"/>
        <v>0</v>
      </c>
      <c r="AQ56" s="91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1">
        <f t="shared" si="0"/>
        <v>0</v>
      </c>
      <c r="AQ57" s="91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1">
        <f t="shared" si="0"/>
        <v>0</v>
      </c>
      <c r="AQ58" s="91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1">
        <f t="shared" si="0"/>
        <v>0</v>
      </c>
      <c r="AQ59" s="91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1">
        <f t="shared" si="0"/>
        <v>0</v>
      </c>
      <c r="AQ60" s="91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1">
        <f t="shared" si="0"/>
        <v>0</v>
      </c>
      <c r="AQ61" s="91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1">
        <f t="shared" si="0"/>
        <v>0</v>
      </c>
      <c r="AQ62" s="91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1">
        <f t="shared" si="0"/>
        <v>0</v>
      </c>
      <c r="AQ63" s="91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1">
        <f t="shared" si="0"/>
        <v>0</v>
      </c>
      <c r="AQ64" s="91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1">
        <f t="shared" si="0"/>
        <v>0</v>
      </c>
      <c r="AQ65" s="91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1">
        <f t="shared" si="0"/>
        <v>0</v>
      </c>
      <c r="AQ66" s="91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1">
        <f t="shared" si="0"/>
        <v>0</v>
      </c>
      <c r="AQ67" s="91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1">
        <f t="shared" si="0"/>
        <v>0</v>
      </c>
      <c r="AQ68" s="91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1">
        <f t="shared" ref="AP69:AP132" si="1">SUMIF($E$3:$AN$3,$AP$1,$E69:$AN69)</f>
        <v>0</v>
      </c>
      <c r="AQ69" s="91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1">
        <f t="shared" si="1"/>
        <v>0</v>
      </c>
      <c r="AQ70" s="91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1">
        <f t="shared" si="1"/>
        <v>0</v>
      </c>
      <c r="AQ71" s="91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1">
        <f t="shared" si="1"/>
        <v>0</v>
      </c>
      <c r="AQ72" s="91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1">
        <f t="shared" si="1"/>
        <v>0</v>
      </c>
      <c r="AQ73" s="91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1">
        <f t="shared" si="1"/>
        <v>0</v>
      </c>
      <c r="AQ74" s="91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1">
        <f t="shared" si="1"/>
        <v>0</v>
      </c>
      <c r="AQ75" s="91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1">
        <f t="shared" si="1"/>
        <v>0</v>
      </c>
      <c r="AQ76" s="91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1">
        <f t="shared" si="1"/>
        <v>0</v>
      </c>
      <c r="AQ77" s="91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1">
        <f t="shared" si="1"/>
        <v>0</v>
      </c>
      <c r="AQ78" s="91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1">
        <f t="shared" si="1"/>
        <v>0</v>
      </c>
      <c r="AQ79" s="91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1">
        <f t="shared" si="1"/>
        <v>0</v>
      </c>
      <c r="AQ80" s="91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1">
        <f t="shared" si="1"/>
        <v>0</v>
      </c>
      <c r="AQ81" s="91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1">
        <f t="shared" si="1"/>
        <v>0</v>
      </c>
      <c r="AQ82" s="91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1">
        <f t="shared" si="1"/>
        <v>0</v>
      </c>
      <c r="AQ83" s="91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1">
        <f t="shared" si="1"/>
        <v>0</v>
      </c>
      <c r="AQ84" s="91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1">
        <f t="shared" si="1"/>
        <v>0</v>
      </c>
      <c r="AQ85" s="91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1">
        <f t="shared" si="1"/>
        <v>0</v>
      </c>
      <c r="AQ86" s="91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1">
        <f t="shared" si="1"/>
        <v>0</v>
      </c>
      <c r="AQ87" s="91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1">
        <f t="shared" si="1"/>
        <v>0</v>
      </c>
      <c r="AQ88" s="91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1">
        <f t="shared" si="1"/>
        <v>0</v>
      </c>
      <c r="AQ89" s="91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1">
        <f t="shared" si="1"/>
        <v>0</v>
      </c>
      <c r="AQ90" s="91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1">
        <f t="shared" si="1"/>
        <v>0</v>
      </c>
      <c r="AQ91" s="91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1">
        <f t="shared" si="1"/>
        <v>0</v>
      </c>
      <c r="AQ92" s="91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1">
        <f t="shared" si="1"/>
        <v>0</v>
      </c>
      <c r="AQ93" s="91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1">
        <f t="shared" si="1"/>
        <v>0</v>
      </c>
      <c r="AQ94" s="91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1">
        <f t="shared" si="1"/>
        <v>0</v>
      </c>
      <c r="AQ95" s="91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1">
        <f t="shared" si="1"/>
        <v>0</v>
      </c>
      <c r="AQ96" s="91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1">
        <f t="shared" si="1"/>
        <v>0</v>
      </c>
      <c r="AQ97" s="91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1">
        <f t="shared" si="1"/>
        <v>0</v>
      </c>
      <c r="AQ98" s="91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1">
        <f t="shared" si="1"/>
        <v>0</v>
      </c>
      <c r="AQ99" s="91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1">
        <f t="shared" si="1"/>
        <v>0</v>
      </c>
      <c r="AQ100" s="91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1">
        <f t="shared" si="1"/>
        <v>0</v>
      </c>
      <c r="AQ101" s="91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1">
        <f t="shared" si="1"/>
        <v>0</v>
      </c>
      <c r="AQ102" s="91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1">
        <f t="shared" si="1"/>
        <v>0</v>
      </c>
      <c r="AQ103" s="91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1">
        <f t="shared" si="1"/>
        <v>0</v>
      </c>
      <c r="AQ104" s="91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1">
        <f t="shared" si="1"/>
        <v>0</v>
      </c>
      <c r="AQ105" s="91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1">
        <f t="shared" si="1"/>
        <v>0</v>
      </c>
      <c r="AQ106" s="91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1">
        <f t="shared" si="1"/>
        <v>0</v>
      </c>
      <c r="AQ107" s="91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1">
        <f t="shared" si="1"/>
        <v>0</v>
      </c>
      <c r="AQ108" s="91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1">
        <f t="shared" si="1"/>
        <v>0</v>
      </c>
      <c r="AQ109" s="91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1">
        <f t="shared" si="1"/>
        <v>0</v>
      </c>
      <c r="AQ110" s="91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1">
        <f t="shared" si="1"/>
        <v>0</v>
      </c>
      <c r="AQ111" s="91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1">
        <f t="shared" si="1"/>
        <v>0</v>
      </c>
      <c r="AQ112" s="91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1">
        <f t="shared" si="1"/>
        <v>0</v>
      </c>
      <c r="AQ113" s="91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1">
        <f t="shared" si="1"/>
        <v>0</v>
      </c>
      <c r="AQ114" s="91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1">
        <f t="shared" si="1"/>
        <v>0</v>
      </c>
      <c r="AQ115" s="91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1">
        <f t="shared" si="1"/>
        <v>0</v>
      </c>
      <c r="AQ116" s="91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1">
        <f t="shared" si="1"/>
        <v>0</v>
      </c>
      <c r="AQ117" s="91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1">
        <f t="shared" si="1"/>
        <v>0</v>
      </c>
      <c r="AQ118" s="91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1">
        <f t="shared" si="1"/>
        <v>0</v>
      </c>
      <c r="AQ119" s="91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1">
        <f t="shared" si="1"/>
        <v>0</v>
      </c>
      <c r="AQ120" s="91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1">
        <f t="shared" si="1"/>
        <v>0</v>
      </c>
      <c r="AQ121" s="91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1">
        <f t="shared" si="1"/>
        <v>0</v>
      </c>
      <c r="AQ122" s="91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1">
        <f t="shared" si="1"/>
        <v>0</v>
      </c>
      <c r="AQ123" s="91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1">
        <f t="shared" si="1"/>
        <v>0</v>
      </c>
      <c r="AQ124" s="91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1">
        <f t="shared" si="1"/>
        <v>0</v>
      </c>
      <c r="AQ125" s="91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1">
        <f t="shared" si="1"/>
        <v>0</v>
      </c>
      <c r="AQ126" s="91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1">
        <f t="shared" si="1"/>
        <v>0</v>
      </c>
      <c r="AQ127" s="91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1">
        <f t="shared" si="1"/>
        <v>0</v>
      </c>
      <c r="AQ128" s="91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1">
        <f t="shared" si="1"/>
        <v>0</v>
      </c>
      <c r="AQ129" s="91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1">
        <f t="shared" si="1"/>
        <v>0</v>
      </c>
      <c r="AQ130" s="91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1">
        <f t="shared" si="1"/>
        <v>0</v>
      </c>
      <c r="AQ131" s="91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1">
        <f t="shared" si="1"/>
        <v>0</v>
      </c>
      <c r="AQ132" s="91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1">
        <f t="shared" ref="AP133:AP159" si="2">SUMIF($E$3:$AN$3,$AP$1,$E133:$AN133)</f>
        <v>0</v>
      </c>
      <c r="AQ133" s="91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1">
        <f t="shared" si="2"/>
        <v>0</v>
      </c>
      <c r="AQ134" s="91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1">
        <f t="shared" si="2"/>
        <v>0</v>
      </c>
      <c r="AQ135" s="91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1">
        <f t="shared" si="2"/>
        <v>0</v>
      </c>
      <c r="AQ136" s="91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1">
        <f t="shared" si="2"/>
        <v>0</v>
      </c>
      <c r="AQ137" s="91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1">
        <f t="shared" si="2"/>
        <v>0</v>
      </c>
      <c r="AQ138" s="91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1">
        <f t="shared" si="2"/>
        <v>0</v>
      </c>
      <c r="AQ139" s="91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1">
        <f t="shared" si="2"/>
        <v>0</v>
      </c>
      <c r="AQ140" s="91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1">
        <f t="shared" si="2"/>
        <v>0</v>
      </c>
      <c r="AQ141" s="91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1">
        <f t="shared" si="2"/>
        <v>0</v>
      </c>
      <c r="AQ142" s="91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1">
        <f t="shared" si="2"/>
        <v>0</v>
      </c>
      <c r="AQ143" s="91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1">
        <f t="shared" si="2"/>
        <v>0</v>
      </c>
      <c r="AQ144" s="91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1">
        <f t="shared" si="2"/>
        <v>0</v>
      </c>
      <c r="AQ145" s="91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1">
        <f t="shared" si="2"/>
        <v>0</v>
      </c>
      <c r="AQ146" s="91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1">
        <f t="shared" si="2"/>
        <v>0</v>
      </c>
      <c r="AQ147" s="91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1">
        <f t="shared" si="2"/>
        <v>0</v>
      </c>
      <c r="AQ148" s="91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1">
        <f t="shared" si="2"/>
        <v>0</v>
      </c>
      <c r="AQ149" s="91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1">
        <f t="shared" si="2"/>
        <v>0</v>
      </c>
      <c r="AQ150" s="91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1">
        <f t="shared" si="2"/>
        <v>0</v>
      </c>
      <c r="AQ151" s="91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1">
        <f t="shared" si="2"/>
        <v>0</v>
      </c>
      <c r="AQ152" s="91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1">
        <f t="shared" si="2"/>
        <v>0</v>
      </c>
      <c r="AQ153" s="91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1">
        <f t="shared" si="2"/>
        <v>0</v>
      </c>
      <c r="AQ154" s="91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1">
        <f t="shared" si="2"/>
        <v>0</v>
      </c>
      <c r="AQ155" s="91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1">
        <f t="shared" si="2"/>
        <v>0</v>
      </c>
      <c r="AQ156" s="91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1">
        <f t="shared" si="2"/>
        <v>0</v>
      </c>
      <c r="AQ157" s="91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1">
        <f t="shared" si="2"/>
        <v>0</v>
      </c>
      <c r="AQ158" s="91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1">
        <f t="shared" si="2"/>
        <v>0</v>
      </c>
      <c r="AQ159" s="91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 xr:uid="{00000000-0009-0000-0000-000007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4" tint="-0.249977111117893"/>
  </sheetPr>
  <dimension ref="A1:C44"/>
  <sheetViews>
    <sheetView zoomScale="70" zoomScaleNormal="70" workbookViewId="0">
      <pane xSplit="1" ySplit="2" topLeftCell="B3" activePane="bottomRight" state="frozen"/>
      <selection activeCell="B10" sqref="B10"/>
      <selection pane="topRight" activeCell="B10" sqref="B10"/>
      <selection pane="bottomLeft" activeCell="B10" sqref="B10"/>
      <selection pane="bottomRight" activeCell="G11" sqref="G11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109375" bestFit="1" customWidth="1"/>
  </cols>
  <sheetData>
    <row r="1" spans="1:3" ht="33" customHeight="1" x14ac:dyDescent="0.3">
      <c r="A1" s="169" t="s">
        <v>469</v>
      </c>
      <c r="B1" s="170"/>
      <c r="C1" s="171"/>
    </row>
    <row r="2" spans="1:3" ht="33" customHeight="1" x14ac:dyDescent="0.3">
      <c r="A2" s="50" t="s">
        <v>260</v>
      </c>
      <c r="B2" s="50" t="s">
        <v>258</v>
      </c>
      <c r="C2" s="50" t="s">
        <v>259</v>
      </c>
    </row>
    <row r="3" spans="1:3" ht="18" customHeight="1" x14ac:dyDescent="0.3">
      <c r="A3" s="73" t="s">
        <v>422</v>
      </c>
      <c r="B3" s="129">
        <v>0.65728172181202815</v>
      </c>
      <c r="C3" s="83">
        <v>0.39857283815300226</v>
      </c>
    </row>
    <row r="4" spans="1:3" ht="18" customHeight="1" x14ac:dyDescent="0.3">
      <c r="A4" s="78" t="s">
        <v>423</v>
      </c>
      <c r="B4" s="84">
        <v>1.1013321276582029</v>
      </c>
      <c r="C4" s="84">
        <v>0.18343536269780222</v>
      </c>
    </row>
    <row r="5" spans="1:3" ht="18" customHeight="1" x14ac:dyDescent="0.3">
      <c r="A5" s="73" t="s">
        <v>424</v>
      </c>
      <c r="B5" s="85">
        <v>36.967355933236583</v>
      </c>
      <c r="C5" s="86">
        <v>0</v>
      </c>
    </row>
    <row r="6" spans="1:3" ht="18" customHeight="1" x14ac:dyDescent="0.3">
      <c r="A6" s="78" t="s">
        <v>425</v>
      </c>
      <c r="B6" s="84">
        <v>10.9001656104661</v>
      </c>
      <c r="C6" s="84">
        <v>0</v>
      </c>
    </row>
    <row r="7" spans="1:3" ht="18" customHeight="1" x14ac:dyDescent="0.3">
      <c r="A7" s="73" t="s">
        <v>426</v>
      </c>
      <c r="B7" s="85">
        <v>2.5597917722671468</v>
      </c>
      <c r="C7" s="86">
        <v>0</v>
      </c>
    </row>
    <row r="8" spans="1:3" ht="18" customHeight="1" x14ac:dyDescent="0.3">
      <c r="A8" s="78" t="s">
        <v>427</v>
      </c>
      <c r="B8" s="84">
        <v>5.652963052044675</v>
      </c>
      <c r="C8" s="84">
        <v>3.353236178113534</v>
      </c>
    </row>
    <row r="9" spans="1:3" ht="18" customHeight="1" x14ac:dyDescent="0.3">
      <c r="A9" s="73" t="s">
        <v>428</v>
      </c>
      <c r="B9" s="85">
        <v>14.51746990615961</v>
      </c>
      <c r="C9" s="86">
        <v>19.83722774625285</v>
      </c>
    </row>
    <row r="10" spans="1:3" ht="18" customHeight="1" x14ac:dyDescent="0.3">
      <c r="A10" s="78" t="s">
        <v>429</v>
      </c>
      <c r="B10" s="84">
        <v>10.316040957054028</v>
      </c>
      <c r="C10" s="84">
        <v>4.6069519474870297</v>
      </c>
    </row>
    <row r="11" spans="1:3" ht="18" customHeight="1" x14ac:dyDescent="0.3">
      <c r="A11" s="73" t="s">
        <v>430</v>
      </c>
      <c r="B11" s="85">
        <v>3.6948899348594497</v>
      </c>
      <c r="C11" s="86">
        <v>4.0866905376877876</v>
      </c>
    </row>
    <row r="12" spans="1:3" ht="18" customHeight="1" x14ac:dyDescent="0.3">
      <c r="A12" s="78" t="s">
        <v>448</v>
      </c>
      <c r="B12" s="84">
        <v>2.8218408766636389</v>
      </c>
      <c r="C12" s="84">
        <v>0</v>
      </c>
    </row>
    <row r="13" spans="1:3" ht="18" customHeight="1" x14ac:dyDescent="0.3">
      <c r="A13" s="114" t="s">
        <v>431</v>
      </c>
      <c r="B13" s="85">
        <v>9.1166717716310597</v>
      </c>
      <c r="C13" s="85">
        <v>1.127315935504007E-2</v>
      </c>
    </row>
    <row r="14" spans="1:3" ht="18" customHeight="1" x14ac:dyDescent="0.3">
      <c r="A14" s="78" t="s">
        <v>432</v>
      </c>
      <c r="B14" s="84">
        <v>3.4720003286452599</v>
      </c>
      <c r="C14" s="84">
        <v>0</v>
      </c>
    </row>
    <row r="15" spans="1:3" ht="18" customHeight="1" x14ac:dyDescent="0.3">
      <c r="A15" s="114" t="s">
        <v>433</v>
      </c>
      <c r="B15" s="85">
        <v>14.640695315425662</v>
      </c>
      <c r="C15" s="85">
        <v>7.7022936577957228</v>
      </c>
    </row>
    <row r="16" spans="1:3" ht="18" customHeight="1" x14ac:dyDescent="0.3">
      <c r="A16" s="78" t="s">
        <v>253</v>
      </c>
      <c r="B16" s="84">
        <v>42.446401775937296</v>
      </c>
      <c r="C16" s="84">
        <v>12.034225625385528</v>
      </c>
    </row>
    <row r="17" spans="1:3" ht="18" customHeight="1" x14ac:dyDescent="0.3">
      <c r="A17" s="114" t="s">
        <v>254</v>
      </c>
      <c r="B17" s="85">
        <v>23.681997006051326</v>
      </c>
      <c r="C17" s="85">
        <v>13.055401514835012</v>
      </c>
    </row>
    <row r="18" spans="1:3" ht="18" customHeight="1" x14ac:dyDescent="0.3">
      <c r="A18" s="78" t="s">
        <v>434</v>
      </c>
      <c r="B18" s="84">
        <v>4.7434245390187035</v>
      </c>
      <c r="C18" s="84">
        <v>1.5592820262024187</v>
      </c>
    </row>
    <row r="19" spans="1:3" ht="18" customHeight="1" x14ac:dyDescent="0.3">
      <c r="A19" s="114" t="s">
        <v>255</v>
      </c>
      <c r="B19" s="85">
        <v>105.06925578774963</v>
      </c>
      <c r="C19" s="85">
        <v>0</v>
      </c>
    </row>
    <row r="20" spans="1:3" ht="18" customHeight="1" x14ac:dyDescent="0.3">
      <c r="A20" s="78" t="s">
        <v>440</v>
      </c>
      <c r="B20" s="84">
        <v>2.8870732922900224</v>
      </c>
      <c r="C20" s="84">
        <v>0</v>
      </c>
    </row>
    <row r="21" spans="1:3" ht="18" customHeight="1" x14ac:dyDescent="0.3">
      <c r="A21" s="73" t="s">
        <v>435</v>
      </c>
      <c r="B21" s="85">
        <v>1.0664549765933617</v>
      </c>
      <c r="C21" s="86">
        <v>2.5385009301834072</v>
      </c>
    </row>
    <row r="22" spans="1:3" ht="18" customHeight="1" x14ac:dyDescent="0.3">
      <c r="A22" s="78" t="s">
        <v>436</v>
      </c>
      <c r="B22" s="84">
        <v>3.1323543583776559</v>
      </c>
      <c r="C22" s="84">
        <v>0</v>
      </c>
    </row>
    <row r="23" spans="1:3" ht="18" customHeight="1" x14ac:dyDescent="0.3">
      <c r="A23" s="73" t="s">
        <v>437</v>
      </c>
      <c r="B23" s="85">
        <v>19.566241787859123</v>
      </c>
      <c r="C23" s="86">
        <v>0</v>
      </c>
    </row>
    <row r="24" spans="1:3" ht="18" customHeight="1" x14ac:dyDescent="0.3">
      <c r="A24" s="78" t="s">
        <v>441</v>
      </c>
      <c r="B24" s="84">
        <v>43.49245970315792</v>
      </c>
      <c r="C24" s="84">
        <v>30.040635006844283</v>
      </c>
    </row>
    <row r="25" spans="1:3" ht="18" customHeight="1" x14ac:dyDescent="0.3">
      <c r="A25" s="114" t="s">
        <v>439</v>
      </c>
      <c r="B25" s="85">
        <v>6.3414801366889613</v>
      </c>
      <c r="C25" s="85">
        <v>15.565480303950022</v>
      </c>
    </row>
    <row r="26" spans="1:3" ht="18" customHeight="1" x14ac:dyDescent="0.3">
      <c r="A26" s="78" t="s">
        <v>256</v>
      </c>
      <c r="B26" s="84">
        <v>53.622647546572189</v>
      </c>
      <c r="C26" s="84">
        <v>0</v>
      </c>
    </row>
    <row r="27" spans="1:3" ht="18" customHeight="1" x14ac:dyDescent="0.3">
      <c r="A27" s="114" t="s">
        <v>257</v>
      </c>
      <c r="B27" s="120">
        <v>2.7280568198499329</v>
      </c>
      <c r="C27" s="120">
        <v>0.97752361093020801</v>
      </c>
    </row>
    <row r="28" spans="1:3" ht="18" customHeight="1" x14ac:dyDescent="0.3">
      <c r="A28" s="78" t="s">
        <v>443</v>
      </c>
      <c r="B28" s="117">
        <v>425.19634703806958</v>
      </c>
      <c r="C28" s="117">
        <v>115.95073044587365</v>
      </c>
    </row>
    <row r="29" spans="1:3" ht="18" customHeight="1" x14ac:dyDescent="0.3">
      <c r="A29" s="149"/>
      <c r="B29" s="156"/>
      <c r="C29" s="156"/>
    </row>
    <row r="30" spans="1:3" ht="18" customHeight="1" x14ac:dyDescent="0.3">
      <c r="A30" s="149" t="s">
        <v>438</v>
      </c>
      <c r="B30" s="156"/>
      <c r="C30" s="156"/>
    </row>
    <row r="31" spans="1:3" ht="18" customHeight="1" x14ac:dyDescent="0.3">
      <c r="A31" s="149" t="s">
        <v>444</v>
      </c>
      <c r="B31" s="157">
        <v>78.074570332765987</v>
      </c>
      <c r="C31" s="157">
        <v>60.203858626867429</v>
      </c>
    </row>
    <row r="32" spans="1:3" ht="18" customHeight="1" x14ac:dyDescent="0.3">
      <c r="A32" s="149" t="s">
        <v>445</v>
      </c>
      <c r="B32" s="158">
        <v>-43.058875783235557</v>
      </c>
      <c r="C32" s="158">
        <v>-0.29690701114991314</v>
      </c>
    </row>
    <row r="33" spans="1:3" ht="18" customHeight="1" x14ac:dyDescent="0.3">
      <c r="A33" s="118" t="s">
        <v>446</v>
      </c>
      <c r="B33" s="119">
        <v>35.015694549530423</v>
      </c>
      <c r="C33" s="119">
        <v>59.906951615717524</v>
      </c>
    </row>
    <row r="34" spans="1:3" ht="18" customHeight="1" x14ac:dyDescent="0.3">
      <c r="A34" s="149"/>
      <c r="B34" s="159"/>
      <c r="C34" s="159"/>
    </row>
    <row r="35" spans="1:3" ht="18" customHeight="1" x14ac:dyDescent="0.3">
      <c r="A35" s="149" t="s">
        <v>447</v>
      </c>
      <c r="B35" s="151">
        <v>460.21204158759997</v>
      </c>
      <c r="C35" s="151">
        <v>175.85768206159116</v>
      </c>
    </row>
    <row r="36" spans="1:3" ht="18" customHeight="1" x14ac:dyDescent="0.3">
      <c r="A36" s="149"/>
      <c r="B36" s="159"/>
      <c r="C36" s="159"/>
    </row>
    <row r="37" spans="1:3" ht="18" customHeight="1" x14ac:dyDescent="0.3">
      <c r="A37" s="149" t="s">
        <v>470</v>
      </c>
      <c r="B37" s="152">
        <v>16601487</v>
      </c>
      <c r="C37" s="152">
        <v>813818</v>
      </c>
    </row>
    <row r="38" spans="1:3" x14ac:dyDescent="0.3">
      <c r="A38" s="153"/>
      <c r="B38" s="136"/>
      <c r="C38" s="136"/>
    </row>
    <row r="39" spans="1:3" x14ac:dyDescent="0.3">
      <c r="A39" s="154" t="s">
        <v>261</v>
      </c>
      <c r="B39" s="155"/>
      <c r="C39" s="155"/>
    </row>
    <row r="40" spans="1:3" ht="28.2" customHeight="1" x14ac:dyDescent="0.3">
      <c r="A40" s="168" t="s">
        <v>450</v>
      </c>
      <c r="B40" s="168"/>
      <c r="C40" s="168"/>
    </row>
    <row r="41" spans="1:3" ht="28.8" customHeight="1" x14ac:dyDescent="0.3">
      <c r="A41" s="168" t="s">
        <v>459</v>
      </c>
      <c r="B41" s="168"/>
      <c r="C41" s="168"/>
    </row>
    <row r="42" spans="1:3" x14ac:dyDescent="0.3">
      <c r="A42" s="153"/>
      <c r="B42" s="136"/>
      <c r="C42" s="136"/>
    </row>
    <row r="43" spans="1:3" x14ac:dyDescent="0.3">
      <c r="A43" s="153"/>
      <c r="B43" s="136"/>
      <c r="C43" s="136"/>
    </row>
    <row r="44" spans="1:3" ht="27.6" customHeight="1" x14ac:dyDescent="0.3">
      <c r="A44" s="168" t="s">
        <v>458</v>
      </c>
      <c r="B44" s="168"/>
      <c r="C44" s="168"/>
    </row>
  </sheetData>
  <mergeCells count="4">
    <mergeCell ref="A1:C1"/>
    <mergeCell ref="A40:C40"/>
    <mergeCell ref="A41:C41"/>
    <mergeCell ref="A44:C44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4" tint="-0.249977111117893"/>
  </sheetPr>
  <dimension ref="A1:T106"/>
  <sheetViews>
    <sheetView view="pageBreakPreview" zoomScale="70" zoomScaleNormal="70" zoomScaleSheetLayoutView="70" workbookViewId="0">
      <pane xSplit="1" ySplit="2" topLeftCell="B3" activePane="bottomRight" state="frozen"/>
      <selection activeCell="B10" sqref="B10"/>
      <selection pane="topRight" activeCell="B10" sqref="B10"/>
      <selection pane="bottomLeft" activeCell="B10" sqref="B10"/>
      <selection pane="bottomRight" activeCell="G8" sqref="G8"/>
    </sheetView>
  </sheetViews>
  <sheetFormatPr defaultRowHeight="14.4" x14ac:dyDescent="0.3"/>
  <cols>
    <col min="1" max="1" width="21.77734375" customWidth="1"/>
    <col min="2" max="7" width="14.77734375" customWidth="1"/>
    <col min="8" max="8" width="15.88671875" customWidth="1"/>
    <col min="9" max="20" width="14.77734375" customWidth="1"/>
    <col min="21" max="16384" width="8.88671875" style="15"/>
  </cols>
  <sheetData>
    <row r="1" spans="1:20" s="110" customFormat="1" ht="24" customHeight="1" x14ac:dyDescent="0.45">
      <c r="A1" s="172" t="s">
        <v>457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s="69" customFormat="1" ht="76.8" customHeight="1" x14ac:dyDescent="0.3">
      <c r="A2" s="99" t="s">
        <v>374</v>
      </c>
      <c r="B2" s="99" t="s">
        <v>375</v>
      </c>
      <c r="C2" s="99" t="s">
        <v>376</v>
      </c>
      <c r="D2" s="99" t="s">
        <v>377</v>
      </c>
      <c r="E2" s="99" t="s">
        <v>378</v>
      </c>
      <c r="F2" s="99" t="s">
        <v>379</v>
      </c>
      <c r="G2" s="99" t="s">
        <v>451</v>
      </c>
      <c r="H2" s="99" t="s">
        <v>380</v>
      </c>
      <c r="I2" s="99" t="s">
        <v>381</v>
      </c>
      <c r="J2" s="99" t="s">
        <v>382</v>
      </c>
      <c r="K2" s="99" t="s">
        <v>262</v>
      </c>
      <c r="L2" s="99" t="s">
        <v>263</v>
      </c>
      <c r="M2" s="99" t="s">
        <v>264</v>
      </c>
      <c r="N2" s="99" t="s">
        <v>265</v>
      </c>
      <c r="O2" s="99" t="s">
        <v>266</v>
      </c>
      <c r="P2" s="99" t="s">
        <v>383</v>
      </c>
      <c r="Q2" s="99" t="s">
        <v>384</v>
      </c>
      <c r="R2" s="99" t="s">
        <v>452</v>
      </c>
      <c r="S2" s="99" t="s">
        <v>385</v>
      </c>
      <c r="T2" s="99" t="s">
        <v>65</v>
      </c>
    </row>
    <row r="3" spans="1:20" s="72" customFormat="1" ht="18" customHeight="1" x14ac:dyDescent="0.35">
      <c r="A3" s="107" t="s">
        <v>267</v>
      </c>
      <c r="B3" s="100">
        <v>2087</v>
      </c>
      <c r="C3" s="100">
        <v>20</v>
      </c>
      <c r="D3" s="100">
        <v>4678</v>
      </c>
      <c r="E3" s="100">
        <v>8817</v>
      </c>
      <c r="F3" s="100">
        <v>2835</v>
      </c>
      <c r="G3" s="100">
        <v>59</v>
      </c>
      <c r="H3" s="100">
        <v>392</v>
      </c>
      <c r="I3" s="100">
        <v>4919</v>
      </c>
      <c r="J3" s="100">
        <v>7763</v>
      </c>
      <c r="K3" s="100">
        <v>2784</v>
      </c>
      <c r="L3" s="100">
        <v>154</v>
      </c>
      <c r="M3" s="100">
        <v>816</v>
      </c>
      <c r="N3" s="100">
        <v>479</v>
      </c>
      <c r="O3" s="100">
        <v>17</v>
      </c>
      <c r="P3" s="100"/>
      <c r="Q3" s="100">
        <v>250</v>
      </c>
      <c r="R3" s="100"/>
      <c r="S3" s="101">
        <v>36070</v>
      </c>
      <c r="T3" s="101">
        <v>1943</v>
      </c>
    </row>
    <row r="4" spans="1:20" s="72" customFormat="1" ht="18" customHeight="1" x14ac:dyDescent="0.35">
      <c r="A4" s="108" t="s">
        <v>268</v>
      </c>
      <c r="B4" s="102">
        <v>477</v>
      </c>
      <c r="C4" s="102">
        <v>4</v>
      </c>
      <c r="D4" s="102">
        <v>890</v>
      </c>
      <c r="E4" s="102">
        <v>1621</v>
      </c>
      <c r="F4" s="102">
        <v>671</v>
      </c>
      <c r="G4" s="102">
        <v>23</v>
      </c>
      <c r="H4" s="102">
        <v>79</v>
      </c>
      <c r="I4" s="102">
        <v>1092</v>
      </c>
      <c r="J4" s="102">
        <v>1413</v>
      </c>
      <c r="K4" s="102">
        <v>642</v>
      </c>
      <c r="L4" s="102">
        <v>36</v>
      </c>
      <c r="M4" s="102">
        <v>219</v>
      </c>
      <c r="N4" s="102">
        <v>123</v>
      </c>
      <c r="O4" s="102"/>
      <c r="P4" s="102"/>
      <c r="Q4" s="102">
        <v>9</v>
      </c>
      <c r="R4" s="102"/>
      <c r="S4" s="103">
        <v>7299</v>
      </c>
      <c r="T4" s="103">
        <v>484</v>
      </c>
    </row>
    <row r="5" spans="1:20" s="72" customFormat="1" ht="18" customHeight="1" x14ac:dyDescent="0.35">
      <c r="A5" s="107" t="s">
        <v>269</v>
      </c>
      <c r="B5" s="100">
        <v>209</v>
      </c>
      <c r="C5" s="100"/>
      <c r="D5" s="100">
        <v>378</v>
      </c>
      <c r="E5" s="100">
        <v>465</v>
      </c>
      <c r="F5" s="100">
        <v>164</v>
      </c>
      <c r="G5" s="100">
        <v>15</v>
      </c>
      <c r="H5" s="100">
        <v>25</v>
      </c>
      <c r="I5" s="100">
        <v>352</v>
      </c>
      <c r="J5" s="100">
        <v>564</v>
      </c>
      <c r="K5" s="100">
        <v>179</v>
      </c>
      <c r="L5" s="100">
        <v>24</v>
      </c>
      <c r="M5" s="100">
        <v>109</v>
      </c>
      <c r="N5" s="100">
        <v>51</v>
      </c>
      <c r="O5" s="100">
        <v>1</v>
      </c>
      <c r="P5" s="100"/>
      <c r="Q5" s="100">
        <v>5</v>
      </c>
      <c r="R5" s="100"/>
      <c r="S5" s="101">
        <v>2541</v>
      </c>
      <c r="T5" s="101">
        <v>150</v>
      </c>
    </row>
    <row r="6" spans="1:20" s="72" customFormat="1" ht="18" customHeight="1" x14ac:dyDescent="0.35">
      <c r="A6" s="108" t="s">
        <v>270</v>
      </c>
      <c r="B6" s="102">
        <v>580</v>
      </c>
      <c r="C6" s="102">
        <v>6</v>
      </c>
      <c r="D6" s="102">
        <v>1310</v>
      </c>
      <c r="E6" s="102">
        <v>1830</v>
      </c>
      <c r="F6" s="102">
        <v>620</v>
      </c>
      <c r="G6" s="102">
        <v>8</v>
      </c>
      <c r="H6" s="102">
        <v>89</v>
      </c>
      <c r="I6" s="102">
        <v>1200</v>
      </c>
      <c r="J6" s="102">
        <v>1244</v>
      </c>
      <c r="K6" s="102">
        <v>407</v>
      </c>
      <c r="L6" s="102">
        <v>38</v>
      </c>
      <c r="M6" s="102">
        <v>322</v>
      </c>
      <c r="N6" s="102">
        <v>132</v>
      </c>
      <c r="O6" s="102"/>
      <c r="P6" s="102"/>
      <c r="Q6" s="102">
        <v>3</v>
      </c>
      <c r="R6" s="102"/>
      <c r="S6" s="103">
        <v>7789</v>
      </c>
      <c r="T6" s="103">
        <v>228</v>
      </c>
    </row>
    <row r="7" spans="1:20" s="72" customFormat="1" ht="18" customHeight="1" x14ac:dyDescent="0.35">
      <c r="A7" s="107" t="s">
        <v>271</v>
      </c>
      <c r="B7" s="100">
        <v>624</v>
      </c>
      <c r="C7" s="100">
        <v>4</v>
      </c>
      <c r="D7" s="100">
        <v>919</v>
      </c>
      <c r="E7" s="100">
        <v>909</v>
      </c>
      <c r="F7" s="100">
        <v>423</v>
      </c>
      <c r="G7" s="100">
        <v>30</v>
      </c>
      <c r="H7" s="100">
        <v>58</v>
      </c>
      <c r="I7" s="100">
        <v>771</v>
      </c>
      <c r="J7" s="100">
        <v>1067</v>
      </c>
      <c r="K7" s="100">
        <v>435</v>
      </c>
      <c r="L7" s="100">
        <v>62</v>
      </c>
      <c r="M7" s="100">
        <v>247</v>
      </c>
      <c r="N7" s="100">
        <v>101</v>
      </c>
      <c r="O7" s="100">
        <v>2</v>
      </c>
      <c r="P7" s="100"/>
      <c r="Q7" s="100">
        <v>14</v>
      </c>
      <c r="R7" s="100"/>
      <c r="S7" s="101">
        <v>5666</v>
      </c>
      <c r="T7" s="101">
        <v>365</v>
      </c>
    </row>
    <row r="8" spans="1:20" s="72" customFormat="1" ht="18" customHeight="1" x14ac:dyDescent="0.35">
      <c r="A8" s="108" t="s">
        <v>272</v>
      </c>
      <c r="B8" s="102">
        <v>359</v>
      </c>
      <c r="C8" s="102">
        <v>2</v>
      </c>
      <c r="D8" s="102">
        <v>472</v>
      </c>
      <c r="E8" s="102">
        <v>568</v>
      </c>
      <c r="F8" s="102">
        <v>184</v>
      </c>
      <c r="G8" s="102">
        <v>5</v>
      </c>
      <c r="H8" s="102">
        <v>33</v>
      </c>
      <c r="I8" s="102">
        <v>227</v>
      </c>
      <c r="J8" s="102">
        <v>707</v>
      </c>
      <c r="K8" s="102">
        <v>269</v>
      </c>
      <c r="L8" s="102">
        <v>24</v>
      </c>
      <c r="M8" s="102">
        <v>125</v>
      </c>
      <c r="N8" s="102">
        <v>49</v>
      </c>
      <c r="O8" s="102"/>
      <c r="P8" s="102"/>
      <c r="Q8" s="102">
        <v>2</v>
      </c>
      <c r="R8" s="102"/>
      <c r="S8" s="103">
        <v>3026</v>
      </c>
      <c r="T8" s="103">
        <v>245</v>
      </c>
    </row>
    <row r="9" spans="1:20" s="72" customFormat="1" ht="18" customHeight="1" x14ac:dyDescent="0.35">
      <c r="A9" s="107" t="s">
        <v>273</v>
      </c>
      <c r="B9" s="100">
        <v>982</v>
      </c>
      <c r="C9" s="100">
        <v>8</v>
      </c>
      <c r="D9" s="100">
        <v>2140</v>
      </c>
      <c r="E9" s="100">
        <v>2726</v>
      </c>
      <c r="F9" s="100">
        <v>1061</v>
      </c>
      <c r="G9" s="100">
        <v>43</v>
      </c>
      <c r="H9" s="100">
        <v>92</v>
      </c>
      <c r="I9" s="100">
        <v>1369</v>
      </c>
      <c r="J9" s="100">
        <v>2301</v>
      </c>
      <c r="K9" s="100">
        <v>675</v>
      </c>
      <c r="L9" s="100">
        <v>61</v>
      </c>
      <c r="M9" s="100">
        <v>337</v>
      </c>
      <c r="N9" s="100">
        <v>152</v>
      </c>
      <c r="O9" s="100">
        <v>11</v>
      </c>
      <c r="P9" s="100"/>
      <c r="Q9" s="100">
        <v>11</v>
      </c>
      <c r="R9" s="100"/>
      <c r="S9" s="101">
        <v>11969</v>
      </c>
      <c r="T9" s="101">
        <v>548</v>
      </c>
    </row>
    <row r="10" spans="1:20" s="72" customFormat="1" ht="18" customHeight="1" x14ac:dyDescent="0.35">
      <c r="A10" s="108" t="s">
        <v>274</v>
      </c>
      <c r="B10" s="102">
        <v>643</v>
      </c>
      <c r="C10" s="102">
        <v>8</v>
      </c>
      <c r="D10" s="102">
        <v>1190</v>
      </c>
      <c r="E10" s="102">
        <v>1153</v>
      </c>
      <c r="F10" s="102">
        <v>383</v>
      </c>
      <c r="G10" s="102">
        <v>9</v>
      </c>
      <c r="H10" s="102">
        <v>48</v>
      </c>
      <c r="I10" s="102">
        <v>776</v>
      </c>
      <c r="J10" s="102">
        <v>901</v>
      </c>
      <c r="K10" s="102">
        <v>247</v>
      </c>
      <c r="L10" s="102">
        <v>52</v>
      </c>
      <c r="M10" s="102">
        <v>262</v>
      </c>
      <c r="N10" s="102">
        <v>133</v>
      </c>
      <c r="O10" s="102">
        <v>1</v>
      </c>
      <c r="P10" s="102"/>
      <c r="Q10" s="102">
        <v>3</v>
      </c>
      <c r="R10" s="102"/>
      <c r="S10" s="103">
        <v>5809</v>
      </c>
      <c r="T10" s="103">
        <v>183</v>
      </c>
    </row>
    <row r="11" spans="1:20" s="72" customFormat="1" ht="18" customHeight="1" x14ac:dyDescent="0.35">
      <c r="A11" s="107" t="s">
        <v>275</v>
      </c>
      <c r="B11" s="100">
        <v>821</v>
      </c>
      <c r="C11" s="100">
        <v>5</v>
      </c>
      <c r="D11" s="100">
        <v>1675</v>
      </c>
      <c r="E11" s="100">
        <v>2162</v>
      </c>
      <c r="F11" s="100">
        <v>786</v>
      </c>
      <c r="G11" s="100">
        <v>6</v>
      </c>
      <c r="H11" s="100">
        <v>82</v>
      </c>
      <c r="I11" s="100">
        <v>1325</v>
      </c>
      <c r="J11" s="100">
        <v>1717</v>
      </c>
      <c r="K11" s="100">
        <v>582</v>
      </c>
      <c r="L11" s="100">
        <v>65</v>
      </c>
      <c r="M11" s="100">
        <v>279</v>
      </c>
      <c r="N11" s="100">
        <v>143</v>
      </c>
      <c r="O11" s="100">
        <v>1</v>
      </c>
      <c r="P11" s="100"/>
      <c r="Q11" s="100">
        <v>4</v>
      </c>
      <c r="R11" s="100"/>
      <c r="S11" s="101">
        <v>9653</v>
      </c>
      <c r="T11" s="101">
        <v>440</v>
      </c>
    </row>
    <row r="12" spans="1:20" s="72" customFormat="1" ht="18" customHeight="1" x14ac:dyDescent="0.35">
      <c r="A12" s="108" t="s">
        <v>276</v>
      </c>
      <c r="B12" s="102">
        <v>1229</v>
      </c>
      <c r="C12" s="102">
        <v>21</v>
      </c>
      <c r="D12" s="102">
        <v>3139</v>
      </c>
      <c r="E12" s="102">
        <v>5380</v>
      </c>
      <c r="F12" s="102">
        <v>2330</v>
      </c>
      <c r="G12" s="102">
        <v>61</v>
      </c>
      <c r="H12" s="102">
        <v>208</v>
      </c>
      <c r="I12" s="102">
        <v>4268</v>
      </c>
      <c r="J12" s="102">
        <v>4523</v>
      </c>
      <c r="K12" s="102">
        <v>1485</v>
      </c>
      <c r="L12" s="102">
        <v>95</v>
      </c>
      <c r="M12" s="102">
        <v>485</v>
      </c>
      <c r="N12" s="102">
        <v>256</v>
      </c>
      <c r="O12" s="102">
        <v>4</v>
      </c>
      <c r="P12" s="102"/>
      <c r="Q12" s="102">
        <v>63</v>
      </c>
      <c r="R12" s="102"/>
      <c r="S12" s="103">
        <v>23547</v>
      </c>
      <c r="T12" s="103">
        <v>1142</v>
      </c>
    </row>
    <row r="13" spans="1:20" s="72" customFormat="1" ht="18" customHeight="1" x14ac:dyDescent="0.35">
      <c r="A13" s="107" t="s">
        <v>277</v>
      </c>
      <c r="B13" s="100">
        <v>3348</v>
      </c>
      <c r="C13" s="100">
        <v>37</v>
      </c>
      <c r="D13" s="100">
        <v>7395</v>
      </c>
      <c r="E13" s="100">
        <v>7428</v>
      </c>
      <c r="F13" s="100">
        <v>2868</v>
      </c>
      <c r="G13" s="100">
        <v>203</v>
      </c>
      <c r="H13" s="100">
        <v>507</v>
      </c>
      <c r="I13" s="100">
        <v>6121</v>
      </c>
      <c r="J13" s="100">
        <v>9013</v>
      </c>
      <c r="K13" s="100">
        <v>3893</v>
      </c>
      <c r="L13" s="100">
        <v>285</v>
      </c>
      <c r="M13" s="100">
        <v>1118</v>
      </c>
      <c r="N13" s="100">
        <v>586</v>
      </c>
      <c r="O13" s="100">
        <v>25</v>
      </c>
      <c r="P13" s="100">
        <v>2</v>
      </c>
      <c r="Q13" s="100">
        <v>624</v>
      </c>
      <c r="R13" s="100"/>
      <c r="S13" s="101">
        <v>43453</v>
      </c>
      <c r="T13" s="101">
        <v>2630</v>
      </c>
    </row>
    <row r="14" spans="1:20" s="72" customFormat="1" ht="18" customHeight="1" x14ac:dyDescent="0.35">
      <c r="A14" s="108" t="s">
        <v>278</v>
      </c>
      <c r="B14" s="102">
        <v>1267</v>
      </c>
      <c r="C14" s="102">
        <v>13</v>
      </c>
      <c r="D14" s="102">
        <v>2763</v>
      </c>
      <c r="E14" s="102">
        <v>4619</v>
      </c>
      <c r="F14" s="102">
        <v>1594</v>
      </c>
      <c r="G14" s="102">
        <v>122</v>
      </c>
      <c r="H14" s="102">
        <v>234</v>
      </c>
      <c r="I14" s="102">
        <v>3350</v>
      </c>
      <c r="J14" s="102">
        <v>4082</v>
      </c>
      <c r="K14" s="102">
        <v>1488</v>
      </c>
      <c r="L14" s="102">
        <v>131</v>
      </c>
      <c r="M14" s="102">
        <v>601</v>
      </c>
      <c r="N14" s="102">
        <v>309</v>
      </c>
      <c r="O14" s="102"/>
      <c r="P14" s="102"/>
      <c r="Q14" s="102">
        <v>74</v>
      </c>
      <c r="R14" s="102"/>
      <c r="S14" s="103">
        <v>20647</v>
      </c>
      <c r="T14" s="103">
        <v>1093</v>
      </c>
    </row>
    <row r="15" spans="1:20" s="72" customFormat="1" ht="18" customHeight="1" x14ac:dyDescent="0.35">
      <c r="A15" s="107" t="s">
        <v>279</v>
      </c>
      <c r="B15" s="100">
        <v>1735</v>
      </c>
      <c r="C15" s="100">
        <v>18</v>
      </c>
      <c r="D15" s="100">
        <v>3938</v>
      </c>
      <c r="E15" s="100">
        <v>8067</v>
      </c>
      <c r="F15" s="100">
        <v>2793</v>
      </c>
      <c r="G15" s="100">
        <v>57</v>
      </c>
      <c r="H15" s="100">
        <v>386</v>
      </c>
      <c r="I15" s="100">
        <v>5996</v>
      </c>
      <c r="J15" s="100">
        <v>8727</v>
      </c>
      <c r="K15" s="100">
        <v>3603</v>
      </c>
      <c r="L15" s="100">
        <v>128</v>
      </c>
      <c r="M15" s="100">
        <v>647</v>
      </c>
      <c r="N15" s="100">
        <v>319</v>
      </c>
      <c r="O15" s="100">
        <v>9</v>
      </c>
      <c r="P15" s="100"/>
      <c r="Q15" s="100">
        <v>386</v>
      </c>
      <c r="R15" s="100"/>
      <c r="S15" s="101">
        <v>36809</v>
      </c>
      <c r="T15" s="101">
        <v>2552</v>
      </c>
    </row>
    <row r="16" spans="1:20" s="72" customFormat="1" ht="18" customHeight="1" x14ac:dyDescent="0.35">
      <c r="A16" s="108" t="s">
        <v>280</v>
      </c>
      <c r="B16" s="102">
        <v>1255</v>
      </c>
      <c r="C16" s="102">
        <v>12</v>
      </c>
      <c r="D16" s="102">
        <v>2717</v>
      </c>
      <c r="E16" s="102">
        <v>4957</v>
      </c>
      <c r="F16" s="102">
        <v>1974</v>
      </c>
      <c r="G16" s="102">
        <v>66</v>
      </c>
      <c r="H16" s="102">
        <v>231</v>
      </c>
      <c r="I16" s="102">
        <v>3183</v>
      </c>
      <c r="J16" s="102">
        <v>3579</v>
      </c>
      <c r="K16" s="102">
        <v>1492</v>
      </c>
      <c r="L16" s="102">
        <v>137</v>
      </c>
      <c r="M16" s="102">
        <v>811</v>
      </c>
      <c r="N16" s="102">
        <v>367</v>
      </c>
      <c r="O16" s="102">
        <v>10</v>
      </c>
      <c r="P16" s="102"/>
      <c r="Q16" s="102">
        <v>72</v>
      </c>
      <c r="R16" s="102"/>
      <c r="S16" s="103">
        <v>20863</v>
      </c>
      <c r="T16" s="103">
        <v>889</v>
      </c>
    </row>
    <row r="17" spans="1:20" s="72" customFormat="1" ht="18" customHeight="1" x14ac:dyDescent="0.35">
      <c r="A17" s="107" t="s">
        <v>281</v>
      </c>
      <c r="B17" s="100">
        <v>69</v>
      </c>
      <c r="C17" s="100">
        <v>2</v>
      </c>
      <c r="D17" s="100">
        <v>172</v>
      </c>
      <c r="E17" s="100">
        <v>244</v>
      </c>
      <c r="F17" s="100">
        <v>102</v>
      </c>
      <c r="G17" s="100">
        <v>1</v>
      </c>
      <c r="H17" s="100">
        <v>16</v>
      </c>
      <c r="I17" s="100">
        <v>246</v>
      </c>
      <c r="J17" s="100">
        <v>220</v>
      </c>
      <c r="K17" s="100">
        <v>116</v>
      </c>
      <c r="L17" s="100">
        <v>8</v>
      </c>
      <c r="M17" s="100">
        <v>29</v>
      </c>
      <c r="N17" s="100">
        <v>11</v>
      </c>
      <c r="O17" s="100"/>
      <c r="P17" s="100"/>
      <c r="Q17" s="100">
        <v>2</v>
      </c>
      <c r="R17" s="100"/>
      <c r="S17" s="101">
        <v>1238</v>
      </c>
      <c r="T17" s="101">
        <v>62</v>
      </c>
    </row>
    <row r="18" spans="1:20" s="72" customFormat="1" ht="18" customHeight="1" x14ac:dyDescent="0.35">
      <c r="A18" s="108" t="s">
        <v>282</v>
      </c>
      <c r="B18" s="102">
        <v>825</v>
      </c>
      <c r="C18" s="102">
        <v>2</v>
      </c>
      <c r="D18" s="102">
        <v>1669</v>
      </c>
      <c r="E18" s="102">
        <v>2005</v>
      </c>
      <c r="F18" s="102">
        <v>846</v>
      </c>
      <c r="G18" s="102">
        <v>66</v>
      </c>
      <c r="H18" s="102">
        <v>109</v>
      </c>
      <c r="I18" s="102">
        <v>2511</v>
      </c>
      <c r="J18" s="102">
        <v>2112</v>
      </c>
      <c r="K18" s="102">
        <v>717</v>
      </c>
      <c r="L18" s="102">
        <v>92</v>
      </c>
      <c r="M18" s="102">
        <v>322</v>
      </c>
      <c r="N18" s="102">
        <v>175</v>
      </c>
      <c r="O18" s="102">
        <v>6</v>
      </c>
      <c r="P18" s="102"/>
      <c r="Q18" s="102">
        <v>7</v>
      </c>
      <c r="R18" s="102"/>
      <c r="S18" s="103">
        <v>11464</v>
      </c>
      <c r="T18" s="103">
        <v>642</v>
      </c>
    </row>
    <row r="19" spans="1:20" s="72" customFormat="1" ht="18" customHeight="1" x14ac:dyDescent="0.35">
      <c r="A19" s="107" t="s">
        <v>283</v>
      </c>
      <c r="B19" s="100">
        <v>536</v>
      </c>
      <c r="C19" s="100">
        <v>7</v>
      </c>
      <c r="D19" s="100">
        <v>861</v>
      </c>
      <c r="E19" s="100">
        <v>1317</v>
      </c>
      <c r="F19" s="100">
        <v>500</v>
      </c>
      <c r="G19" s="100">
        <v>5</v>
      </c>
      <c r="H19" s="100">
        <v>67</v>
      </c>
      <c r="I19" s="100">
        <v>776</v>
      </c>
      <c r="J19" s="100">
        <v>930</v>
      </c>
      <c r="K19" s="100">
        <v>298</v>
      </c>
      <c r="L19" s="100">
        <v>38</v>
      </c>
      <c r="M19" s="100">
        <v>198</v>
      </c>
      <c r="N19" s="100">
        <v>104</v>
      </c>
      <c r="O19" s="100">
        <v>2</v>
      </c>
      <c r="P19" s="100"/>
      <c r="Q19" s="100">
        <v>2</v>
      </c>
      <c r="R19" s="100"/>
      <c r="S19" s="101">
        <v>5641</v>
      </c>
      <c r="T19" s="101">
        <v>213</v>
      </c>
    </row>
    <row r="20" spans="1:20" s="72" customFormat="1" ht="18" customHeight="1" x14ac:dyDescent="0.35">
      <c r="A20" s="108" t="s">
        <v>284</v>
      </c>
      <c r="B20" s="102">
        <v>1881</v>
      </c>
      <c r="C20" s="102">
        <v>26</v>
      </c>
      <c r="D20" s="102">
        <v>4268</v>
      </c>
      <c r="E20" s="102">
        <v>6281</v>
      </c>
      <c r="F20" s="102">
        <v>2186</v>
      </c>
      <c r="G20" s="102">
        <v>202</v>
      </c>
      <c r="H20" s="102">
        <v>440</v>
      </c>
      <c r="I20" s="102">
        <v>3240</v>
      </c>
      <c r="J20" s="102">
        <v>7157</v>
      </c>
      <c r="K20" s="102">
        <v>3042</v>
      </c>
      <c r="L20" s="102">
        <v>164</v>
      </c>
      <c r="M20" s="102">
        <v>818</v>
      </c>
      <c r="N20" s="102">
        <v>454</v>
      </c>
      <c r="O20" s="102">
        <v>13</v>
      </c>
      <c r="P20" s="102"/>
      <c r="Q20" s="102">
        <v>211</v>
      </c>
      <c r="R20" s="102"/>
      <c r="S20" s="103">
        <v>30383</v>
      </c>
      <c r="T20" s="103">
        <v>1992</v>
      </c>
    </row>
    <row r="21" spans="1:20" s="72" customFormat="1" ht="18" customHeight="1" x14ac:dyDescent="0.35">
      <c r="A21" s="107" t="s">
        <v>285</v>
      </c>
      <c r="B21" s="100">
        <v>635</v>
      </c>
      <c r="C21" s="100">
        <v>6</v>
      </c>
      <c r="D21" s="100">
        <v>1120</v>
      </c>
      <c r="E21" s="100">
        <v>1689</v>
      </c>
      <c r="F21" s="100">
        <v>496</v>
      </c>
      <c r="G21" s="100">
        <v>78</v>
      </c>
      <c r="H21" s="100">
        <v>87</v>
      </c>
      <c r="I21" s="100">
        <v>1197</v>
      </c>
      <c r="J21" s="100">
        <v>2504</v>
      </c>
      <c r="K21" s="100">
        <v>921</v>
      </c>
      <c r="L21" s="100">
        <v>52</v>
      </c>
      <c r="M21" s="100">
        <v>255</v>
      </c>
      <c r="N21" s="100">
        <v>172</v>
      </c>
      <c r="O21" s="100"/>
      <c r="P21" s="100"/>
      <c r="Q21" s="100">
        <v>73</v>
      </c>
      <c r="R21" s="100"/>
      <c r="S21" s="101">
        <v>9285</v>
      </c>
      <c r="T21" s="101">
        <v>753</v>
      </c>
    </row>
    <row r="22" spans="1:20" s="72" customFormat="1" ht="18" customHeight="1" x14ac:dyDescent="0.35">
      <c r="A22" s="108" t="s">
        <v>286</v>
      </c>
      <c r="B22" s="102">
        <v>571</v>
      </c>
      <c r="C22" s="102">
        <v>6</v>
      </c>
      <c r="D22" s="102">
        <v>1050</v>
      </c>
      <c r="E22" s="102">
        <v>1254</v>
      </c>
      <c r="F22" s="102">
        <v>505</v>
      </c>
      <c r="G22" s="102">
        <v>34</v>
      </c>
      <c r="H22" s="102">
        <v>74</v>
      </c>
      <c r="I22" s="102">
        <v>1279</v>
      </c>
      <c r="J22" s="102">
        <v>1332</v>
      </c>
      <c r="K22" s="102">
        <v>409</v>
      </c>
      <c r="L22" s="102">
        <v>59</v>
      </c>
      <c r="M22" s="102">
        <v>258</v>
      </c>
      <c r="N22" s="102">
        <v>123</v>
      </c>
      <c r="O22" s="102">
        <v>2</v>
      </c>
      <c r="P22" s="102"/>
      <c r="Q22" s="102">
        <v>8</v>
      </c>
      <c r="R22" s="102"/>
      <c r="S22" s="103">
        <v>6964</v>
      </c>
      <c r="T22" s="103">
        <v>287</v>
      </c>
    </row>
    <row r="23" spans="1:20" s="72" customFormat="1" ht="18" customHeight="1" x14ac:dyDescent="0.35">
      <c r="A23" s="107" t="s">
        <v>287</v>
      </c>
      <c r="B23" s="100">
        <v>334</v>
      </c>
      <c r="C23" s="100">
        <v>4</v>
      </c>
      <c r="D23" s="100">
        <v>602</v>
      </c>
      <c r="E23" s="100">
        <v>752</v>
      </c>
      <c r="F23" s="100">
        <v>269</v>
      </c>
      <c r="G23" s="100">
        <v>1</v>
      </c>
      <c r="H23" s="100">
        <v>27</v>
      </c>
      <c r="I23" s="100">
        <v>569</v>
      </c>
      <c r="J23" s="100">
        <v>618</v>
      </c>
      <c r="K23" s="100">
        <v>193</v>
      </c>
      <c r="L23" s="100">
        <v>21</v>
      </c>
      <c r="M23" s="100">
        <v>101</v>
      </c>
      <c r="N23" s="100">
        <v>48</v>
      </c>
      <c r="O23" s="100"/>
      <c r="P23" s="100"/>
      <c r="Q23" s="100">
        <v>1</v>
      </c>
      <c r="R23" s="100"/>
      <c r="S23" s="101">
        <v>3540</v>
      </c>
      <c r="T23" s="101">
        <v>158</v>
      </c>
    </row>
    <row r="24" spans="1:20" s="72" customFormat="1" ht="18" customHeight="1" x14ac:dyDescent="0.35">
      <c r="A24" s="108" t="s">
        <v>288</v>
      </c>
      <c r="B24" s="102">
        <v>248</v>
      </c>
      <c r="C24" s="102">
        <v>3</v>
      </c>
      <c r="D24" s="102">
        <v>322</v>
      </c>
      <c r="E24" s="102">
        <v>416</v>
      </c>
      <c r="F24" s="102">
        <v>167</v>
      </c>
      <c r="G24" s="102">
        <v>15</v>
      </c>
      <c r="H24" s="102">
        <v>34</v>
      </c>
      <c r="I24" s="102">
        <v>293</v>
      </c>
      <c r="J24" s="102">
        <v>493</v>
      </c>
      <c r="K24" s="102">
        <v>161</v>
      </c>
      <c r="L24" s="102">
        <v>13</v>
      </c>
      <c r="M24" s="102">
        <v>79</v>
      </c>
      <c r="N24" s="102">
        <v>37</v>
      </c>
      <c r="O24" s="102">
        <v>3</v>
      </c>
      <c r="P24" s="102"/>
      <c r="Q24" s="102">
        <v>11</v>
      </c>
      <c r="R24" s="102"/>
      <c r="S24" s="103">
        <v>2295</v>
      </c>
      <c r="T24" s="103">
        <v>110</v>
      </c>
    </row>
    <row r="25" spans="1:20" s="72" customFormat="1" ht="18" customHeight="1" x14ac:dyDescent="0.35">
      <c r="A25" s="107" t="s">
        <v>289</v>
      </c>
      <c r="B25" s="100">
        <v>1793</v>
      </c>
      <c r="C25" s="100">
        <v>21</v>
      </c>
      <c r="D25" s="100">
        <v>4439</v>
      </c>
      <c r="E25" s="100">
        <v>7128</v>
      </c>
      <c r="F25" s="100">
        <v>3025</v>
      </c>
      <c r="G25" s="100">
        <v>129</v>
      </c>
      <c r="H25" s="100">
        <v>232</v>
      </c>
      <c r="I25" s="100">
        <v>4462</v>
      </c>
      <c r="J25" s="100">
        <v>4877</v>
      </c>
      <c r="K25" s="100">
        <v>1570</v>
      </c>
      <c r="L25" s="100">
        <v>156</v>
      </c>
      <c r="M25" s="100">
        <v>869</v>
      </c>
      <c r="N25" s="100">
        <v>445</v>
      </c>
      <c r="O25" s="100">
        <v>7</v>
      </c>
      <c r="P25" s="100"/>
      <c r="Q25" s="100">
        <v>51</v>
      </c>
      <c r="R25" s="100"/>
      <c r="S25" s="101">
        <v>29204</v>
      </c>
      <c r="T25" s="101">
        <v>945</v>
      </c>
    </row>
    <row r="26" spans="1:20" s="72" customFormat="1" ht="18" customHeight="1" x14ac:dyDescent="0.35">
      <c r="A26" s="108" t="s">
        <v>290</v>
      </c>
      <c r="B26" s="102">
        <v>1445</v>
      </c>
      <c r="C26" s="102">
        <v>15</v>
      </c>
      <c r="D26" s="102">
        <v>3011</v>
      </c>
      <c r="E26" s="102">
        <v>4363</v>
      </c>
      <c r="F26" s="102">
        <v>1454</v>
      </c>
      <c r="G26" s="102">
        <v>4</v>
      </c>
      <c r="H26" s="102">
        <v>162</v>
      </c>
      <c r="I26" s="102">
        <v>2284</v>
      </c>
      <c r="J26" s="102">
        <v>2909</v>
      </c>
      <c r="K26" s="102">
        <v>891</v>
      </c>
      <c r="L26" s="102">
        <v>112</v>
      </c>
      <c r="M26" s="102">
        <v>460</v>
      </c>
      <c r="N26" s="102">
        <v>177</v>
      </c>
      <c r="O26" s="102">
        <v>2</v>
      </c>
      <c r="P26" s="102"/>
      <c r="Q26" s="102">
        <v>13</v>
      </c>
      <c r="R26" s="102"/>
      <c r="S26" s="103">
        <v>17302</v>
      </c>
      <c r="T26" s="103">
        <v>559</v>
      </c>
    </row>
    <row r="27" spans="1:20" s="72" customFormat="1" ht="18" customHeight="1" x14ac:dyDescent="0.35">
      <c r="A27" s="107" t="s">
        <v>291</v>
      </c>
      <c r="B27" s="100">
        <v>1187</v>
      </c>
      <c r="C27" s="100">
        <v>18</v>
      </c>
      <c r="D27" s="100">
        <v>2822</v>
      </c>
      <c r="E27" s="100">
        <v>4076</v>
      </c>
      <c r="F27" s="100">
        <v>1565</v>
      </c>
      <c r="G27" s="100">
        <v>35</v>
      </c>
      <c r="H27" s="100">
        <v>218</v>
      </c>
      <c r="I27" s="100">
        <v>2890</v>
      </c>
      <c r="J27" s="100">
        <v>4163</v>
      </c>
      <c r="K27" s="100">
        <v>1361</v>
      </c>
      <c r="L27" s="100">
        <v>99</v>
      </c>
      <c r="M27" s="100">
        <v>393</v>
      </c>
      <c r="N27" s="100">
        <v>182</v>
      </c>
      <c r="O27" s="100">
        <v>6</v>
      </c>
      <c r="P27" s="100">
        <v>18</v>
      </c>
      <c r="Q27" s="100">
        <v>588</v>
      </c>
      <c r="R27" s="100"/>
      <c r="S27" s="101">
        <v>19621</v>
      </c>
      <c r="T27" s="101">
        <v>1018</v>
      </c>
    </row>
    <row r="28" spans="1:20" s="72" customFormat="1" ht="18" customHeight="1" x14ac:dyDescent="0.35">
      <c r="A28" s="108" t="s">
        <v>292</v>
      </c>
      <c r="B28" s="102">
        <v>4071</v>
      </c>
      <c r="C28" s="102">
        <v>52</v>
      </c>
      <c r="D28" s="102">
        <v>13704</v>
      </c>
      <c r="E28" s="102">
        <v>22267</v>
      </c>
      <c r="F28" s="102">
        <v>9783</v>
      </c>
      <c r="G28" s="102">
        <v>549</v>
      </c>
      <c r="H28" s="102">
        <v>850</v>
      </c>
      <c r="I28" s="102">
        <v>12611</v>
      </c>
      <c r="J28" s="102">
        <v>16032</v>
      </c>
      <c r="K28" s="102">
        <v>4598</v>
      </c>
      <c r="L28" s="102">
        <v>227</v>
      </c>
      <c r="M28" s="102">
        <v>1150</v>
      </c>
      <c r="N28" s="102">
        <v>487</v>
      </c>
      <c r="O28" s="102">
        <v>10</v>
      </c>
      <c r="P28" s="102"/>
      <c r="Q28" s="102">
        <v>360</v>
      </c>
      <c r="R28" s="102"/>
      <c r="S28" s="103">
        <v>86751</v>
      </c>
      <c r="T28" s="103">
        <v>3004</v>
      </c>
    </row>
    <row r="29" spans="1:20" s="72" customFormat="1" ht="18" customHeight="1" x14ac:dyDescent="0.35">
      <c r="A29" s="107" t="s">
        <v>293</v>
      </c>
      <c r="B29" s="100">
        <v>145</v>
      </c>
      <c r="C29" s="100">
        <v>2</v>
      </c>
      <c r="D29" s="100">
        <v>435</v>
      </c>
      <c r="E29" s="100">
        <v>557</v>
      </c>
      <c r="F29" s="100">
        <v>250</v>
      </c>
      <c r="G29" s="100">
        <v>10</v>
      </c>
      <c r="H29" s="100">
        <v>46</v>
      </c>
      <c r="I29" s="100">
        <v>365</v>
      </c>
      <c r="J29" s="100">
        <v>686</v>
      </c>
      <c r="K29" s="100">
        <v>258</v>
      </c>
      <c r="L29" s="100">
        <v>19</v>
      </c>
      <c r="M29" s="100">
        <v>57</v>
      </c>
      <c r="N29" s="100">
        <v>42</v>
      </c>
      <c r="O29" s="100"/>
      <c r="P29" s="100"/>
      <c r="Q29" s="100">
        <v>7</v>
      </c>
      <c r="R29" s="100"/>
      <c r="S29" s="101">
        <v>2879</v>
      </c>
      <c r="T29" s="101">
        <v>188</v>
      </c>
    </row>
    <row r="30" spans="1:20" s="72" customFormat="1" ht="18" customHeight="1" x14ac:dyDescent="0.35">
      <c r="A30" s="108" t="s">
        <v>294</v>
      </c>
      <c r="B30" s="102">
        <v>261</v>
      </c>
      <c r="C30" s="102">
        <v>1</v>
      </c>
      <c r="D30" s="102">
        <v>500</v>
      </c>
      <c r="E30" s="102">
        <v>942</v>
      </c>
      <c r="F30" s="102">
        <v>347</v>
      </c>
      <c r="G30" s="102">
        <v>13</v>
      </c>
      <c r="H30" s="102">
        <v>73</v>
      </c>
      <c r="I30" s="102">
        <v>840</v>
      </c>
      <c r="J30" s="102">
        <v>1262</v>
      </c>
      <c r="K30" s="102">
        <v>606</v>
      </c>
      <c r="L30" s="102">
        <v>29</v>
      </c>
      <c r="M30" s="102">
        <v>78</v>
      </c>
      <c r="N30" s="102">
        <v>51</v>
      </c>
      <c r="O30" s="102">
        <v>1</v>
      </c>
      <c r="P30" s="102"/>
      <c r="Q30" s="102">
        <v>25</v>
      </c>
      <c r="R30" s="102"/>
      <c r="S30" s="103">
        <v>5029</v>
      </c>
      <c r="T30" s="103">
        <v>468</v>
      </c>
    </row>
    <row r="31" spans="1:20" s="72" customFormat="1" ht="18" customHeight="1" x14ac:dyDescent="0.35">
      <c r="A31" s="107" t="s">
        <v>295</v>
      </c>
      <c r="B31" s="100">
        <v>2142</v>
      </c>
      <c r="C31" s="100">
        <v>24</v>
      </c>
      <c r="D31" s="100">
        <v>4846</v>
      </c>
      <c r="E31" s="100">
        <v>7550</v>
      </c>
      <c r="F31" s="100">
        <v>2721</v>
      </c>
      <c r="G31" s="100">
        <v>33</v>
      </c>
      <c r="H31" s="100">
        <v>430</v>
      </c>
      <c r="I31" s="100">
        <v>4475</v>
      </c>
      <c r="J31" s="100">
        <v>7554</v>
      </c>
      <c r="K31" s="100">
        <v>2800</v>
      </c>
      <c r="L31" s="100">
        <v>202</v>
      </c>
      <c r="M31" s="100">
        <v>986</v>
      </c>
      <c r="N31" s="100">
        <v>552</v>
      </c>
      <c r="O31" s="100">
        <v>5</v>
      </c>
      <c r="P31" s="100"/>
      <c r="Q31" s="100">
        <v>109</v>
      </c>
      <c r="R31" s="100"/>
      <c r="S31" s="101">
        <v>34429</v>
      </c>
      <c r="T31" s="101">
        <v>1879</v>
      </c>
    </row>
    <row r="32" spans="1:20" s="72" customFormat="1" ht="18" customHeight="1" x14ac:dyDescent="0.35">
      <c r="A32" s="108" t="s">
        <v>296</v>
      </c>
      <c r="B32" s="102">
        <v>411</v>
      </c>
      <c r="C32" s="102">
        <v>3</v>
      </c>
      <c r="D32" s="102">
        <v>869</v>
      </c>
      <c r="E32" s="102">
        <v>1517</v>
      </c>
      <c r="F32" s="102">
        <v>549</v>
      </c>
      <c r="G32" s="102">
        <v>30</v>
      </c>
      <c r="H32" s="102">
        <v>74</v>
      </c>
      <c r="I32" s="102">
        <v>853</v>
      </c>
      <c r="J32" s="102">
        <v>1469</v>
      </c>
      <c r="K32" s="102">
        <v>570</v>
      </c>
      <c r="L32" s="102">
        <v>39</v>
      </c>
      <c r="M32" s="102">
        <v>177</v>
      </c>
      <c r="N32" s="102">
        <v>117</v>
      </c>
      <c r="O32" s="102">
        <v>1</v>
      </c>
      <c r="P32" s="102"/>
      <c r="Q32" s="102">
        <v>21</v>
      </c>
      <c r="R32" s="102"/>
      <c r="S32" s="103">
        <v>6700</v>
      </c>
      <c r="T32" s="103">
        <v>454</v>
      </c>
    </row>
    <row r="33" spans="1:20" s="72" customFormat="1" ht="18" customHeight="1" x14ac:dyDescent="0.35">
      <c r="A33" s="107" t="s">
        <v>297</v>
      </c>
      <c r="B33" s="100">
        <v>1073</v>
      </c>
      <c r="C33" s="100">
        <v>6</v>
      </c>
      <c r="D33" s="100">
        <v>1915</v>
      </c>
      <c r="E33" s="100">
        <v>3452</v>
      </c>
      <c r="F33" s="100">
        <v>944</v>
      </c>
      <c r="G33" s="100">
        <v>14</v>
      </c>
      <c r="H33" s="100">
        <v>134</v>
      </c>
      <c r="I33" s="100">
        <v>1794</v>
      </c>
      <c r="J33" s="100">
        <v>4014</v>
      </c>
      <c r="K33" s="100">
        <v>1248</v>
      </c>
      <c r="L33" s="100">
        <v>57</v>
      </c>
      <c r="M33" s="100">
        <v>324</v>
      </c>
      <c r="N33" s="100">
        <v>144</v>
      </c>
      <c r="O33" s="100">
        <v>7</v>
      </c>
      <c r="P33" s="100"/>
      <c r="Q33" s="100">
        <v>109</v>
      </c>
      <c r="R33" s="100"/>
      <c r="S33" s="101">
        <v>15235</v>
      </c>
      <c r="T33" s="101">
        <v>836</v>
      </c>
    </row>
    <row r="34" spans="1:20" s="72" customFormat="1" ht="18" customHeight="1" x14ac:dyDescent="0.35">
      <c r="A34" s="108" t="s">
        <v>298</v>
      </c>
      <c r="B34" s="102">
        <v>2805</v>
      </c>
      <c r="C34" s="102">
        <v>30</v>
      </c>
      <c r="D34" s="102">
        <v>7990</v>
      </c>
      <c r="E34" s="102">
        <v>13159</v>
      </c>
      <c r="F34" s="102">
        <v>3965</v>
      </c>
      <c r="G34" s="102">
        <v>97</v>
      </c>
      <c r="H34" s="102">
        <v>503</v>
      </c>
      <c r="I34" s="102">
        <v>7732</v>
      </c>
      <c r="J34" s="102">
        <v>13101</v>
      </c>
      <c r="K34" s="102">
        <v>4077</v>
      </c>
      <c r="L34" s="102">
        <v>145</v>
      </c>
      <c r="M34" s="102">
        <v>703</v>
      </c>
      <c r="N34" s="102">
        <v>276</v>
      </c>
      <c r="O34" s="102">
        <v>3</v>
      </c>
      <c r="P34" s="102">
        <v>10</v>
      </c>
      <c r="Q34" s="102">
        <v>1076</v>
      </c>
      <c r="R34" s="102"/>
      <c r="S34" s="103">
        <v>55672</v>
      </c>
      <c r="T34" s="103">
        <v>3283</v>
      </c>
    </row>
    <row r="35" spans="1:20" s="72" customFormat="1" ht="18" customHeight="1" x14ac:dyDescent="0.35">
      <c r="A35" s="107" t="s">
        <v>299</v>
      </c>
      <c r="B35" s="100">
        <v>1482</v>
      </c>
      <c r="C35" s="100">
        <v>16</v>
      </c>
      <c r="D35" s="100">
        <v>3384</v>
      </c>
      <c r="E35" s="100">
        <v>5336</v>
      </c>
      <c r="F35" s="100">
        <v>2117</v>
      </c>
      <c r="G35" s="100">
        <v>24</v>
      </c>
      <c r="H35" s="100">
        <v>116</v>
      </c>
      <c r="I35" s="100">
        <v>2875</v>
      </c>
      <c r="J35" s="100">
        <v>3152</v>
      </c>
      <c r="K35" s="100">
        <v>934</v>
      </c>
      <c r="L35" s="100">
        <v>71</v>
      </c>
      <c r="M35" s="100">
        <v>524</v>
      </c>
      <c r="N35" s="100">
        <v>228</v>
      </c>
      <c r="O35" s="100">
        <v>5</v>
      </c>
      <c r="P35" s="100"/>
      <c r="Q35" s="100">
        <v>5</v>
      </c>
      <c r="R35" s="100"/>
      <c r="S35" s="101">
        <v>20269</v>
      </c>
      <c r="T35" s="101">
        <v>590</v>
      </c>
    </row>
    <row r="36" spans="1:20" s="72" customFormat="1" ht="18" customHeight="1" x14ac:dyDescent="0.35">
      <c r="A36" s="108" t="s">
        <v>300</v>
      </c>
      <c r="B36" s="102">
        <v>3947</v>
      </c>
      <c r="C36" s="102">
        <v>77</v>
      </c>
      <c r="D36" s="102">
        <v>10680</v>
      </c>
      <c r="E36" s="102">
        <v>18150</v>
      </c>
      <c r="F36" s="102">
        <v>5917</v>
      </c>
      <c r="G36" s="102">
        <v>138</v>
      </c>
      <c r="H36" s="102">
        <v>750</v>
      </c>
      <c r="I36" s="102">
        <v>11452</v>
      </c>
      <c r="J36" s="102">
        <v>18953</v>
      </c>
      <c r="K36" s="102">
        <v>6032</v>
      </c>
      <c r="L36" s="102">
        <v>365</v>
      </c>
      <c r="M36" s="102">
        <v>1507</v>
      </c>
      <c r="N36" s="102">
        <v>676</v>
      </c>
      <c r="O36" s="102">
        <v>17</v>
      </c>
      <c r="P36" s="102">
        <v>2</v>
      </c>
      <c r="Q36" s="102">
        <v>758</v>
      </c>
      <c r="R36" s="102"/>
      <c r="S36" s="103">
        <v>79421</v>
      </c>
      <c r="T36" s="103">
        <v>3972</v>
      </c>
    </row>
    <row r="37" spans="1:20" s="72" customFormat="1" ht="18" customHeight="1" x14ac:dyDescent="0.35">
      <c r="A37" s="107" t="s">
        <v>301</v>
      </c>
      <c r="B37" s="100">
        <v>882</v>
      </c>
      <c r="C37" s="100">
        <v>6</v>
      </c>
      <c r="D37" s="100">
        <v>1793</v>
      </c>
      <c r="E37" s="100">
        <v>2819</v>
      </c>
      <c r="F37" s="100">
        <v>965</v>
      </c>
      <c r="G37" s="100">
        <v>18</v>
      </c>
      <c r="H37" s="100">
        <v>145</v>
      </c>
      <c r="I37" s="100">
        <v>1963</v>
      </c>
      <c r="J37" s="100">
        <v>2943</v>
      </c>
      <c r="K37" s="100">
        <v>1078</v>
      </c>
      <c r="L37" s="100">
        <v>81</v>
      </c>
      <c r="M37" s="100">
        <v>339</v>
      </c>
      <c r="N37" s="100">
        <v>152</v>
      </c>
      <c r="O37" s="100">
        <v>4</v>
      </c>
      <c r="P37" s="100"/>
      <c r="Q37" s="100">
        <v>48</v>
      </c>
      <c r="R37" s="100"/>
      <c r="S37" s="101">
        <v>13236</v>
      </c>
      <c r="T37" s="101">
        <v>758</v>
      </c>
    </row>
    <row r="38" spans="1:20" s="72" customFormat="1" ht="18" customHeight="1" x14ac:dyDescent="0.35">
      <c r="A38" s="108" t="s">
        <v>302</v>
      </c>
      <c r="B38" s="102">
        <v>3027</v>
      </c>
      <c r="C38" s="102">
        <v>36</v>
      </c>
      <c r="D38" s="102">
        <v>7047</v>
      </c>
      <c r="E38" s="102">
        <v>11709</v>
      </c>
      <c r="F38" s="102">
        <v>4353</v>
      </c>
      <c r="G38" s="102">
        <v>127</v>
      </c>
      <c r="H38" s="102">
        <v>566</v>
      </c>
      <c r="I38" s="102">
        <v>6640</v>
      </c>
      <c r="J38" s="102">
        <v>9500</v>
      </c>
      <c r="K38" s="102">
        <v>3492</v>
      </c>
      <c r="L38" s="102">
        <v>226</v>
      </c>
      <c r="M38" s="102">
        <v>1343</v>
      </c>
      <c r="N38" s="102">
        <v>669</v>
      </c>
      <c r="O38" s="102">
        <v>18</v>
      </c>
      <c r="P38" s="102"/>
      <c r="Q38" s="102">
        <v>123</v>
      </c>
      <c r="R38" s="102"/>
      <c r="S38" s="103">
        <v>48876</v>
      </c>
      <c r="T38" s="103">
        <v>2123</v>
      </c>
    </row>
    <row r="39" spans="1:20" s="72" customFormat="1" ht="18" customHeight="1" x14ac:dyDescent="0.35">
      <c r="A39" s="107" t="s">
        <v>303</v>
      </c>
      <c r="B39" s="100">
        <v>186</v>
      </c>
      <c r="C39" s="100">
        <v>2</v>
      </c>
      <c r="D39" s="100">
        <v>340</v>
      </c>
      <c r="E39" s="100">
        <v>512</v>
      </c>
      <c r="F39" s="100">
        <v>182</v>
      </c>
      <c r="G39" s="100">
        <v>2</v>
      </c>
      <c r="H39" s="100">
        <v>23</v>
      </c>
      <c r="I39" s="100">
        <v>293</v>
      </c>
      <c r="J39" s="100">
        <v>374</v>
      </c>
      <c r="K39" s="100">
        <v>151</v>
      </c>
      <c r="L39" s="100">
        <v>15</v>
      </c>
      <c r="M39" s="100">
        <v>56</v>
      </c>
      <c r="N39" s="100">
        <v>24</v>
      </c>
      <c r="O39" s="100">
        <v>1</v>
      </c>
      <c r="P39" s="100"/>
      <c r="Q39" s="100"/>
      <c r="R39" s="100"/>
      <c r="S39" s="101">
        <v>2161</v>
      </c>
      <c r="T39" s="101">
        <v>129</v>
      </c>
    </row>
    <row r="40" spans="1:20" s="72" customFormat="1" ht="18" customHeight="1" x14ac:dyDescent="0.35">
      <c r="A40" s="108" t="s">
        <v>304</v>
      </c>
      <c r="B40" s="102">
        <v>238</v>
      </c>
      <c r="C40" s="102">
        <v>1</v>
      </c>
      <c r="D40" s="102">
        <v>343</v>
      </c>
      <c r="E40" s="102">
        <v>573</v>
      </c>
      <c r="F40" s="102">
        <v>204</v>
      </c>
      <c r="G40" s="102">
        <v>9</v>
      </c>
      <c r="H40" s="102">
        <v>25</v>
      </c>
      <c r="I40" s="102">
        <v>362</v>
      </c>
      <c r="J40" s="102">
        <v>368</v>
      </c>
      <c r="K40" s="102">
        <v>137</v>
      </c>
      <c r="L40" s="102">
        <v>22</v>
      </c>
      <c r="M40" s="102">
        <v>71</v>
      </c>
      <c r="N40" s="102">
        <v>37</v>
      </c>
      <c r="O40" s="102"/>
      <c r="P40" s="102"/>
      <c r="Q40" s="102"/>
      <c r="R40" s="102"/>
      <c r="S40" s="103">
        <v>2390</v>
      </c>
      <c r="T40" s="103">
        <v>111</v>
      </c>
    </row>
    <row r="41" spans="1:20" s="72" customFormat="1" ht="18" customHeight="1" x14ac:dyDescent="0.35">
      <c r="A41" s="107" t="s">
        <v>305</v>
      </c>
      <c r="B41" s="100">
        <v>699</v>
      </c>
      <c r="C41" s="100">
        <v>10</v>
      </c>
      <c r="D41" s="100">
        <v>1499</v>
      </c>
      <c r="E41" s="100">
        <v>2110</v>
      </c>
      <c r="F41" s="100">
        <v>838</v>
      </c>
      <c r="G41" s="100">
        <v>18</v>
      </c>
      <c r="H41" s="100">
        <v>98</v>
      </c>
      <c r="I41" s="100">
        <v>1574</v>
      </c>
      <c r="J41" s="100">
        <v>2299</v>
      </c>
      <c r="K41" s="100">
        <v>933</v>
      </c>
      <c r="L41" s="100">
        <v>52</v>
      </c>
      <c r="M41" s="100">
        <v>265</v>
      </c>
      <c r="N41" s="100">
        <v>123</v>
      </c>
      <c r="O41" s="100">
        <v>2</v>
      </c>
      <c r="P41" s="100"/>
      <c r="Q41" s="100">
        <v>49</v>
      </c>
      <c r="R41" s="100"/>
      <c r="S41" s="101">
        <v>10569</v>
      </c>
      <c r="T41" s="101">
        <v>667</v>
      </c>
    </row>
    <row r="42" spans="1:20" s="72" customFormat="1" ht="18" customHeight="1" x14ac:dyDescent="0.35">
      <c r="A42" s="108" t="s">
        <v>306</v>
      </c>
      <c r="B42" s="102">
        <v>351</v>
      </c>
      <c r="C42" s="102">
        <v>5</v>
      </c>
      <c r="D42" s="102">
        <v>680</v>
      </c>
      <c r="E42" s="102">
        <v>1192</v>
      </c>
      <c r="F42" s="102">
        <v>367</v>
      </c>
      <c r="G42" s="102">
        <v>4</v>
      </c>
      <c r="H42" s="102">
        <v>44</v>
      </c>
      <c r="I42" s="102">
        <v>581</v>
      </c>
      <c r="J42" s="102">
        <v>1196</v>
      </c>
      <c r="K42" s="102">
        <v>348</v>
      </c>
      <c r="L42" s="102">
        <v>16</v>
      </c>
      <c r="M42" s="102">
        <v>107</v>
      </c>
      <c r="N42" s="102">
        <v>58</v>
      </c>
      <c r="O42" s="102">
        <v>1</v>
      </c>
      <c r="P42" s="102"/>
      <c r="Q42" s="102">
        <v>10</v>
      </c>
      <c r="R42" s="102"/>
      <c r="S42" s="103">
        <v>4960</v>
      </c>
      <c r="T42" s="103">
        <v>318</v>
      </c>
    </row>
    <row r="43" spans="1:20" s="72" customFormat="1" ht="18" customHeight="1" x14ac:dyDescent="0.35">
      <c r="A43" s="107" t="s">
        <v>307</v>
      </c>
      <c r="B43" s="100">
        <v>6424</v>
      </c>
      <c r="C43" s="100">
        <v>80</v>
      </c>
      <c r="D43" s="100">
        <v>14805</v>
      </c>
      <c r="E43" s="100">
        <v>28730</v>
      </c>
      <c r="F43" s="100">
        <v>9394</v>
      </c>
      <c r="G43" s="100">
        <v>317</v>
      </c>
      <c r="H43" s="100">
        <v>1215</v>
      </c>
      <c r="I43" s="100">
        <v>16687</v>
      </c>
      <c r="J43" s="100">
        <v>24691</v>
      </c>
      <c r="K43" s="100">
        <v>7955</v>
      </c>
      <c r="L43" s="100">
        <v>469</v>
      </c>
      <c r="M43" s="100">
        <v>2111</v>
      </c>
      <c r="N43" s="100">
        <v>959</v>
      </c>
      <c r="O43" s="100">
        <v>49</v>
      </c>
      <c r="P43" s="100">
        <v>35</v>
      </c>
      <c r="Q43" s="100">
        <v>3302</v>
      </c>
      <c r="R43" s="100"/>
      <c r="S43" s="101">
        <v>117223</v>
      </c>
      <c r="T43" s="101">
        <v>5877</v>
      </c>
    </row>
    <row r="44" spans="1:20" s="72" customFormat="1" ht="18" customHeight="1" x14ac:dyDescent="0.35">
      <c r="A44" s="108" t="s">
        <v>308</v>
      </c>
      <c r="B44" s="102">
        <v>1788</v>
      </c>
      <c r="C44" s="102">
        <v>14</v>
      </c>
      <c r="D44" s="102">
        <v>3769</v>
      </c>
      <c r="E44" s="102">
        <v>3569</v>
      </c>
      <c r="F44" s="102">
        <v>1094</v>
      </c>
      <c r="G44" s="102">
        <v>18</v>
      </c>
      <c r="H44" s="102">
        <v>155</v>
      </c>
      <c r="I44" s="102">
        <v>1735</v>
      </c>
      <c r="J44" s="102">
        <v>2766</v>
      </c>
      <c r="K44" s="102">
        <v>833</v>
      </c>
      <c r="L44" s="102">
        <v>119</v>
      </c>
      <c r="M44" s="102">
        <v>550</v>
      </c>
      <c r="N44" s="102">
        <v>275</v>
      </c>
      <c r="O44" s="102">
        <v>5</v>
      </c>
      <c r="P44" s="102"/>
      <c r="Q44" s="102">
        <v>12</v>
      </c>
      <c r="R44" s="102"/>
      <c r="S44" s="103">
        <v>16702</v>
      </c>
      <c r="T44" s="103">
        <v>457</v>
      </c>
    </row>
    <row r="45" spans="1:20" s="72" customFormat="1" ht="18" customHeight="1" x14ac:dyDescent="0.35">
      <c r="A45" s="107" t="s">
        <v>309</v>
      </c>
      <c r="B45" s="100">
        <v>1517</v>
      </c>
      <c r="C45" s="100">
        <v>15</v>
      </c>
      <c r="D45" s="100">
        <v>3517</v>
      </c>
      <c r="E45" s="100">
        <v>6260</v>
      </c>
      <c r="F45" s="100">
        <v>2255</v>
      </c>
      <c r="G45" s="100">
        <v>48</v>
      </c>
      <c r="H45" s="100">
        <v>301</v>
      </c>
      <c r="I45" s="100">
        <v>3613</v>
      </c>
      <c r="J45" s="100">
        <v>5984</v>
      </c>
      <c r="K45" s="100">
        <v>2008</v>
      </c>
      <c r="L45" s="100">
        <v>120</v>
      </c>
      <c r="M45" s="100">
        <v>587</v>
      </c>
      <c r="N45" s="100">
        <v>300</v>
      </c>
      <c r="O45" s="100"/>
      <c r="P45" s="100"/>
      <c r="Q45" s="100">
        <v>151</v>
      </c>
      <c r="R45" s="100"/>
      <c r="S45" s="101">
        <v>26676</v>
      </c>
      <c r="T45" s="101">
        <v>1492</v>
      </c>
    </row>
    <row r="46" spans="1:20" s="72" customFormat="1" ht="18" customHeight="1" x14ac:dyDescent="0.35">
      <c r="A46" s="108" t="s">
        <v>310</v>
      </c>
      <c r="B46" s="102">
        <v>1052</v>
      </c>
      <c r="C46" s="102">
        <v>10</v>
      </c>
      <c r="D46" s="102">
        <v>2134</v>
      </c>
      <c r="E46" s="102">
        <v>2722</v>
      </c>
      <c r="F46" s="102">
        <v>1158</v>
      </c>
      <c r="G46" s="102">
        <v>37</v>
      </c>
      <c r="H46" s="102">
        <v>146</v>
      </c>
      <c r="I46" s="102">
        <v>2208</v>
      </c>
      <c r="J46" s="102">
        <v>2367</v>
      </c>
      <c r="K46" s="102">
        <v>1000</v>
      </c>
      <c r="L46" s="102">
        <v>94</v>
      </c>
      <c r="M46" s="102">
        <v>362</v>
      </c>
      <c r="N46" s="102">
        <v>198</v>
      </c>
      <c r="O46" s="102">
        <v>7</v>
      </c>
      <c r="P46" s="102"/>
      <c r="Q46" s="102">
        <v>40</v>
      </c>
      <c r="R46" s="102"/>
      <c r="S46" s="103">
        <v>13535</v>
      </c>
      <c r="T46" s="103">
        <v>579</v>
      </c>
    </row>
    <row r="47" spans="1:20" s="72" customFormat="1" ht="18" customHeight="1" x14ac:dyDescent="0.35">
      <c r="A47" s="107" t="s">
        <v>311</v>
      </c>
      <c r="B47" s="100">
        <v>1274</v>
      </c>
      <c r="C47" s="100">
        <v>5</v>
      </c>
      <c r="D47" s="100">
        <v>2430</v>
      </c>
      <c r="E47" s="100">
        <v>2806</v>
      </c>
      <c r="F47" s="100">
        <v>941</v>
      </c>
      <c r="G47" s="100">
        <v>104</v>
      </c>
      <c r="H47" s="100">
        <v>214</v>
      </c>
      <c r="I47" s="100">
        <v>1505</v>
      </c>
      <c r="J47" s="100">
        <v>4593</v>
      </c>
      <c r="K47" s="100">
        <v>1978</v>
      </c>
      <c r="L47" s="100">
        <v>96</v>
      </c>
      <c r="M47" s="100">
        <v>457</v>
      </c>
      <c r="N47" s="100">
        <v>221</v>
      </c>
      <c r="O47" s="100">
        <v>13</v>
      </c>
      <c r="P47" s="100"/>
      <c r="Q47" s="100">
        <v>110</v>
      </c>
      <c r="R47" s="100"/>
      <c r="S47" s="101">
        <v>16747</v>
      </c>
      <c r="T47" s="101">
        <v>1426</v>
      </c>
    </row>
    <row r="48" spans="1:20" s="72" customFormat="1" ht="18" customHeight="1" x14ac:dyDescent="0.35">
      <c r="A48" s="108" t="s">
        <v>312</v>
      </c>
      <c r="B48" s="102">
        <v>699</v>
      </c>
      <c r="C48" s="102">
        <v>4</v>
      </c>
      <c r="D48" s="102">
        <v>1338</v>
      </c>
      <c r="E48" s="102">
        <v>1622</v>
      </c>
      <c r="F48" s="102">
        <v>582</v>
      </c>
      <c r="G48" s="102">
        <v>1</v>
      </c>
      <c r="H48" s="102">
        <v>41</v>
      </c>
      <c r="I48" s="102">
        <v>1120</v>
      </c>
      <c r="J48" s="102">
        <v>1108</v>
      </c>
      <c r="K48" s="102">
        <v>332</v>
      </c>
      <c r="L48" s="102">
        <v>36</v>
      </c>
      <c r="M48" s="102">
        <v>230</v>
      </c>
      <c r="N48" s="102">
        <v>113</v>
      </c>
      <c r="O48" s="102">
        <v>1</v>
      </c>
      <c r="P48" s="102"/>
      <c r="Q48" s="102">
        <v>7</v>
      </c>
      <c r="R48" s="102"/>
      <c r="S48" s="103">
        <v>7234</v>
      </c>
      <c r="T48" s="103">
        <v>215</v>
      </c>
    </row>
    <row r="49" spans="1:20" s="72" customFormat="1" ht="18" customHeight="1" x14ac:dyDescent="0.35">
      <c r="A49" s="107" t="s">
        <v>313</v>
      </c>
      <c r="B49" s="100">
        <v>648</v>
      </c>
      <c r="C49" s="100">
        <v>6</v>
      </c>
      <c r="D49" s="100">
        <v>1630</v>
      </c>
      <c r="E49" s="100">
        <v>4252</v>
      </c>
      <c r="F49" s="100">
        <v>1428</v>
      </c>
      <c r="G49" s="100">
        <v>11</v>
      </c>
      <c r="H49" s="100">
        <v>119</v>
      </c>
      <c r="I49" s="100">
        <v>2257</v>
      </c>
      <c r="J49" s="100">
        <v>2708</v>
      </c>
      <c r="K49" s="100">
        <v>759</v>
      </c>
      <c r="L49" s="100">
        <v>50</v>
      </c>
      <c r="M49" s="100">
        <v>231</v>
      </c>
      <c r="N49" s="100">
        <v>95</v>
      </c>
      <c r="O49" s="100">
        <v>2</v>
      </c>
      <c r="P49" s="100"/>
      <c r="Q49" s="100">
        <v>14</v>
      </c>
      <c r="R49" s="100">
        <v>1</v>
      </c>
      <c r="S49" s="101">
        <v>14211</v>
      </c>
      <c r="T49" s="101">
        <v>508</v>
      </c>
    </row>
    <row r="50" spans="1:20" s="72" customFormat="1" ht="18" customHeight="1" x14ac:dyDescent="0.35">
      <c r="A50" s="108" t="s">
        <v>314</v>
      </c>
      <c r="B50" s="102">
        <v>129</v>
      </c>
      <c r="C50" s="102"/>
      <c r="D50" s="102">
        <v>186</v>
      </c>
      <c r="E50" s="102">
        <v>314</v>
      </c>
      <c r="F50" s="102">
        <v>123</v>
      </c>
      <c r="G50" s="102">
        <v>4</v>
      </c>
      <c r="H50" s="102">
        <v>3</v>
      </c>
      <c r="I50" s="102">
        <v>132</v>
      </c>
      <c r="J50" s="102">
        <v>176</v>
      </c>
      <c r="K50" s="102">
        <v>57</v>
      </c>
      <c r="L50" s="102">
        <v>8</v>
      </c>
      <c r="M50" s="102">
        <v>33</v>
      </c>
      <c r="N50" s="102">
        <v>16</v>
      </c>
      <c r="O50" s="102">
        <v>1</v>
      </c>
      <c r="P50" s="102"/>
      <c r="Q50" s="102"/>
      <c r="R50" s="102"/>
      <c r="S50" s="103">
        <v>1182</v>
      </c>
      <c r="T50" s="103">
        <v>37</v>
      </c>
    </row>
    <row r="51" spans="1:20" s="72" customFormat="1" ht="18" customHeight="1" x14ac:dyDescent="0.35">
      <c r="A51" s="107" t="s">
        <v>315</v>
      </c>
      <c r="B51" s="100">
        <v>1532</v>
      </c>
      <c r="C51" s="100">
        <v>15</v>
      </c>
      <c r="D51" s="100">
        <v>3666</v>
      </c>
      <c r="E51" s="100">
        <v>6009</v>
      </c>
      <c r="F51" s="100">
        <v>2448</v>
      </c>
      <c r="G51" s="100">
        <v>100</v>
      </c>
      <c r="H51" s="100">
        <v>350</v>
      </c>
      <c r="I51" s="100">
        <v>4269</v>
      </c>
      <c r="J51" s="100">
        <v>6219</v>
      </c>
      <c r="K51" s="100">
        <v>2643</v>
      </c>
      <c r="L51" s="100">
        <v>131</v>
      </c>
      <c r="M51" s="100">
        <v>647</v>
      </c>
      <c r="N51" s="100">
        <v>361</v>
      </c>
      <c r="O51" s="100">
        <v>2</v>
      </c>
      <c r="P51" s="100"/>
      <c r="Q51" s="100">
        <v>207</v>
      </c>
      <c r="R51" s="100"/>
      <c r="S51" s="101">
        <v>28599</v>
      </c>
      <c r="T51" s="101">
        <v>1887</v>
      </c>
    </row>
    <row r="52" spans="1:20" s="72" customFormat="1" ht="18" customHeight="1" x14ac:dyDescent="0.35">
      <c r="A52" s="108" t="s">
        <v>316</v>
      </c>
      <c r="B52" s="102">
        <v>531</v>
      </c>
      <c r="C52" s="102">
        <v>4</v>
      </c>
      <c r="D52" s="102">
        <v>1057</v>
      </c>
      <c r="E52" s="102">
        <v>1914</v>
      </c>
      <c r="F52" s="102">
        <v>841</v>
      </c>
      <c r="G52" s="102">
        <v>45</v>
      </c>
      <c r="H52" s="102">
        <v>91</v>
      </c>
      <c r="I52" s="102">
        <v>821</v>
      </c>
      <c r="J52" s="102">
        <v>1481</v>
      </c>
      <c r="K52" s="102">
        <v>597</v>
      </c>
      <c r="L52" s="102">
        <v>59</v>
      </c>
      <c r="M52" s="102">
        <v>221</v>
      </c>
      <c r="N52" s="102">
        <v>93</v>
      </c>
      <c r="O52" s="102">
        <v>3</v>
      </c>
      <c r="P52" s="102"/>
      <c r="Q52" s="102">
        <v>16</v>
      </c>
      <c r="R52" s="102"/>
      <c r="S52" s="103">
        <v>7774</v>
      </c>
      <c r="T52" s="103">
        <v>366</v>
      </c>
    </row>
    <row r="53" spans="1:20" s="72" customFormat="1" ht="18" customHeight="1" x14ac:dyDescent="0.35">
      <c r="A53" s="107" t="s">
        <v>317</v>
      </c>
      <c r="B53" s="100">
        <v>2198</v>
      </c>
      <c r="C53" s="100">
        <v>30</v>
      </c>
      <c r="D53" s="100">
        <v>4883</v>
      </c>
      <c r="E53" s="100">
        <v>8566</v>
      </c>
      <c r="F53" s="100">
        <v>2977</v>
      </c>
      <c r="G53" s="100">
        <v>61</v>
      </c>
      <c r="H53" s="100">
        <v>370</v>
      </c>
      <c r="I53" s="100">
        <v>6570</v>
      </c>
      <c r="J53" s="100">
        <v>9329</v>
      </c>
      <c r="K53" s="100">
        <v>3644</v>
      </c>
      <c r="L53" s="100">
        <v>188</v>
      </c>
      <c r="M53" s="100">
        <v>828</v>
      </c>
      <c r="N53" s="100">
        <v>443</v>
      </c>
      <c r="O53" s="100">
        <v>13</v>
      </c>
      <c r="P53" s="100"/>
      <c r="Q53" s="100">
        <v>379</v>
      </c>
      <c r="R53" s="100"/>
      <c r="S53" s="101">
        <v>40479</v>
      </c>
      <c r="T53" s="101">
        <v>2847</v>
      </c>
    </row>
    <row r="54" spans="1:20" s="72" customFormat="1" ht="18" customHeight="1" x14ac:dyDescent="0.35">
      <c r="A54" s="108" t="s">
        <v>318</v>
      </c>
      <c r="B54" s="102">
        <v>291</v>
      </c>
      <c r="C54" s="102">
        <v>3</v>
      </c>
      <c r="D54" s="102">
        <v>464</v>
      </c>
      <c r="E54" s="102">
        <v>517</v>
      </c>
      <c r="F54" s="102">
        <v>202</v>
      </c>
      <c r="G54" s="102">
        <v>6</v>
      </c>
      <c r="H54" s="102">
        <v>24</v>
      </c>
      <c r="I54" s="102">
        <v>268</v>
      </c>
      <c r="J54" s="102">
        <v>403</v>
      </c>
      <c r="K54" s="102">
        <v>130</v>
      </c>
      <c r="L54" s="102">
        <v>21</v>
      </c>
      <c r="M54" s="102">
        <v>78</v>
      </c>
      <c r="N54" s="102">
        <v>36</v>
      </c>
      <c r="O54" s="102">
        <v>4</v>
      </c>
      <c r="P54" s="102"/>
      <c r="Q54" s="102">
        <v>4</v>
      </c>
      <c r="R54" s="102"/>
      <c r="S54" s="103">
        <v>2451</v>
      </c>
      <c r="T54" s="103">
        <v>97</v>
      </c>
    </row>
    <row r="55" spans="1:20" s="72" customFormat="1" ht="18" customHeight="1" x14ac:dyDescent="0.35">
      <c r="A55" s="107" t="s">
        <v>319</v>
      </c>
      <c r="B55" s="100">
        <v>834</v>
      </c>
      <c r="C55" s="100">
        <v>5</v>
      </c>
      <c r="D55" s="100">
        <v>1788</v>
      </c>
      <c r="E55" s="100">
        <v>3061</v>
      </c>
      <c r="F55" s="100">
        <v>1139</v>
      </c>
      <c r="G55" s="100">
        <v>28</v>
      </c>
      <c r="H55" s="100">
        <v>156</v>
      </c>
      <c r="I55" s="100">
        <v>2428</v>
      </c>
      <c r="J55" s="100">
        <v>3744</v>
      </c>
      <c r="K55" s="100">
        <v>1432</v>
      </c>
      <c r="L55" s="100">
        <v>80</v>
      </c>
      <c r="M55" s="100">
        <v>293</v>
      </c>
      <c r="N55" s="100">
        <v>150</v>
      </c>
      <c r="O55" s="100"/>
      <c r="P55" s="100"/>
      <c r="Q55" s="100">
        <v>143</v>
      </c>
      <c r="R55" s="100"/>
      <c r="S55" s="101">
        <v>15281</v>
      </c>
      <c r="T55" s="101">
        <v>1033</v>
      </c>
    </row>
    <row r="56" spans="1:20" s="72" customFormat="1" ht="18" customHeight="1" x14ac:dyDescent="0.35">
      <c r="A56" s="108" t="s">
        <v>320</v>
      </c>
      <c r="B56" s="102">
        <v>1446</v>
      </c>
      <c r="C56" s="102">
        <v>20</v>
      </c>
      <c r="D56" s="102">
        <v>3193</v>
      </c>
      <c r="E56" s="102">
        <v>4122</v>
      </c>
      <c r="F56" s="102">
        <v>1523</v>
      </c>
      <c r="G56" s="102">
        <v>22</v>
      </c>
      <c r="H56" s="102">
        <v>138</v>
      </c>
      <c r="I56" s="102">
        <v>2240</v>
      </c>
      <c r="J56" s="102">
        <v>3327</v>
      </c>
      <c r="K56" s="102">
        <v>991</v>
      </c>
      <c r="L56" s="102">
        <v>80</v>
      </c>
      <c r="M56" s="102">
        <v>397</v>
      </c>
      <c r="N56" s="102">
        <v>218</v>
      </c>
      <c r="O56" s="102">
        <v>4</v>
      </c>
      <c r="P56" s="102"/>
      <c r="Q56" s="102">
        <v>19</v>
      </c>
      <c r="R56" s="102"/>
      <c r="S56" s="103">
        <v>17740</v>
      </c>
      <c r="T56" s="103">
        <v>684</v>
      </c>
    </row>
    <row r="57" spans="1:20" s="72" customFormat="1" ht="18" customHeight="1" x14ac:dyDescent="0.35">
      <c r="A57" s="107" t="s">
        <v>321</v>
      </c>
      <c r="B57" s="100">
        <v>964</v>
      </c>
      <c r="C57" s="100">
        <v>8</v>
      </c>
      <c r="D57" s="100">
        <v>1938</v>
      </c>
      <c r="E57" s="100">
        <v>3573</v>
      </c>
      <c r="F57" s="100">
        <v>1326</v>
      </c>
      <c r="G57" s="100">
        <v>72</v>
      </c>
      <c r="H57" s="100">
        <v>176</v>
      </c>
      <c r="I57" s="100">
        <v>2433</v>
      </c>
      <c r="J57" s="100">
        <v>2739</v>
      </c>
      <c r="K57" s="100">
        <v>1114</v>
      </c>
      <c r="L57" s="100">
        <v>73</v>
      </c>
      <c r="M57" s="100">
        <v>443</v>
      </c>
      <c r="N57" s="100">
        <v>224</v>
      </c>
      <c r="O57" s="100">
        <v>1</v>
      </c>
      <c r="P57" s="100"/>
      <c r="Q57" s="100">
        <v>96</v>
      </c>
      <c r="R57" s="100"/>
      <c r="S57" s="101">
        <v>15180</v>
      </c>
      <c r="T57" s="101">
        <v>806</v>
      </c>
    </row>
    <row r="58" spans="1:20" s="72" customFormat="1" ht="18" customHeight="1" x14ac:dyDescent="0.35">
      <c r="A58" s="108" t="s">
        <v>322</v>
      </c>
      <c r="B58" s="102">
        <v>544</v>
      </c>
      <c r="C58" s="102">
        <v>2</v>
      </c>
      <c r="D58" s="102">
        <v>1036</v>
      </c>
      <c r="E58" s="102">
        <v>1302</v>
      </c>
      <c r="F58" s="102">
        <v>440</v>
      </c>
      <c r="G58" s="102">
        <v>30</v>
      </c>
      <c r="H58" s="102">
        <v>75</v>
      </c>
      <c r="I58" s="102">
        <v>1030</v>
      </c>
      <c r="J58" s="102">
        <v>1698</v>
      </c>
      <c r="K58" s="102">
        <v>599</v>
      </c>
      <c r="L58" s="102">
        <v>43</v>
      </c>
      <c r="M58" s="102">
        <v>205</v>
      </c>
      <c r="N58" s="102">
        <v>102</v>
      </c>
      <c r="O58" s="102">
        <v>4</v>
      </c>
      <c r="P58" s="102"/>
      <c r="Q58" s="102">
        <v>12</v>
      </c>
      <c r="R58" s="102"/>
      <c r="S58" s="103">
        <v>7122</v>
      </c>
      <c r="T58" s="103">
        <v>464</v>
      </c>
    </row>
    <row r="59" spans="1:20" s="72" customFormat="1" ht="18" customHeight="1" x14ac:dyDescent="0.35">
      <c r="A59" s="107" t="s">
        <v>323</v>
      </c>
      <c r="B59" s="100">
        <v>517</v>
      </c>
      <c r="C59" s="100">
        <v>3</v>
      </c>
      <c r="D59" s="100">
        <v>779</v>
      </c>
      <c r="E59" s="100">
        <v>861</v>
      </c>
      <c r="F59" s="100">
        <v>353</v>
      </c>
      <c r="G59" s="100">
        <v>41</v>
      </c>
      <c r="H59" s="100">
        <v>39</v>
      </c>
      <c r="I59" s="100">
        <v>575</v>
      </c>
      <c r="J59" s="100">
        <v>838</v>
      </c>
      <c r="K59" s="100">
        <v>356</v>
      </c>
      <c r="L59" s="100">
        <v>40</v>
      </c>
      <c r="M59" s="100">
        <v>141</v>
      </c>
      <c r="N59" s="100">
        <v>68</v>
      </c>
      <c r="O59" s="100">
        <v>2</v>
      </c>
      <c r="P59" s="100"/>
      <c r="Q59" s="100">
        <v>2</v>
      </c>
      <c r="R59" s="100"/>
      <c r="S59" s="101">
        <v>4615</v>
      </c>
      <c r="T59" s="101">
        <v>277</v>
      </c>
    </row>
    <row r="60" spans="1:20" s="72" customFormat="1" ht="18" customHeight="1" x14ac:dyDescent="0.35">
      <c r="A60" s="108" t="s">
        <v>324</v>
      </c>
      <c r="B60" s="102">
        <v>629</v>
      </c>
      <c r="C60" s="102">
        <v>15</v>
      </c>
      <c r="D60" s="102">
        <v>1122</v>
      </c>
      <c r="E60" s="102">
        <v>1392</v>
      </c>
      <c r="F60" s="102">
        <v>508</v>
      </c>
      <c r="G60" s="102">
        <v>26</v>
      </c>
      <c r="H60" s="102">
        <v>53</v>
      </c>
      <c r="I60" s="102">
        <v>794</v>
      </c>
      <c r="J60" s="102">
        <v>1118</v>
      </c>
      <c r="K60" s="102">
        <v>321</v>
      </c>
      <c r="L60" s="102">
        <v>58</v>
      </c>
      <c r="M60" s="102">
        <v>193</v>
      </c>
      <c r="N60" s="102">
        <v>86</v>
      </c>
      <c r="O60" s="102">
        <v>3</v>
      </c>
      <c r="P60" s="102"/>
      <c r="Q60" s="102">
        <v>6</v>
      </c>
      <c r="R60" s="102"/>
      <c r="S60" s="103">
        <v>6324</v>
      </c>
      <c r="T60" s="103">
        <v>266</v>
      </c>
    </row>
    <row r="61" spans="1:20" s="72" customFormat="1" ht="18" customHeight="1" x14ac:dyDescent="0.35">
      <c r="A61" s="107" t="s">
        <v>325</v>
      </c>
      <c r="B61" s="100">
        <v>769</v>
      </c>
      <c r="C61" s="100">
        <v>8</v>
      </c>
      <c r="D61" s="100">
        <v>1706</v>
      </c>
      <c r="E61" s="100">
        <v>2395</v>
      </c>
      <c r="F61" s="100">
        <v>859</v>
      </c>
      <c r="G61" s="100">
        <v>64</v>
      </c>
      <c r="H61" s="100">
        <v>112</v>
      </c>
      <c r="I61" s="100">
        <v>1415</v>
      </c>
      <c r="J61" s="100">
        <v>2067</v>
      </c>
      <c r="K61" s="100">
        <v>733</v>
      </c>
      <c r="L61" s="100">
        <v>74</v>
      </c>
      <c r="M61" s="100">
        <v>423</v>
      </c>
      <c r="N61" s="100">
        <v>229</v>
      </c>
      <c r="O61" s="100">
        <v>2</v>
      </c>
      <c r="P61" s="100"/>
      <c r="Q61" s="100">
        <v>11</v>
      </c>
      <c r="R61" s="100"/>
      <c r="S61" s="101">
        <v>10867</v>
      </c>
      <c r="T61" s="101">
        <v>605</v>
      </c>
    </row>
    <row r="62" spans="1:20" s="72" customFormat="1" ht="18" customHeight="1" x14ac:dyDescent="0.35">
      <c r="A62" s="108" t="s">
        <v>326</v>
      </c>
      <c r="B62" s="102">
        <v>10105</v>
      </c>
      <c r="C62" s="102">
        <v>154</v>
      </c>
      <c r="D62" s="102">
        <v>21667</v>
      </c>
      <c r="E62" s="102">
        <v>45656</v>
      </c>
      <c r="F62" s="102">
        <v>16230</v>
      </c>
      <c r="G62" s="102">
        <v>360</v>
      </c>
      <c r="H62" s="102">
        <v>1801</v>
      </c>
      <c r="I62" s="102">
        <v>34661</v>
      </c>
      <c r="J62" s="102">
        <v>45224</v>
      </c>
      <c r="K62" s="102">
        <v>15075</v>
      </c>
      <c r="L62" s="102">
        <v>564</v>
      </c>
      <c r="M62" s="102">
        <v>2414</v>
      </c>
      <c r="N62" s="102">
        <v>1154</v>
      </c>
      <c r="O62" s="102">
        <v>71</v>
      </c>
      <c r="P62" s="102">
        <v>36</v>
      </c>
      <c r="Q62" s="102">
        <v>6164</v>
      </c>
      <c r="R62" s="102"/>
      <c r="S62" s="103">
        <v>201336</v>
      </c>
      <c r="T62" s="103">
        <v>8760</v>
      </c>
    </row>
    <row r="63" spans="1:20" s="72" customFormat="1" ht="18" customHeight="1" x14ac:dyDescent="0.35">
      <c r="A63" s="107" t="s">
        <v>327</v>
      </c>
      <c r="B63" s="100">
        <v>332</v>
      </c>
      <c r="C63" s="100">
        <v>3</v>
      </c>
      <c r="D63" s="100">
        <v>526</v>
      </c>
      <c r="E63" s="100">
        <v>628</v>
      </c>
      <c r="F63" s="100">
        <v>258</v>
      </c>
      <c r="G63" s="100">
        <v>31</v>
      </c>
      <c r="H63" s="100">
        <v>17</v>
      </c>
      <c r="I63" s="100">
        <v>493</v>
      </c>
      <c r="J63" s="100">
        <v>556</v>
      </c>
      <c r="K63" s="100">
        <v>246</v>
      </c>
      <c r="L63" s="100">
        <v>43</v>
      </c>
      <c r="M63" s="100">
        <v>167</v>
      </c>
      <c r="N63" s="100">
        <v>71</v>
      </c>
      <c r="O63" s="100">
        <v>2</v>
      </c>
      <c r="P63" s="100"/>
      <c r="Q63" s="100">
        <v>12</v>
      </c>
      <c r="R63" s="100"/>
      <c r="S63" s="101">
        <v>3385</v>
      </c>
      <c r="T63" s="101">
        <v>215</v>
      </c>
    </row>
    <row r="64" spans="1:20" s="72" customFormat="1" ht="18" customHeight="1" x14ac:dyDescent="0.35">
      <c r="A64" s="108" t="s">
        <v>328</v>
      </c>
      <c r="B64" s="102">
        <v>525</v>
      </c>
      <c r="C64" s="102">
        <v>5</v>
      </c>
      <c r="D64" s="102">
        <v>938</v>
      </c>
      <c r="E64" s="102">
        <v>1433</v>
      </c>
      <c r="F64" s="102">
        <v>595</v>
      </c>
      <c r="G64" s="102">
        <v>5</v>
      </c>
      <c r="H64" s="102">
        <v>70</v>
      </c>
      <c r="I64" s="102">
        <v>1034</v>
      </c>
      <c r="J64" s="102">
        <v>1602</v>
      </c>
      <c r="K64" s="102">
        <v>672</v>
      </c>
      <c r="L64" s="102">
        <v>38</v>
      </c>
      <c r="M64" s="102">
        <v>249</v>
      </c>
      <c r="N64" s="102">
        <v>136</v>
      </c>
      <c r="O64" s="102">
        <v>2</v>
      </c>
      <c r="P64" s="102"/>
      <c r="Q64" s="102">
        <v>33</v>
      </c>
      <c r="R64" s="102"/>
      <c r="S64" s="103">
        <v>7337</v>
      </c>
      <c r="T64" s="103">
        <v>491</v>
      </c>
    </row>
    <row r="65" spans="1:20" s="72" customFormat="1" ht="18" customHeight="1" x14ac:dyDescent="0.35">
      <c r="A65" s="107" t="s">
        <v>329</v>
      </c>
      <c r="B65" s="100">
        <v>1112</v>
      </c>
      <c r="C65" s="100">
        <v>7</v>
      </c>
      <c r="D65" s="100">
        <v>2103</v>
      </c>
      <c r="E65" s="100">
        <v>3489</v>
      </c>
      <c r="F65" s="100">
        <v>1463</v>
      </c>
      <c r="G65" s="100">
        <v>18</v>
      </c>
      <c r="H65" s="100">
        <v>132</v>
      </c>
      <c r="I65" s="100">
        <v>2311</v>
      </c>
      <c r="J65" s="100">
        <v>3165</v>
      </c>
      <c r="K65" s="100">
        <v>1061</v>
      </c>
      <c r="L65" s="100">
        <v>110</v>
      </c>
      <c r="M65" s="100">
        <v>385</v>
      </c>
      <c r="N65" s="100">
        <v>189</v>
      </c>
      <c r="O65" s="100">
        <v>2</v>
      </c>
      <c r="P65" s="100">
        <v>1</v>
      </c>
      <c r="Q65" s="100">
        <v>28</v>
      </c>
      <c r="R65" s="100"/>
      <c r="S65" s="101">
        <v>15576</v>
      </c>
      <c r="T65" s="101">
        <v>762</v>
      </c>
    </row>
    <row r="66" spans="1:20" s="72" customFormat="1" ht="18" customHeight="1" x14ac:dyDescent="0.35">
      <c r="A66" s="108" t="s">
        <v>330</v>
      </c>
      <c r="B66" s="102">
        <v>1754</v>
      </c>
      <c r="C66" s="102">
        <v>20</v>
      </c>
      <c r="D66" s="102">
        <v>3992</v>
      </c>
      <c r="E66" s="102">
        <v>4961</v>
      </c>
      <c r="F66" s="102">
        <v>1750</v>
      </c>
      <c r="G66" s="102">
        <v>31</v>
      </c>
      <c r="H66" s="102">
        <v>251</v>
      </c>
      <c r="I66" s="102">
        <v>3562</v>
      </c>
      <c r="J66" s="102">
        <v>4493</v>
      </c>
      <c r="K66" s="102">
        <v>1550</v>
      </c>
      <c r="L66" s="102">
        <v>73</v>
      </c>
      <c r="M66" s="102">
        <v>586</v>
      </c>
      <c r="N66" s="102">
        <v>278</v>
      </c>
      <c r="O66" s="102">
        <v>11</v>
      </c>
      <c r="P66" s="102"/>
      <c r="Q66" s="102">
        <v>36</v>
      </c>
      <c r="R66" s="102"/>
      <c r="S66" s="103">
        <v>23348</v>
      </c>
      <c r="T66" s="103">
        <v>1070</v>
      </c>
    </row>
    <row r="67" spans="1:20" s="72" customFormat="1" ht="18" customHeight="1" x14ac:dyDescent="0.35">
      <c r="A67" s="107" t="s">
        <v>331</v>
      </c>
      <c r="B67" s="100">
        <v>2087</v>
      </c>
      <c r="C67" s="100">
        <v>25</v>
      </c>
      <c r="D67" s="100">
        <v>5808</v>
      </c>
      <c r="E67" s="100">
        <v>7157</v>
      </c>
      <c r="F67" s="100">
        <v>2734</v>
      </c>
      <c r="G67" s="100">
        <v>265</v>
      </c>
      <c r="H67" s="100">
        <v>328</v>
      </c>
      <c r="I67" s="100">
        <v>5391</v>
      </c>
      <c r="J67" s="100">
        <v>6970</v>
      </c>
      <c r="K67" s="100">
        <v>2138</v>
      </c>
      <c r="L67" s="100">
        <v>175</v>
      </c>
      <c r="M67" s="100">
        <v>705</v>
      </c>
      <c r="N67" s="100">
        <v>368</v>
      </c>
      <c r="O67" s="100">
        <v>8</v>
      </c>
      <c r="P67" s="100">
        <v>1</v>
      </c>
      <c r="Q67" s="100">
        <v>164</v>
      </c>
      <c r="R67" s="100"/>
      <c r="S67" s="101">
        <v>34324</v>
      </c>
      <c r="T67" s="101">
        <v>1492</v>
      </c>
    </row>
    <row r="68" spans="1:20" s="72" customFormat="1" ht="18" customHeight="1" x14ac:dyDescent="0.35">
      <c r="A68" s="108" t="s">
        <v>332</v>
      </c>
      <c r="B68" s="102">
        <v>623</v>
      </c>
      <c r="C68" s="102">
        <v>7</v>
      </c>
      <c r="D68" s="102">
        <v>1183</v>
      </c>
      <c r="E68" s="102">
        <v>1290</v>
      </c>
      <c r="F68" s="102">
        <v>502</v>
      </c>
      <c r="G68" s="102">
        <v>3</v>
      </c>
      <c r="H68" s="102">
        <v>26</v>
      </c>
      <c r="I68" s="102">
        <v>880</v>
      </c>
      <c r="J68" s="102">
        <v>848</v>
      </c>
      <c r="K68" s="102">
        <v>243</v>
      </c>
      <c r="L68" s="102">
        <v>25</v>
      </c>
      <c r="M68" s="102">
        <v>197</v>
      </c>
      <c r="N68" s="102">
        <v>94</v>
      </c>
      <c r="O68" s="102">
        <v>2</v>
      </c>
      <c r="P68" s="102"/>
      <c r="Q68" s="102">
        <v>1</v>
      </c>
      <c r="R68" s="102"/>
      <c r="S68" s="103">
        <v>5924</v>
      </c>
      <c r="T68" s="103">
        <v>180</v>
      </c>
    </row>
    <row r="69" spans="1:20" s="72" customFormat="1" ht="18" customHeight="1" x14ac:dyDescent="0.35">
      <c r="A69" s="107" t="s">
        <v>333</v>
      </c>
      <c r="B69" s="100">
        <v>1425</v>
      </c>
      <c r="C69" s="100">
        <v>21</v>
      </c>
      <c r="D69" s="100">
        <v>4391</v>
      </c>
      <c r="E69" s="100">
        <v>7823</v>
      </c>
      <c r="F69" s="100">
        <v>3347</v>
      </c>
      <c r="G69" s="100">
        <v>139</v>
      </c>
      <c r="H69" s="100">
        <v>444</v>
      </c>
      <c r="I69" s="100">
        <v>6111</v>
      </c>
      <c r="J69" s="100">
        <v>7598</v>
      </c>
      <c r="K69" s="100">
        <v>2253</v>
      </c>
      <c r="L69" s="100">
        <v>143</v>
      </c>
      <c r="M69" s="100">
        <v>498</v>
      </c>
      <c r="N69" s="100">
        <v>276</v>
      </c>
      <c r="O69" s="100">
        <v>6</v>
      </c>
      <c r="P69" s="100"/>
      <c r="Q69" s="100">
        <v>204</v>
      </c>
      <c r="R69" s="100"/>
      <c r="S69" s="101">
        <v>34679</v>
      </c>
      <c r="T69" s="101">
        <v>1305</v>
      </c>
    </row>
    <row r="70" spans="1:20" s="72" customFormat="1" ht="18" customHeight="1" x14ac:dyDescent="0.35">
      <c r="A70" s="108" t="s">
        <v>334</v>
      </c>
      <c r="B70" s="102">
        <v>941</v>
      </c>
      <c r="C70" s="102">
        <v>17</v>
      </c>
      <c r="D70" s="102">
        <v>2186</v>
      </c>
      <c r="E70" s="102">
        <v>2821</v>
      </c>
      <c r="F70" s="102">
        <v>1129</v>
      </c>
      <c r="G70" s="102">
        <v>51</v>
      </c>
      <c r="H70" s="102">
        <v>120</v>
      </c>
      <c r="I70" s="102">
        <v>2043</v>
      </c>
      <c r="J70" s="102">
        <v>3546</v>
      </c>
      <c r="K70" s="102">
        <v>1304</v>
      </c>
      <c r="L70" s="102">
        <v>67</v>
      </c>
      <c r="M70" s="102">
        <v>281</v>
      </c>
      <c r="N70" s="102">
        <v>135</v>
      </c>
      <c r="O70" s="102"/>
      <c r="P70" s="102">
        <v>5</v>
      </c>
      <c r="Q70" s="102">
        <v>763</v>
      </c>
      <c r="R70" s="102"/>
      <c r="S70" s="103">
        <v>15409</v>
      </c>
      <c r="T70" s="103">
        <v>974</v>
      </c>
    </row>
    <row r="71" spans="1:20" s="72" customFormat="1" ht="18" customHeight="1" x14ac:dyDescent="0.35">
      <c r="A71" s="107" t="s">
        <v>335</v>
      </c>
      <c r="B71" s="100">
        <v>228</v>
      </c>
      <c r="C71" s="100">
        <v>2</v>
      </c>
      <c r="D71" s="100">
        <v>353</v>
      </c>
      <c r="E71" s="100">
        <v>644</v>
      </c>
      <c r="F71" s="100">
        <v>234</v>
      </c>
      <c r="G71" s="100">
        <v>1</v>
      </c>
      <c r="H71" s="100">
        <v>18</v>
      </c>
      <c r="I71" s="100">
        <v>204</v>
      </c>
      <c r="J71" s="100">
        <v>410</v>
      </c>
      <c r="K71" s="100">
        <v>115</v>
      </c>
      <c r="L71" s="100">
        <v>27</v>
      </c>
      <c r="M71" s="100">
        <v>72</v>
      </c>
      <c r="N71" s="100">
        <v>25</v>
      </c>
      <c r="O71" s="100"/>
      <c r="P71" s="100"/>
      <c r="Q71" s="100">
        <v>1</v>
      </c>
      <c r="R71" s="100"/>
      <c r="S71" s="101">
        <v>2334</v>
      </c>
      <c r="T71" s="101">
        <v>117</v>
      </c>
    </row>
    <row r="72" spans="1:20" s="72" customFormat="1" ht="18" customHeight="1" x14ac:dyDescent="0.35">
      <c r="A72" s="108" t="s">
        <v>336</v>
      </c>
      <c r="B72" s="102">
        <v>636</v>
      </c>
      <c r="C72" s="102">
        <v>11</v>
      </c>
      <c r="D72" s="102">
        <v>1416</v>
      </c>
      <c r="E72" s="102">
        <v>1888</v>
      </c>
      <c r="F72" s="102">
        <v>766</v>
      </c>
      <c r="G72" s="102">
        <v>9</v>
      </c>
      <c r="H72" s="102">
        <v>102</v>
      </c>
      <c r="I72" s="102">
        <v>1401</v>
      </c>
      <c r="J72" s="102">
        <v>2066</v>
      </c>
      <c r="K72" s="102">
        <v>553</v>
      </c>
      <c r="L72" s="102">
        <v>44</v>
      </c>
      <c r="M72" s="102">
        <v>202</v>
      </c>
      <c r="N72" s="102">
        <v>89</v>
      </c>
      <c r="O72" s="102">
        <v>1</v>
      </c>
      <c r="P72" s="102"/>
      <c r="Q72" s="102">
        <v>21</v>
      </c>
      <c r="R72" s="102"/>
      <c r="S72" s="103">
        <v>9205</v>
      </c>
      <c r="T72" s="103">
        <v>371</v>
      </c>
    </row>
    <row r="73" spans="1:20" s="72" customFormat="1" ht="18" customHeight="1" x14ac:dyDescent="0.35">
      <c r="A73" s="107" t="s">
        <v>337</v>
      </c>
      <c r="B73" s="100">
        <v>748</v>
      </c>
      <c r="C73" s="100">
        <v>6</v>
      </c>
      <c r="D73" s="100">
        <v>1650</v>
      </c>
      <c r="E73" s="100">
        <v>2629</v>
      </c>
      <c r="F73" s="100">
        <v>1141</v>
      </c>
      <c r="G73" s="100">
        <v>47</v>
      </c>
      <c r="H73" s="100">
        <v>90</v>
      </c>
      <c r="I73" s="100">
        <v>2459</v>
      </c>
      <c r="J73" s="100">
        <v>2471</v>
      </c>
      <c r="K73" s="100">
        <v>821</v>
      </c>
      <c r="L73" s="100">
        <v>62</v>
      </c>
      <c r="M73" s="100">
        <v>285</v>
      </c>
      <c r="N73" s="100">
        <v>159</v>
      </c>
      <c r="O73" s="100">
        <v>2</v>
      </c>
      <c r="P73" s="100"/>
      <c r="Q73" s="100">
        <v>39</v>
      </c>
      <c r="R73" s="100"/>
      <c r="S73" s="101">
        <v>12609</v>
      </c>
      <c r="T73" s="101">
        <v>614</v>
      </c>
    </row>
    <row r="74" spans="1:20" s="72" customFormat="1" ht="18" customHeight="1" x14ac:dyDescent="0.35">
      <c r="A74" s="108" t="s">
        <v>338</v>
      </c>
      <c r="B74" s="102">
        <v>235</v>
      </c>
      <c r="C74" s="102">
        <v>2</v>
      </c>
      <c r="D74" s="102">
        <v>461</v>
      </c>
      <c r="E74" s="102">
        <v>573</v>
      </c>
      <c r="F74" s="102">
        <v>224</v>
      </c>
      <c r="G74" s="102">
        <v>4</v>
      </c>
      <c r="H74" s="102">
        <v>35</v>
      </c>
      <c r="I74" s="102">
        <v>381</v>
      </c>
      <c r="J74" s="102">
        <v>545</v>
      </c>
      <c r="K74" s="102">
        <v>155</v>
      </c>
      <c r="L74" s="102">
        <v>17</v>
      </c>
      <c r="M74" s="102">
        <v>91</v>
      </c>
      <c r="N74" s="102">
        <v>60</v>
      </c>
      <c r="O74" s="102"/>
      <c r="P74" s="102"/>
      <c r="Q74" s="102">
        <v>2</v>
      </c>
      <c r="R74" s="102"/>
      <c r="S74" s="103">
        <v>2785</v>
      </c>
      <c r="T74" s="103">
        <v>123</v>
      </c>
    </row>
    <row r="75" spans="1:20" s="72" customFormat="1" ht="18" customHeight="1" x14ac:dyDescent="0.35">
      <c r="A75" s="107" t="s">
        <v>339</v>
      </c>
      <c r="B75" s="100">
        <v>710</v>
      </c>
      <c r="C75" s="100">
        <v>4</v>
      </c>
      <c r="D75" s="100">
        <v>1316</v>
      </c>
      <c r="E75" s="100">
        <v>2032</v>
      </c>
      <c r="F75" s="100">
        <v>769</v>
      </c>
      <c r="G75" s="100">
        <v>49</v>
      </c>
      <c r="H75" s="100">
        <v>95</v>
      </c>
      <c r="I75" s="100">
        <v>1259</v>
      </c>
      <c r="J75" s="100">
        <v>1446</v>
      </c>
      <c r="K75" s="100">
        <v>580</v>
      </c>
      <c r="L75" s="100">
        <v>63</v>
      </c>
      <c r="M75" s="100">
        <v>262</v>
      </c>
      <c r="N75" s="100">
        <v>141</v>
      </c>
      <c r="O75" s="100">
        <v>2</v>
      </c>
      <c r="P75" s="100"/>
      <c r="Q75" s="100">
        <v>31</v>
      </c>
      <c r="R75" s="100"/>
      <c r="S75" s="101">
        <v>8759</v>
      </c>
      <c r="T75" s="101">
        <v>384</v>
      </c>
    </row>
    <row r="76" spans="1:20" s="72" customFormat="1" ht="18" customHeight="1" x14ac:dyDescent="0.35">
      <c r="A76" s="108" t="s">
        <v>340</v>
      </c>
      <c r="B76" s="102">
        <v>2405</v>
      </c>
      <c r="C76" s="102">
        <v>43</v>
      </c>
      <c r="D76" s="102">
        <v>7240</v>
      </c>
      <c r="E76" s="102">
        <v>8365</v>
      </c>
      <c r="F76" s="102">
        <v>3063</v>
      </c>
      <c r="G76" s="102">
        <v>128</v>
      </c>
      <c r="H76" s="102">
        <v>417</v>
      </c>
      <c r="I76" s="102">
        <v>6207</v>
      </c>
      <c r="J76" s="102">
        <v>7882</v>
      </c>
      <c r="K76" s="102">
        <v>2546</v>
      </c>
      <c r="L76" s="102">
        <v>159</v>
      </c>
      <c r="M76" s="102">
        <v>737</v>
      </c>
      <c r="N76" s="102">
        <v>365</v>
      </c>
      <c r="O76" s="102">
        <v>7</v>
      </c>
      <c r="P76" s="102"/>
      <c r="Q76" s="102">
        <v>123</v>
      </c>
      <c r="R76" s="102"/>
      <c r="S76" s="103">
        <v>39687</v>
      </c>
      <c r="T76" s="103">
        <v>1843</v>
      </c>
    </row>
    <row r="77" spans="1:20" s="72" customFormat="1" ht="18" customHeight="1" x14ac:dyDescent="0.35">
      <c r="A77" s="107" t="s">
        <v>341</v>
      </c>
      <c r="B77" s="100">
        <v>263</v>
      </c>
      <c r="C77" s="100">
        <v>3</v>
      </c>
      <c r="D77" s="100">
        <v>471</v>
      </c>
      <c r="E77" s="100">
        <v>636</v>
      </c>
      <c r="F77" s="100">
        <v>213</v>
      </c>
      <c r="G77" s="100">
        <v>21</v>
      </c>
      <c r="H77" s="100">
        <v>37</v>
      </c>
      <c r="I77" s="100">
        <v>481</v>
      </c>
      <c r="J77" s="100">
        <v>658</v>
      </c>
      <c r="K77" s="100">
        <v>283</v>
      </c>
      <c r="L77" s="100">
        <v>28</v>
      </c>
      <c r="M77" s="100">
        <v>92</v>
      </c>
      <c r="N77" s="100">
        <v>57</v>
      </c>
      <c r="O77" s="100">
        <v>4</v>
      </c>
      <c r="P77" s="100"/>
      <c r="Q77" s="100">
        <v>14</v>
      </c>
      <c r="R77" s="100"/>
      <c r="S77" s="101">
        <v>3261</v>
      </c>
      <c r="T77" s="101">
        <v>202</v>
      </c>
    </row>
    <row r="78" spans="1:20" s="72" customFormat="1" ht="18" customHeight="1" x14ac:dyDescent="0.35">
      <c r="A78" s="108" t="s">
        <v>342</v>
      </c>
      <c r="B78" s="102">
        <v>1887</v>
      </c>
      <c r="C78" s="102">
        <v>14</v>
      </c>
      <c r="D78" s="102">
        <v>4133</v>
      </c>
      <c r="E78" s="102">
        <v>7025</v>
      </c>
      <c r="F78" s="102">
        <v>2582</v>
      </c>
      <c r="G78" s="102">
        <v>70</v>
      </c>
      <c r="H78" s="102">
        <v>342</v>
      </c>
      <c r="I78" s="102">
        <v>4519</v>
      </c>
      <c r="J78" s="102">
        <v>7500</v>
      </c>
      <c r="K78" s="102">
        <v>2772</v>
      </c>
      <c r="L78" s="102">
        <v>202</v>
      </c>
      <c r="M78" s="102">
        <v>899</v>
      </c>
      <c r="N78" s="102">
        <v>523</v>
      </c>
      <c r="O78" s="102">
        <v>8</v>
      </c>
      <c r="P78" s="102">
        <v>2</v>
      </c>
      <c r="Q78" s="102">
        <v>251</v>
      </c>
      <c r="R78" s="102"/>
      <c r="S78" s="103">
        <v>32729</v>
      </c>
      <c r="T78" s="103">
        <v>2049</v>
      </c>
    </row>
    <row r="79" spans="1:20" s="72" customFormat="1" ht="18" customHeight="1" x14ac:dyDescent="0.35">
      <c r="A79" s="107" t="s">
        <v>343</v>
      </c>
      <c r="B79" s="100">
        <v>930</v>
      </c>
      <c r="C79" s="100">
        <v>8</v>
      </c>
      <c r="D79" s="100">
        <v>2653</v>
      </c>
      <c r="E79" s="100">
        <v>4029</v>
      </c>
      <c r="F79" s="100">
        <v>1623</v>
      </c>
      <c r="G79" s="100">
        <v>16</v>
      </c>
      <c r="H79" s="100">
        <v>150</v>
      </c>
      <c r="I79" s="100">
        <v>2715</v>
      </c>
      <c r="J79" s="100">
        <v>2956</v>
      </c>
      <c r="K79" s="100">
        <v>768</v>
      </c>
      <c r="L79" s="100">
        <v>76</v>
      </c>
      <c r="M79" s="100">
        <v>491</v>
      </c>
      <c r="N79" s="100">
        <v>218</v>
      </c>
      <c r="O79" s="100">
        <v>2</v>
      </c>
      <c r="P79" s="100"/>
      <c r="Q79" s="100">
        <v>34</v>
      </c>
      <c r="R79" s="100"/>
      <c r="S79" s="101">
        <v>16669</v>
      </c>
      <c r="T79" s="101">
        <v>536</v>
      </c>
    </row>
    <row r="80" spans="1:20" s="72" customFormat="1" ht="18" customHeight="1" x14ac:dyDescent="0.35">
      <c r="A80" s="108" t="s">
        <v>344</v>
      </c>
      <c r="B80" s="102">
        <v>3190</v>
      </c>
      <c r="C80" s="102">
        <v>28</v>
      </c>
      <c r="D80" s="102">
        <v>7750</v>
      </c>
      <c r="E80" s="102">
        <v>12577</v>
      </c>
      <c r="F80" s="102">
        <v>5064</v>
      </c>
      <c r="G80" s="102">
        <v>72</v>
      </c>
      <c r="H80" s="102">
        <v>429</v>
      </c>
      <c r="I80" s="102">
        <v>7466</v>
      </c>
      <c r="J80" s="102">
        <v>9324</v>
      </c>
      <c r="K80" s="102">
        <v>2643</v>
      </c>
      <c r="L80" s="102">
        <v>232</v>
      </c>
      <c r="M80" s="102">
        <v>1169</v>
      </c>
      <c r="N80" s="102">
        <v>539</v>
      </c>
      <c r="O80" s="102">
        <v>7</v>
      </c>
      <c r="P80" s="102"/>
      <c r="Q80" s="102">
        <v>42</v>
      </c>
      <c r="R80" s="102">
        <v>1</v>
      </c>
      <c r="S80" s="103">
        <v>50533</v>
      </c>
      <c r="T80" s="103">
        <v>1731</v>
      </c>
    </row>
    <row r="81" spans="1:20" s="72" customFormat="1" ht="18" customHeight="1" x14ac:dyDescent="0.35">
      <c r="A81" s="107" t="s">
        <v>345</v>
      </c>
      <c r="B81" s="100">
        <v>1678</v>
      </c>
      <c r="C81" s="100">
        <v>16</v>
      </c>
      <c r="D81" s="100">
        <v>3701</v>
      </c>
      <c r="E81" s="100">
        <v>5010</v>
      </c>
      <c r="F81" s="100">
        <v>1905</v>
      </c>
      <c r="G81" s="100">
        <v>62</v>
      </c>
      <c r="H81" s="100">
        <v>190</v>
      </c>
      <c r="I81" s="100">
        <v>2646</v>
      </c>
      <c r="J81" s="100">
        <v>4033</v>
      </c>
      <c r="K81" s="100">
        <v>1415</v>
      </c>
      <c r="L81" s="100">
        <v>193</v>
      </c>
      <c r="M81" s="100">
        <v>807</v>
      </c>
      <c r="N81" s="100">
        <v>430</v>
      </c>
      <c r="O81" s="100">
        <v>1</v>
      </c>
      <c r="P81" s="100"/>
      <c r="Q81" s="100">
        <v>33</v>
      </c>
      <c r="R81" s="100"/>
      <c r="S81" s="101">
        <v>22120</v>
      </c>
      <c r="T81" s="101">
        <v>899</v>
      </c>
    </row>
    <row r="82" spans="1:20" s="72" customFormat="1" ht="18" customHeight="1" x14ac:dyDescent="0.35">
      <c r="A82" s="108" t="s">
        <v>346</v>
      </c>
      <c r="B82" s="102">
        <v>1753</v>
      </c>
      <c r="C82" s="102">
        <v>25</v>
      </c>
      <c r="D82" s="102">
        <v>4309</v>
      </c>
      <c r="E82" s="102">
        <v>8119</v>
      </c>
      <c r="F82" s="102">
        <v>3144</v>
      </c>
      <c r="G82" s="102">
        <v>111</v>
      </c>
      <c r="H82" s="102">
        <v>303</v>
      </c>
      <c r="I82" s="102">
        <v>5252</v>
      </c>
      <c r="J82" s="102">
        <v>6828</v>
      </c>
      <c r="K82" s="102">
        <v>2288</v>
      </c>
      <c r="L82" s="102">
        <v>150</v>
      </c>
      <c r="M82" s="102">
        <v>709</v>
      </c>
      <c r="N82" s="102">
        <v>388</v>
      </c>
      <c r="O82" s="102">
        <v>10</v>
      </c>
      <c r="P82" s="102"/>
      <c r="Q82" s="102">
        <v>144</v>
      </c>
      <c r="R82" s="102">
        <v>1</v>
      </c>
      <c r="S82" s="103">
        <v>33534</v>
      </c>
      <c r="T82" s="103">
        <v>1580</v>
      </c>
    </row>
    <row r="83" spans="1:20" s="72" customFormat="1" ht="18" customHeight="1" x14ac:dyDescent="0.35">
      <c r="A83" s="107" t="s">
        <v>347</v>
      </c>
      <c r="B83" s="100">
        <v>1153</v>
      </c>
      <c r="C83" s="100">
        <v>8</v>
      </c>
      <c r="D83" s="100">
        <v>2653</v>
      </c>
      <c r="E83" s="100">
        <v>3293</v>
      </c>
      <c r="F83" s="100">
        <v>1254</v>
      </c>
      <c r="G83" s="100">
        <v>82</v>
      </c>
      <c r="H83" s="100">
        <v>244</v>
      </c>
      <c r="I83" s="100">
        <v>1828</v>
      </c>
      <c r="J83" s="100">
        <v>2911</v>
      </c>
      <c r="K83" s="100">
        <v>1134</v>
      </c>
      <c r="L83" s="100">
        <v>109</v>
      </c>
      <c r="M83" s="100">
        <v>462</v>
      </c>
      <c r="N83" s="100">
        <v>248</v>
      </c>
      <c r="O83" s="100">
        <v>6</v>
      </c>
      <c r="P83" s="100"/>
      <c r="Q83" s="100">
        <v>35</v>
      </c>
      <c r="R83" s="100"/>
      <c r="S83" s="101">
        <v>15420</v>
      </c>
      <c r="T83" s="101">
        <v>785</v>
      </c>
    </row>
    <row r="84" spans="1:20" s="72" customFormat="1" ht="18" customHeight="1" x14ac:dyDescent="0.35">
      <c r="A84" s="108" t="s">
        <v>348</v>
      </c>
      <c r="B84" s="102">
        <v>1272</v>
      </c>
      <c r="C84" s="102">
        <v>13</v>
      </c>
      <c r="D84" s="102">
        <v>2257</v>
      </c>
      <c r="E84" s="102">
        <v>4651</v>
      </c>
      <c r="F84" s="102">
        <v>1280</v>
      </c>
      <c r="G84" s="102">
        <v>64</v>
      </c>
      <c r="H84" s="102">
        <v>131</v>
      </c>
      <c r="I84" s="102">
        <v>2718</v>
      </c>
      <c r="J84" s="102">
        <v>4087</v>
      </c>
      <c r="K84" s="102">
        <v>1246</v>
      </c>
      <c r="L84" s="102">
        <v>110</v>
      </c>
      <c r="M84" s="102">
        <v>447</v>
      </c>
      <c r="N84" s="102">
        <v>220</v>
      </c>
      <c r="O84" s="102">
        <v>1</v>
      </c>
      <c r="P84" s="102"/>
      <c r="Q84" s="102">
        <v>70</v>
      </c>
      <c r="R84" s="102"/>
      <c r="S84" s="103">
        <v>18567</v>
      </c>
      <c r="T84" s="103">
        <v>966</v>
      </c>
    </row>
    <row r="85" spans="1:20" s="72" customFormat="1" ht="18" customHeight="1" x14ac:dyDescent="0.35">
      <c r="A85" s="107" t="s">
        <v>349</v>
      </c>
      <c r="B85" s="100">
        <v>764</v>
      </c>
      <c r="C85" s="100">
        <v>8</v>
      </c>
      <c r="D85" s="100">
        <v>2095</v>
      </c>
      <c r="E85" s="100">
        <v>3561</v>
      </c>
      <c r="F85" s="100">
        <v>1409</v>
      </c>
      <c r="G85" s="100">
        <v>21</v>
      </c>
      <c r="H85" s="100">
        <v>126</v>
      </c>
      <c r="I85" s="100">
        <v>1756</v>
      </c>
      <c r="J85" s="100">
        <v>2120</v>
      </c>
      <c r="K85" s="100">
        <v>512</v>
      </c>
      <c r="L85" s="100">
        <v>74</v>
      </c>
      <c r="M85" s="100">
        <v>313</v>
      </c>
      <c r="N85" s="100">
        <v>175</v>
      </c>
      <c r="O85" s="100">
        <v>1</v>
      </c>
      <c r="P85" s="100"/>
      <c r="Q85" s="100">
        <v>14</v>
      </c>
      <c r="R85" s="100"/>
      <c r="S85" s="101">
        <v>12949</v>
      </c>
      <c r="T85" s="101">
        <v>353</v>
      </c>
    </row>
    <row r="86" spans="1:20" s="72" customFormat="1" ht="18" customHeight="1" x14ac:dyDescent="0.35">
      <c r="A86" s="108" t="s">
        <v>350</v>
      </c>
      <c r="B86" s="102">
        <v>846</v>
      </c>
      <c r="C86" s="102">
        <v>11</v>
      </c>
      <c r="D86" s="102">
        <v>1708</v>
      </c>
      <c r="E86" s="102">
        <v>2461</v>
      </c>
      <c r="F86" s="102">
        <v>995</v>
      </c>
      <c r="G86" s="102">
        <v>8</v>
      </c>
      <c r="H86" s="102">
        <v>166</v>
      </c>
      <c r="I86" s="102">
        <v>1564</v>
      </c>
      <c r="J86" s="102">
        <v>2757</v>
      </c>
      <c r="K86" s="102">
        <v>1050</v>
      </c>
      <c r="L86" s="102">
        <v>79</v>
      </c>
      <c r="M86" s="102">
        <v>352</v>
      </c>
      <c r="N86" s="102">
        <v>197</v>
      </c>
      <c r="O86" s="102">
        <v>6</v>
      </c>
      <c r="P86" s="102"/>
      <c r="Q86" s="102">
        <v>39</v>
      </c>
      <c r="R86" s="102"/>
      <c r="S86" s="103">
        <v>12239</v>
      </c>
      <c r="T86" s="103">
        <v>718</v>
      </c>
    </row>
    <row r="87" spans="1:20" s="72" customFormat="1" ht="18" customHeight="1" x14ac:dyDescent="0.35">
      <c r="A87" s="107" t="s">
        <v>351</v>
      </c>
      <c r="B87" s="100">
        <v>625</v>
      </c>
      <c r="C87" s="100">
        <v>7</v>
      </c>
      <c r="D87" s="100">
        <v>1248</v>
      </c>
      <c r="E87" s="100">
        <v>2067</v>
      </c>
      <c r="F87" s="100">
        <v>712</v>
      </c>
      <c r="G87" s="100">
        <v>22</v>
      </c>
      <c r="H87" s="100">
        <v>87</v>
      </c>
      <c r="I87" s="100">
        <v>1006</v>
      </c>
      <c r="J87" s="100">
        <v>1557</v>
      </c>
      <c r="K87" s="100">
        <v>535</v>
      </c>
      <c r="L87" s="100">
        <v>59</v>
      </c>
      <c r="M87" s="100">
        <v>323</v>
      </c>
      <c r="N87" s="100">
        <v>169</v>
      </c>
      <c r="O87" s="100">
        <v>4</v>
      </c>
      <c r="P87" s="100"/>
      <c r="Q87" s="100">
        <v>9</v>
      </c>
      <c r="R87" s="100"/>
      <c r="S87" s="101">
        <v>8430</v>
      </c>
      <c r="T87" s="101">
        <v>450</v>
      </c>
    </row>
    <row r="88" spans="1:20" s="72" customFormat="1" ht="18" customHeight="1" x14ac:dyDescent="0.35">
      <c r="A88" s="108" t="s">
        <v>352</v>
      </c>
      <c r="B88" s="102">
        <v>1404</v>
      </c>
      <c r="C88" s="102">
        <v>10</v>
      </c>
      <c r="D88" s="102">
        <v>2527</v>
      </c>
      <c r="E88" s="102">
        <v>3348</v>
      </c>
      <c r="F88" s="102">
        <v>1247</v>
      </c>
      <c r="G88" s="102">
        <v>12</v>
      </c>
      <c r="H88" s="102">
        <v>211</v>
      </c>
      <c r="I88" s="102">
        <v>1914</v>
      </c>
      <c r="J88" s="102">
        <v>3763</v>
      </c>
      <c r="K88" s="102">
        <v>1292</v>
      </c>
      <c r="L88" s="102">
        <v>174</v>
      </c>
      <c r="M88" s="102">
        <v>642</v>
      </c>
      <c r="N88" s="102">
        <v>334</v>
      </c>
      <c r="O88" s="102">
        <v>4</v>
      </c>
      <c r="P88" s="102"/>
      <c r="Q88" s="102">
        <v>87</v>
      </c>
      <c r="R88" s="102"/>
      <c r="S88" s="103">
        <v>16969</v>
      </c>
      <c r="T88" s="103">
        <v>1059</v>
      </c>
    </row>
    <row r="89" spans="1:20" s="72" customFormat="1" ht="18" customHeight="1" x14ac:dyDescent="0.35">
      <c r="A89" s="107" t="s">
        <v>353</v>
      </c>
      <c r="B89" s="100">
        <v>299</v>
      </c>
      <c r="C89" s="100">
        <v>1</v>
      </c>
      <c r="D89" s="100">
        <v>532</v>
      </c>
      <c r="E89" s="100">
        <v>1261</v>
      </c>
      <c r="F89" s="100">
        <v>521</v>
      </c>
      <c r="G89" s="100">
        <v>37</v>
      </c>
      <c r="H89" s="100">
        <v>38</v>
      </c>
      <c r="I89" s="100">
        <v>753</v>
      </c>
      <c r="J89" s="100">
        <v>746</v>
      </c>
      <c r="K89" s="100">
        <v>268</v>
      </c>
      <c r="L89" s="100">
        <v>32</v>
      </c>
      <c r="M89" s="100">
        <v>91</v>
      </c>
      <c r="N89" s="100">
        <v>50</v>
      </c>
      <c r="O89" s="100">
        <v>2</v>
      </c>
      <c r="P89" s="100"/>
      <c r="Q89" s="100">
        <v>3</v>
      </c>
      <c r="R89" s="100"/>
      <c r="S89" s="101">
        <v>4634</v>
      </c>
      <c r="T89" s="101">
        <v>205</v>
      </c>
    </row>
    <row r="90" spans="1:20" s="72" customFormat="1" ht="18" customHeight="1" x14ac:dyDescent="0.35">
      <c r="A90" s="108" t="s">
        <v>354</v>
      </c>
      <c r="B90" s="102">
        <v>397</v>
      </c>
      <c r="C90" s="102">
        <v>5</v>
      </c>
      <c r="D90" s="102">
        <v>877</v>
      </c>
      <c r="E90" s="102">
        <v>1280</v>
      </c>
      <c r="F90" s="102">
        <v>451</v>
      </c>
      <c r="G90" s="102">
        <v>26</v>
      </c>
      <c r="H90" s="102">
        <v>64</v>
      </c>
      <c r="I90" s="102">
        <v>734</v>
      </c>
      <c r="J90" s="102">
        <v>1222</v>
      </c>
      <c r="K90" s="102">
        <v>518</v>
      </c>
      <c r="L90" s="102">
        <v>50</v>
      </c>
      <c r="M90" s="102">
        <v>153</v>
      </c>
      <c r="N90" s="102">
        <v>91</v>
      </c>
      <c r="O90" s="102">
        <v>3</v>
      </c>
      <c r="P90" s="102"/>
      <c r="Q90" s="102">
        <v>6</v>
      </c>
      <c r="R90" s="102"/>
      <c r="S90" s="103">
        <v>5877</v>
      </c>
      <c r="T90" s="103">
        <v>371</v>
      </c>
    </row>
    <row r="91" spans="1:20" s="72" customFormat="1" ht="18" customHeight="1" x14ac:dyDescent="0.35">
      <c r="A91" s="107" t="s">
        <v>355</v>
      </c>
      <c r="B91" s="100">
        <v>104</v>
      </c>
      <c r="C91" s="100"/>
      <c r="D91" s="100">
        <v>128</v>
      </c>
      <c r="E91" s="100">
        <v>129</v>
      </c>
      <c r="F91" s="100">
        <v>56</v>
      </c>
      <c r="G91" s="100">
        <v>9</v>
      </c>
      <c r="H91" s="100">
        <v>7</v>
      </c>
      <c r="I91" s="100">
        <v>123</v>
      </c>
      <c r="J91" s="100">
        <v>224</v>
      </c>
      <c r="K91" s="100">
        <v>64</v>
      </c>
      <c r="L91" s="100">
        <v>8</v>
      </c>
      <c r="M91" s="100">
        <v>34</v>
      </c>
      <c r="N91" s="100">
        <v>9</v>
      </c>
      <c r="O91" s="100">
        <v>1</v>
      </c>
      <c r="P91" s="100"/>
      <c r="Q91" s="100">
        <v>3</v>
      </c>
      <c r="R91" s="100"/>
      <c r="S91" s="101">
        <v>899</v>
      </c>
      <c r="T91" s="101">
        <v>66</v>
      </c>
    </row>
    <row r="92" spans="1:20" s="72" customFormat="1" ht="18" customHeight="1" x14ac:dyDescent="0.35">
      <c r="A92" s="108" t="s">
        <v>356</v>
      </c>
      <c r="B92" s="102">
        <v>1528</v>
      </c>
      <c r="C92" s="102">
        <v>16</v>
      </c>
      <c r="D92" s="102">
        <v>3096</v>
      </c>
      <c r="E92" s="102">
        <v>6312</v>
      </c>
      <c r="F92" s="102">
        <v>2147</v>
      </c>
      <c r="G92" s="102">
        <v>63</v>
      </c>
      <c r="H92" s="102">
        <v>303</v>
      </c>
      <c r="I92" s="102">
        <v>4353</v>
      </c>
      <c r="J92" s="102">
        <v>8017</v>
      </c>
      <c r="K92" s="102">
        <v>3276</v>
      </c>
      <c r="L92" s="102">
        <v>114</v>
      </c>
      <c r="M92" s="102">
        <v>498</v>
      </c>
      <c r="N92" s="102">
        <v>246</v>
      </c>
      <c r="O92" s="102">
        <v>13</v>
      </c>
      <c r="P92" s="102">
        <v>3</v>
      </c>
      <c r="Q92" s="102">
        <v>535</v>
      </c>
      <c r="R92" s="102"/>
      <c r="S92" s="103">
        <v>30520</v>
      </c>
      <c r="T92" s="103">
        <v>2499</v>
      </c>
    </row>
    <row r="93" spans="1:20" s="72" customFormat="1" ht="18" customHeight="1" x14ac:dyDescent="0.35">
      <c r="A93" s="107" t="s">
        <v>357</v>
      </c>
      <c r="B93" s="100">
        <v>1174</v>
      </c>
      <c r="C93" s="100">
        <v>8</v>
      </c>
      <c r="D93" s="100">
        <v>3096</v>
      </c>
      <c r="E93" s="100">
        <v>4338</v>
      </c>
      <c r="F93" s="100">
        <v>1736</v>
      </c>
      <c r="G93" s="100">
        <v>17</v>
      </c>
      <c r="H93" s="100">
        <v>165</v>
      </c>
      <c r="I93" s="100">
        <v>2556</v>
      </c>
      <c r="J93" s="100">
        <v>3277</v>
      </c>
      <c r="K93" s="100">
        <v>922</v>
      </c>
      <c r="L93" s="100">
        <v>72</v>
      </c>
      <c r="M93" s="100">
        <v>392</v>
      </c>
      <c r="N93" s="100">
        <v>223</v>
      </c>
      <c r="O93" s="100">
        <v>5</v>
      </c>
      <c r="P93" s="100"/>
      <c r="Q93" s="100">
        <v>31</v>
      </c>
      <c r="R93" s="100"/>
      <c r="S93" s="101">
        <v>18012</v>
      </c>
      <c r="T93" s="101">
        <v>690</v>
      </c>
    </row>
    <row r="94" spans="1:20" s="72" customFormat="1" ht="18" customHeight="1" x14ac:dyDescent="0.35">
      <c r="A94" s="108" t="s">
        <v>358</v>
      </c>
      <c r="B94" s="102">
        <v>6716</v>
      </c>
      <c r="C94" s="102">
        <v>117</v>
      </c>
      <c r="D94" s="102">
        <v>14519</v>
      </c>
      <c r="E94" s="102">
        <v>26540</v>
      </c>
      <c r="F94" s="102">
        <v>9796</v>
      </c>
      <c r="G94" s="102">
        <v>304</v>
      </c>
      <c r="H94" s="102">
        <v>1274</v>
      </c>
      <c r="I94" s="102">
        <v>23715</v>
      </c>
      <c r="J94" s="102">
        <v>31759</v>
      </c>
      <c r="K94" s="102">
        <v>12355</v>
      </c>
      <c r="L94" s="102">
        <v>397</v>
      </c>
      <c r="M94" s="102">
        <v>1659</v>
      </c>
      <c r="N94" s="102">
        <v>769</v>
      </c>
      <c r="O94" s="102">
        <v>22</v>
      </c>
      <c r="P94" s="102">
        <v>30</v>
      </c>
      <c r="Q94" s="102">
        <v>4544</v>
      </c>
      <c r="R94" s="102"/>
      <c r="S94" s="103">
        <v>134516</v>
      </c>
      <c r="T94" s="103">
        <v>9222</v>
      </c>
    </row>
    <row r="95" spans="1:20" s="72" customFormat="1" ht="18" customHeight="1" x14ac:dyDescent="0.35">
      <c r="A95" s="107" t="s">
        <v>359</v>
      </c>
      <c r="B95" s="100">
        <v>582</v>
      </c>
      <c r="C95" s="100">
        <v>7</v>
      </c>
      <c r="D95" s="100">
        <v>986</v>
      </c>
      <c r="E95" s="100">
        <v>1049</v>
      </c>
      <c r="F95" s="100">
        <v>305</v>
      </c>
      <c r="G95" s="100">
        <v>5</v>
      </c>
      <c r="H95" s="100">
        <v>50</v>
      </c>
      <c r="I95" s="100">
        <v>428</v>
      </c>
      <c r="J95" s="100">
        <v>951</v>
      </c>
      <c r="K95" s="100">
        <v>322</v>
      </c>
      <c r="L95" s="100">
        <v>55</v>
      </c>
      <c r="M95" s="100">
        <v>182</v>
      </c>
      <c r="N95" s="100">
        <v>85</v>
      </c>
      <c r="O95" s="100">
        <v>2</v>
      </c>
      <c r="P95" s="100"/>
      <c r="Q95" s="100">
        <v>9</v>
      </c>
      <c r="R95" s="100"/>
      <c r="S95" s="101">
        <v>5018</v>
      </c>
      <c r="T95" s="101">
        <v>237</v>
      </c>
    </row>
    <row r="96" spans="1:20" s="72" customFormat="1" ht="18" customHeight="1" x14ac:dyDescent="0.35">
      <c r="A96" s="108" t="s">
        <v>360</v>
      </c>
      <c r="B96" s="102">
        <v>336</v>
      </c>
      <c r="C96" s="102">
        <v>4</v>
      </c>
      <c r="D96" s="102">
        <v>710</v>
      </c>
      <c r="E96" s="102">
        <v>839</v>
      </c>
      <c r="F96" s="102">
        <v>308</v>
      </c>
      <c r="G96" s="102">
        <v>11</v>
      </c>
      <c r="H96" s="102">
        <v>29</v>
      </c>
      <c r="I96" s="102">
        <v>577</v>
      </c>
      <c r="J96" s="102">
        <v>627</v>
      </c>
      <c r="K96" s="102">
        <v>175</v>
      </c>
      <c r="L96" s="102">
        <v>26</v>
      </c>
      <c r="M96" s="102">
        <v>76</v>
      </c>
      <c r="N96" s="102">
        <v>29</v>
      </c>
      <c r="O96" s="102">
        <v>2</v>
      </c>
      <c r="P96" s="102"/>
      <c r="Q96" s="102"/>
      <c r="R96" s="102"/>
      <c r="S96" s="103">
        <v>3749</v>
      </c>
      <c r="T96" s="103">
        <v>102</v>
      </c>
    </row>
    <row r="97" spans="1:20" s="72" customFormat="1" ht="18" customHeight="1" x14ac:dyDescent="0.35">
      <c r="A97" s="107" t="s">
        <v>361</v>
      </c>
      <c r="B97" s="100">
        <v>419</v>
      </c>
      <c r="C97" s="100">
        <v>5</v>
      </c>
      <c r="D97" s="100">
        <v>710</v>
      </c>
      <c r="E97" s="100">
        <v>635</v>
      </c>
      <c r="F97" s="100">
        <v>229</v>
      </c>
      <c r="G97" s="100">
        <v>21</v>
      </c>
      <c r="H97" s="100">
        <v>51</v>
      </c>
      <c r="I97" s="100">
        <v>615</v>
      </c>
      <c r="J97" s="100">
        <v>1102</v>
      </c>
      <c r="K97" s="100">
        <v>412</v>
      </c>
      <c r="L97" s="100">
        <v>31</v>
      </c>
      <c r="M97" s="100">
        <v>157</v>
      </c>
      <c r="N97" s="100">
        <v>61</v>
      </c>
      <c r="O97" s="100">
        <v>1</v>
      </c>
      <c r="P97" s="100"/>
      <c r="Q97" s="100">
        <v>7</v>
      </c>
      <c r="R97" s="100"/>
      <c r="S97" s="101">
        <v>4456</v>
      </c>
      <c r="T97" s="101">
        <v>360</v>
      </c>
    </row>
    <row r="98" spans="1:20" s="72" customFormat="1" ht="18" customHeight="1" x14ac:dyDescent="0.35">
      <c r="A98" s="108" t="s">
        <v>362</v>
      </c>
      <c r="B98" s="102">
        <v>1842</v>
      </c>
      <c r="C98" s="102">
        <v>30</v>
      </c>
      <c r="D98" s="102">
        <v>4918</v>
      </c>
      <c r="E98" s="102">
        <v>8044</v>
      </c>
      <c r="F98" s="102">
        <v>2522</v>
      </c>
      <c r="G98" s="102">
        <v>47</v>
      </c>
      <c r="H98" s="102">
        <v>347</v>
      </c>
      <c r="I98" s="102">
        <v>4824</v>
      </c>
      <c r="J98" s="102">
        <v>7306</v>
      </c>
      <c r="K98" s="102">
        <v>2285</v>
      </c>
      <c r="L98" s="102">
        <v>126</v>
      </c>
      <c r="M98" s="102">
        <v>721</v>
      </c>
      <c r="N98" s="102">
        <v>325</v>
      </c>
      <c r="O98" s="102">
        <v>8</v>
      </c>
      <c r="P98" s="102">
        <v>3</v>
      </c>
      <c r="Q98" s="102">
        <v>249</v>
      </c>
      <c r="R98" s="102"/>
      <c r="S98" s="103">
        <v>33597</v>
      </c>
      <c r="T98" s="103">
        <v>1433</v>
      </c>
    </row>
    <row r="99" spans="1:20" s="72" customFormat="1" ht="18" customHeight="1" x14ac:dyDescent="0.35">
      <c r="A99" s="107" t="s">
        <v>363</v>
      </c>
      <c r="B99" s="100">
        <v>1196</v>
      </c>
      <c r="C99" s="100">
        <v>13</v>
      </c>
      <c r="D99" s="100">
        <v>2515</v>
      </c>
      <c r="E99" s="100">
        <v>3349</v>
      </c>
      <c r="F99" s="100">
        <v>1189</v>
      </c>
      <c r="G99" s="100">
        <v>148</v>
      </c>
      <c r="H99" s="100">
        <v>139</v>
      </c>
      <c r="I99" s="100">
        <v>1587</v>
      </c>
      <c r="J99" s="100">
        <v>3143</v>
      </c>
      <c r="K99" s="100">
        <v>1199</v>
      </c>
      <c r="L99" s="100">
        <v>122</v>
      </c>
      <c r="M99" s="100">
        <v>568</v>
      </c>
      <c r="N99" s="100">
        <v>295</v>
      </c>
      <c r="O99" s="100">
        <v>5</v>
      </c>
      <c r="P99" s="100"/>
      <c r="Q99" s="100">
        <v>36</v>
      </c>
      <c r="R99" s="100"/>
      <c r="S99" s="101">
        <v>15504</v>
      </c>
      <c r="T99" s="101">
        <v>873</v>
      </c>
    </row>
    <row r="100" spans="1:20" s="72" customFormat="1" ht="18" customHeight="1" x14ac:dyDescent="0.35">
      <c r="A100" s="108" t="s">
        <v>364</v>
      </c>
      <c r="B100" s="102">
        <v>1551</v>
      </c>
      <c r="C100" s="102">
        <v>16</v>
      </c>
      <c r="D100" s="102">
        <v>3492</v>
      </c>
      <c r="E100" s="102">
        <v>4622</v>
      </c>
      <c r="F100" s="102">
        <v>1698</v>
      </c>
      <c r="G100" s="102">
        <v>17</v>
      </c>
      <c r="H100" s="102">
        <v>219</v>
      </c>
      <c r="I100" s="102">
        <v>3274</v>
      </c>
      <c r="J100" s="102">
        <v>4840</v>
      </c>
      <c r="K100" s="102">
        <v>1607</v>
      </c>
      <c r="L100" s="102">
        <v>125</v>
      </c>
      <c r="M100" s="102">
        <v>539</v>
      </c>
      <c r="N100" s="102">
        <v>281</v>
      </c>
      <c r="O100" s="102">
        <v>5</v>
      </c>
      <c r="P100" s="102">
        <v>1</v>
      </c>
      <c r="Q100" s="102">
        <v>58</v>
      </c>
      <c r="R100" s="102"/>
      <c r="S100" s="103">
        <v>22345</v>
      </c>
      <c r="T100" s="103">
        <v>1177</v>
      </c>
    </row>
    <row r="101" spans="1:20" s="72" customFormat="1" ht="18" customHeight="1" x14ac:dyDescent="0.35">
      <c r="A101" s="107" t="s">
        <v>365</v>
      </c>
      <c r="B101" s="100">
        <v>579</v>
      </c>
      <c r="C101" s="100">
        <v>6</v>
      </c>
      <c r="D101" s="100">
        <v>973</v>
      </c>
      <c r="E101" s="100">
        <v>1486</v>
      </c>
      <c r="F101" s="100">
        <v>548</v>
      </c>
      <c r="G101" s="100">
        <v>32</v>
      </c>
      <c r="H101" s="100">
        <v>81</v>
      </c>
      <c r="I101" s="100">
        <v>981</v>
      </c>
      <c r="J101" s="100">
        <v>1710</v>
      </c>
      <c r="K101" s="100">
        <v>567</v>
      </c>
      <c r="L101" s="100">
        <v>54</v>
      </c>
      <c r="M101" s="100">
        <v>219</v>
      </c>
      <c r="N101" s="100">
        <v>126</v>
      </c>
      <c r="O101" s="100">
        <v>2</v>
      </c>
      <c r="P101" s="100"/>
      <c r="Q101" s="100">
        <v>20</v>
      </c>
      <c r="R101" s="100">
        <v>1</v>
      </c>
      <c r="S101" s="101">
        <v>7385</v>
      </c>
      <c r="T101" s="101">
        <v>504</v>
      </c>
    </row>
    <row r="102" spans="1:20" s="72" customFormat="1" ht="18" customHeight="1" x14ac:dyDescent="0.35">
      <c r="A102" s="108" t="s">
        <v>366</v>
      </c>
      <c r="B102" s="104">
        <v>392</v>
      </c>
      <c r="C102" s="104">
        <v>2</v>
      </c>
      <c r="D102" s="104">
        <v>605</v>
      </c>
      <c r="E102" s="104">
        <v>850</v>
      </c>
      <c r="F102" s="104">
        <v>322</v>
      </c>
      <c r="G102" s="104">
        <v>23</v>
      </c>
      <c r="H102" s="104">
        <v>32</v>
      </c>
      <c r="I102" s="104">
        <v>466</v>
      </c>
      <c r="J102" s="104">
        <v>770</v>
      </c>
      <c r="K102" s="104">
        <v>268</v>
      </c>
      <c r="L102" s="104">
        <v>32</v>
      </c>
      <c r="M102" s="104">
        <v>156</v>
      </c>
      <c r="N102" s="104">
        <v>67</v>
      </c>
      <c r="O102" s="104"/>
      <c r="P102" s="104"/>
      <c r="Q102" s="104">
        <v>7</v>
      </c>
      <c r="R102" s="104"/>
      <c r="S102" s="105">
        <v>3992</v>
      </c>
      <c r="T102" s="105">
        <v>231</v>
      </c>
    </row>
    <row r="103" spans="1:20" s="74" customFormat="1" ht="18" customHeight="1" x14ac:dyDescent="0.35">
      <c r="A103" s="109" t="s">
        <v>367</v>
      </c>
      <c r="B103" s="106">
        <v>127392</v>
      </c>
      <c r="C103" s="106">
        <v>1494</v>
      </c>
      <c r="D103" s="106">
        <v>289298</v>
      </c>
      <c r="E103" s="106">
        <v>464959</v>
      </c>
      <c r="F103" s="106">
        <v>170355</v>
      </c>
      <c r="G103" s="106">
        <v>5860</v>
      </c>
      <c r="H103" s="106">
        <v>20746</v>
      </c>
      <c r="I103" s="106">
        <v>308454</v>
      </c>
      <c r="J103" s="106">
        <v>438185</v>
      </c>
      <c r="K103" s="106">
        <v>152092</v>
      </c>
      <c r="L103" s="106">
        <v>9851</v>
      </c>
      <c r="M103" s="106">
        <v>45559</v>
      </c>
      <c r="N103" s="106">
        <v>22646</v>
      </c>
      <c r="O103" s="106">
        <v>554</v>
      </c>
      <c r="P103" s="106">
        <v>149</v>
      </c>
      <c r="Q103" s="106">
        <v>23620</v>
      </c>
      <c r="R103" s="106">
        <v>4</v>
      </c>
      <c r="S103" s="106">
        <v>2081218</v>
      </c>
      <c r="T103" s="106">
        <v>106333</v>
      </c>
    </row>
    <row r="104" spans="1:20" x14ac:dyDescent="0.3">
      <c r="A104" s="7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</row>
    <row r="105" spans="1:20" x14ac:dyDescent="0.3">
      <c r="A105" s="121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</row>
    <row r="106" spans="1:20" x14ac:dyDescent="0.3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</row>
  </sheetData>
  <mergeCells count="1">
    <mergeCell ref="A1:T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90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0" t="s">
        <v>388</v>
      </c>
      <c r="AQ3" s="90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1">
        <f>SUMIF($E$3:$AN$3,$AP$1,$E4:$AN4)</f>
        <v>0</v>
      </c>
      <c r="AQ4" s="91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1">
        <f t="shared" ref="AP5:AP68" si="0">SUMIF($E$3:$AN$3,$AP$1,$E5:$AN5)</f>
        <v>0</v>
      </c>
      <c r="AQ5" s="91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1">
        <f t="shared" si="0"/>
        <v>0</v>
      </c>
      <c r="AQ6" s="91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1">
        <f t="shared" si="0"/>
        <v>0</v>
      </c>
      <c r="AQ7" s="91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1">
        <f t="shared" si="0"/>
        <v>0</v>
      </c>
      <c r="AQ8" s="91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1">
        <f t="shared" si="0"/>
        <v>0</v>
      </c>
      <c r="AQ9" s="91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1">
        <f t="shared" si="0"/>
        <v>0</v>
      </c>
      <c r="AQ10" s="91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1">
        <f t="shared" si="0"/>
        <v>0</v>
      </c>
      <c r="AQ11" s="91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1">
        <f t="shared" si="0"/>
        <v>0</v>
      </c>
      <c r="AQ12" s="91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1">
        <f t="shared" si="0"/>
        <v>0</v>
      </c>
      <c r="AQ13" s="91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1">
        <f t="shared" si="0"/>
        <v>0</v>
      </c>
      <c r="AQ14" s="91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1">
        <f t="shared" si="0"/>
        <v>0</v>
      </c>
      <c r="AQ15" s="91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1">
        <f t="shared" si="0"/>
        <v>0</v>
      </c>
      <c r="AQ16" s="91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1">
        <f t="shared" si="0"/>
        <v>0</v>
      </c>
      <c r="AQ17" s="91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1">
        <f t="shared" si="0"/>
        <v>0</v>
      </c>
      <c r="AQ18" s="91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1">
        <f t="shared" si="0"/>
        <v>0</v>
      </c>
      <c r="AQ19" s="91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1">
        <f t="shared" si="0"/>
        <v>0</v>
      </c>
      <c r="AQ20" s="91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1">
        <f t="shared" si="0"/>
        <v>0</v>
      </c>
      <c r="AQ21" s="91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1">
        <f t="shared" si="0"/>
        <v>0</v>
      </c>
      <c r="AQ22" s="91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1">
        <f t="shared" si="0"/>
        <v>0</v>
      </c>
      <c r="AQ23" s="91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1">
        <f t="shared" si="0"/>
        <v>0</v>
      </c>
      <c r="AQ24" s="91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1">
        <f t="shared" si="0"/>
        <v>0</v>
      </c>
      <c r="AQ25" s="91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1">
        <f t="shared" si="0"/>
        <v>0</v>
      </c>
      <c r="AQ26" s="91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1">
        <f t="shared" si="0"/>
        <v>0</v>
      </c>
      <c r="AQ27" s="91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1">
        <f t="shared" si="0"/>
        <v>0</v>
      </c>
      <c r="AQ28" s="91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1">
        <f t="shared" si="0"/>
        <v>0</v>
      </c>
      <c r="AQ29" s="91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1">
        <f t="shared" si="0"/>
        <v>0</v>
      </c>
      <c r="AQ30" s="91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1">
        <f t="shared" si="0"/>
        <v>0</v>
      </c>
      <c r="AQ31" s="91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1">
        <f t="shared" si="0"/>
        <v>0</v>
      </c>
      <c r="AQ32" s="91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1">
        <f t="shared" si="0"/>
        <v>0</v>
      </c>
      <c r="AQ33" s="91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1">
        <f t="shared" si="0"/>
        <v>0</v>
      </c>
      <c r="AQ34" s="91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1">
        <f t="shared" si="0"/>
        <v>0</v>
      </c>
      <c r="AQ35" s="91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1">
        <f t="shared" si="0"/>
        <v>0</v>
      </c>
      <c r="AQ36" s="91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1">
        <f t="shared" si="0"/>
        <v>0</v>
      </c>
      <c r="AQ37" s="91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1">
        <f t="shared" si="0"/>
        <v>0</v>
      </c>
      <c r="AQ38" s="91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1">
        <f t="shared" si="0"/>
        <v>0</v>
      </c>
      <c r="AQ39" s="91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1">
        <f t="shared" si="0"/>
        <v>0</v>
      </c>
      <c r="AQ40" s="91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1">
        <f t="shared" si="0"/>
        <v>0</v>
      </c>
      <c r="AQ41" s="91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1">
        <f t="shared" si="0"/>
        <v>0</v>
      </c>
      <c r="AQ42" s="91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1">
        <f t="shared" si="0"/>
        <v>0</v>
      </c>
      <c r="AQ43" s="91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1">
        <f t="shared" si="0"/>
        <v>0</v>
      </c>
      <c r="AQ44" s="91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1">
        <f t="shared" si="0"/>
        <v>0</v>
      </c>
      <c r="AQ45" s="91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1">
        <f t="shared" si="0"/>
        <v>0</v>
      </c>
      <c r="AQ46" s="91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1">
        <f t="shared" si="0"/>
        <v>0</v>
      </c>
      <c r="AQ47" s="91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1">
        <f t="shared" si="0"/>
        <v>0</v>
      </c>
      <c r="AQ48" s="91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1">
        <f t="shared" si="0"/>
        <v>0</v>
      </c>
      <c r="AQ49" s="91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1">
        <f t="shared" si="0"/>
        <v>0</v>
      </c>
      <c r="AQ50" s="91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1">
        <f t="shared" si="0"/>
        <v>0</v>
      </c>
      <c r="AQ51" s="91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1">
        <f t="shared" si="0"/>
        <v>0</v>
      </c>
      <c r="AQ52" s="91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1">
        <f t="shared" si="0"/>
        <v>0</v>
      </c>
      <c r="AQ53" s="91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1">
        <f t="shared" si="0"/>
        <v>0</v>
      </c>
      <c r="AQ54" s="91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1">
        <f t="shared" si="0"/>
        <v>0</v>
      </c>
      <c r="AQ55" s="91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1">
        <f t="shared" si="0"/>
        <v>0</v>
      </c>
      <c r="AQ56" s="91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1">
        <f t="shared" si="0"/>
        <v>0</v>
      </c>
      <c r="AQ57" s="91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1">
        <f t="shared" si="0"/>
        <v>0</v>
      </c>
      <c r="AQ58" s="91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1">
        <f t="shared" si="0"/>
        <v>0</v>
      </c>
      <c r="AQ59" s="91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1">
        <f t="shared" si="0"/>
        <v>0</v>
      </c>
      <c r="AQ60" s="91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1">
        <f t="shared" si="0"/>
        <v>0</v>
      </c>
      <c r="AQ61" s="91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1">
        <f t="shared" si="0"/>
        <v>0</v>
      </c>
      <c r="AQ62" s="91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1">
        <f t="shared" si="0"/>
        <v>0</v>
      </c>
      <c r="AQ63" s="91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1">
        <f t="shared" si="0"/>
        <v>0</v>
      </c>
      <c r="AQ64" s="91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1">
        <f t="shared" si="0"/>
        <v>0</v>
      </c>
      <c r="AQ65" s="91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1">
        <f t="shared" si="0"/>
        <v>0</v>
      </c>
      <c r="AQ66" s="91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1">
        <f t="shared" si="0"/>
        <v>0</v>
      </c>
      <c r="AQ67" s="91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1">
        <f t="shared" si="0"/>
        <v>0</v>
      </c>
      <c r="AQ68" s="91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1">
        <f t="shared" ref="AP69:AP132" si="1">SUMIF($E$3:$AN$3,$AP$1,$E69:$AN69)</f>
        <v>0</v>
      </c>
      <c r="AQ69" s="91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1">
        <f t="shared" si="1"/>
        <v>0</v>
      </c>
      <c r="AQ70" s="91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1">
        <f t="shared" si="1"/>
        <v>0</v>
      </c>
      <c r="AQ71" s="91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1">
        <f t="shared" si="1"/>
        <v>0</v>
      </c>
      <c r="AQ72" s="91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1">
        <f t="shared" si="1"/>
        <v>0</v>
      </c>
      <c r="AQ73" s="91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1">
        <f t="shared" si="1"/>
        <v>0</v>
      </c>
      <c r="AQ74" s="91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1">
        <f t="shared" si="1"/>
        <v>0</v>
      </c>
      <c r="AQ75" s="91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1">
        <f t="shared" si="1"/>
        <v>0</v>
      </c>
      <c r="AQ76" s="91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1">
        <f t="shared" si="1"/>
        <v>0</v>
      </c>
      <c r="AQ77" s="91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1">
        <f t="shared" si="1"/>
        <v>0</v>
      </c>
      <c r="AQ78" s="91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1">
        <f t="shared" si="1"/>
        <v>0</v>
      </c>
      <c r="AQ79" s="91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1">
        <f t="shared" si="1"/>
        <v>0</v>
      </c>
      <c r="AQ80" s="91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1">
        <f t="shared" si="1"/>
        <v>0</v>
      </c>
      <c r="AQ81" s="91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1">
        <f t="shared" si="1"/>
        <v>0</v>
      </c>
      <c r="AQ82" s="91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1">
        <f t="shared" si="1"/>
        <v>0</v>
      </c>
      <c r="AQ83" s="91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1">
        <f t="shared" si="1"/>
        <v>0</v>
      </c>
      <c r="AQ84" s="91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1">
        <f t="shared" si="1"/>
        <v>0</v>
      </c>
      <c r="AQ85" s="91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1">
        <f t="shared" si="1"/>
        <v>0</v>
      </c>
      <c r="AQ86" s="91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1">
        <f t="shared" si="1"/>
        <v>0</v>
      </c>
      <c r="AQ87" s="91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1">
        <f t="shared" si="1"/>
        <v>0</v>
      </c>
      <c r="AQ88" s="91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1">
        <f t="shared" si="1"/>
        <v>0</v>
      </c>
      <c r="AQ89" s="91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1">
        <f t="shared" si="1"/>
        <v>0</v>
      </c>
      <c r="AQ90" s="91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1">
        <f t="shared" si="1"/>
        <v>0</v>
      </c>
      <c r="AQ91" s="91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1">
        <f t="shared" si="1"/>
        <v>0</v>
      </c>
      <c r="AQ92" s="91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1">
        <f t="shared" si="1"/>
        <v>0</v>
      </c>
      <c r="AQ93" s="91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1">
        <f t="shared" si="1"/>
        <v>0</v>
      </c>
      <c r="AQ94" s="91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1">
        <f t="shared" si="1"/>
        <v>0</v>
      </c>
      <c r="AQ95" s="91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1">
        <f t="shared" si="1"/>
        <v>0</v>
      </c>
      <c r="AQ96" s="91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1">
        <f t="shared" si="1"/>
        <v>0</v>
      </c>
      <c r="AQ97" s="91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1">
        <f t="shared" si="1"/>
        <v>0</v>
      </c>
      <c r="AQ98" s="91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1">
        <f t="shared" si="1"/>
        <v>0</v>
      </c>
      <c r="AQ99" s="91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1">
        <f t="shared" si="1"/>
        <v>0</v>
      </c>
      <c r="AQ100" s="91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1">
        <f t="shared" si="1"/>
        <v>0</v>
      </c>
      <c r="AQ101" s="91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1">
        <f t="shared" si="1"/>
        <v>0</v>
      </c>
      <c r="AQ102" s="91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1">
        <f t="shared" si="1"/>
        <v>0</v>
      </c>
      <c r="AQ103" s="91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1">
        <f t="shared" si="1"/>
        <v>0</v>
      </c>
      <c r="AQ104" s="91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1">
        <f t="shared" si="1"/>
        <v>0</v>
      </c>
      <c r="AQ105" s="91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1">
        <f t="shared" si="1"/>
        <v>0</v>
      </c>
      <c r="AQ106" s="91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1">
        <f t="shared" si="1"/>
        <v>0</v>
      </c>
      <c r="AQ107" s="91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1">
        <f t="shared" si="1"/>
        <v>0</v>
      </c>
      <c r="AQ108" s="91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1">
        <f t="shared" si="1"/>
        <v>0</v>
      </c>
      <c r="AQ109" s="91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1">
        <f t="shared" si="1"/>
        <v>0</v>
      </c>
      <c r="AQ110" s="91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1">
        <f t="shared" si="1"/>
        <v>0</v>
      </c>
      <c r="AQ111" s="91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1">
        <f t="shared" si="1"/>
        <v>0</v>
      </c>
      <c r="AQ112" s="91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1">
        <f t="shared" si="1"/>
        <v>0</v>
      </c>
      <c r="AQ113" s="91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1">
        <f t="shared" si="1"/>
        <v>0</v>
      </c>
      <c r="AQ114" s="91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1">
        <f t="shared" si="1"/>
        <v>0</v>
      </c>
      <c r="AQ115" s="91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1">
        <f t="shared" si="1"/>
        <v>0</v>
      </c>
      <c r="AQ116" s="91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1">
        <f t="shared" si="1"/>
        <v>0</v>
      </c>
      <c r="AQ117" s="91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1">
        <f t="shared" si="1"/>
        <v>0</v>
      </c>
      <c r="AQ118" s="91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1">
        <f t="shared" si="1"/>
        <v>0</v>
      </c>
      <c r="AQ119" s="91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1">
        <f t="shared" si="1"/>
        <v>0</v>
      </c>
      <c r="AQ120" s="91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1">
        <f t="shared" si="1"/>
        <v>0</v>
      </c>
      <c r="AQ121" s="91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1">
        <f t="shared" si="1"/>
        <v>0</v>
      </c>
      <c r="AQ122" s="91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1">
        <f t="shared" si="1"/>
        <v>0</v>
      </c>
      <c r="AQ123" s="91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1">
        <f t="shared" si="1"/>
        <v>0</v>
      </c>
      <c r="AQ124" s="91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1">
        <f t="shared" si="1"/>
        <v>0</v>
      </c>
      <c r="AQ125" s="91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1">
        <f t="shared" si="1"/>
        <v>0</v>
      </c>
      <c r="AQ126" s="91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1">
        <f t="shared" si="1"/>
        <v>0</v>
      </c>
      <c r="AQ127" s="91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1">
        <f t="shared" si="1"/>
        <v>0</v>
      </c>
      <c r="AQ128" s="91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1">
        <f t="shared" si="1"/>
        <v>0</v>
      </c>
      <c r="AQ129" s="91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1">
        <f t="shared" si="1"/>
        <v>0</v>
      </c>
      <c r="AQ130" s="91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1">
        <f t="shared" si="1"/>
        <v>0</v>
      </c>
      <c r="AQ131" s="91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1">
        <f t="shared" si="1"/>
        <v>0</v>
      </c>
      <c r="AQ132" s="91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1">
        <f t="shared" ref="AP133:AP159" si="2">SUMIF($E$3:$AN$3,$AP$1,$E133:$AN133)</f>
        <v>0</v>
      </c>
      <c r="AQ133" s="91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1">
        <f t="shared" si="2"/>
        <v>0</v>
      </c>
      <c r="AQ134" s="91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1">
        <f t="shared" si="2"/>
        <v>0</v>
      </c>
      <c r="AQ135" s="91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1">
        <f t="shared" si="2"/>
        <v>0</v>
      </c>
      <c r="AQ136" s="91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1">
        <f t="shared" si="2"/>
        <v>0</v>
      </c>
      <c r="AQ137" s="91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1">
        <f t="shared" si="2"/>
        <v>0</v>
      </c>
      <c r="AQ138" s="91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1">
        <f t="shared" si="2"/>
        <v>0</v>
      </c>
      <c r="AQ139" s="91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1">
        <f t="shared" si="2"/>
        <v>0</v>
      </c>
      <c r="AQ140" s="91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1">
        <f t="shared" si="2"/>
        <v>0</v>
      </c>
      <c r="AQ141" s="91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1">
        <f t="shared" si="2"/>
        <v>0</v>
      </c>
      <c r="AQ142" s="91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1">
        <f t="shared" si="2"/>
        <v>0</v>
      </c>
      <c r="AQ143" s="91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1">
        <f t="shared" si="2"/>
        <v>0</v>
      </c>
      <c r="AQ144" s="91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1">
        <f t="shared" si="2"/>
        <v>0</v>
      </c>
      <c r="AQ145" s="91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1">
        <f t="shared" si="2"/>
        <v>0</v>
      </c>
      <c r="AQ146" s="91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1">
        <f t="shared" si="2"/>
        <v>0</v>
      </c>
      <c r="AQ147" s="91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1">
        <f t="shared" si="2"/>
        <v>0</v>
      </c>
      <c r="AQ148" s="91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1">
        <f t="shared" si="2"/>
        <v>0</v>
      </c>
      <c r="AQ149" s="91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1">
        <f t="shared" si="2"/>
        <v>0</v>
      </c>
      <c r="AQ150" s="91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1">
        <f t="shared" si="2"/>
        <v>0</v>
      </c>
      <c r="AQ151" s="91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1">
        <f t="shared" si="2"/>
        <v>0</v>
      </c>
      <c r="AQ152" s="91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1">
        <f t="shared" si="2"/>
        <v>0</v>
      </c>
      <c r="AQ153" s="91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1">
        <f t="shared" si="2"/>
        <v>0</v>
      </c>
      <c r="AQ154" s="91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1">
        <f t="shared" si="2"/>
        <v>0</v>
      </c>
      <c r="AQ155" s="91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1">
        <f t="shared" si="2"/>
        <v>0</v>
      </c>
      <c r="AQ156" s="91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1">
        <f t="shared" si="2"/>
        <v>0</v>
      </c>
      <c r="AQ157" s="91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1">
        <f t="shared" si="2"/>
        <v>0</v>
      </c>
      <c r="AQ158" s="91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1">
        <f t="shared" si="2"/>
        <v>0</v>
      </c>
      <c r="AQ159" s="91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 xr:uid="{00000000-0009-0000-0000-000008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96" bestFit="1" customWidth="1"/>
    <col min="3" max="8" width="12.5546875" customWidth="1"/>
  </cols>
  <sheetData>
    <row r="1" spans="1:16" x14ac:dyDescent="0.3">
      <c r="A1" s="90" t="e">
        <f>#REF!</f>
        <v>#REF!</v>
      </c>
    </row>
    <row r="2" spans="1:16" x14ac:dyDescent="0.3">
      <c r="A2" s="95"/>
    </row>
    <row r="3" spans="1:16" x14ac:dyDescent="0.3">
      <c r="A3" s="9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92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92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92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92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92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92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92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92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92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92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92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92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92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92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92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92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92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92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92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92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92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92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92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92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92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92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92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92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92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92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92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92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92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92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92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92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95"/>
    </row>
    <row r="41" spans="1:16" x14ac:dyDescent="0.3">
      <c r="A41" s="92" t="s">
        <v>391</v>
      </c>
      <c r="B41" s="93"/>
      <c r="C41" s="94">
        <f>SUMIF($B:$B,$A$1,C:C)</f>
        <v>0</v>
      </c>
      <c r="D41" s="94">
        <f t="shared" ref="D41:H41" si="0">SUMIF($B:$B,$A$1,D:D)</f>
        <v>0</v>
      </c>
      <c r="E41" s="94">
        <f t="shared" si="0"/>
        <v>0</v>
      </c>
      <c r="F41" s="94">
        <f t="shared" si="0"/>
        <v>0</v>
      </c>
      <c r="G41" s="94">
        <f t="shared" si="0"/>
        <v>0</v>
      </c>
      <c r="H41" s="94">
        <f t="shared" si="0"/>
        <v>0</v>
      </c>
    </row>
    <row r="42" spans="1:16" x14ac:dyDescent="0.3">
      <c r="A42" s="92" t="s">
        <v>392</v>
      </c>
      <c r="B42" s="93"/>
      <c r="C42" s="94">
        <f>SUMIF($A:$A,"&lt;="&amp;VLOOKUP($A$1,#REF!,6,0),C:C)</f>
        <v>0</v>
      </c>
      <c r="D42" s="94">
        <f>SUMIF($A:$A,"&lt;="&amp;VLOOKUP($A$1,#REF!,6,0),D:D)</f>
        <v>0</v>
      </c>
      <c r="E42" s="94">
        <f>SUMIF($A:$A,"&lt;="&amp;VLOOKUP($A$1,#REF!,6,0),E:E)</f>
        <v>0</v>
      </c>
      <c r="F42" s="94">
        <f>SUMIF($A:$A,"&lt;="&amp;VLOOKUP($A$1,#REF!,6,0),F:F)</f>
        <v>0</v>
      </c>
      <c r="G42" s="94">
        <f>SUMIF($A:$A,"&lt;="&amp;VLOOKUP($A$1,#REF!,6,0),G:G)</f>
        <v>0</v>
      </c>
      <c r="H42" s="94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77734375" customWidth="1"/>
  </cols>
  <sheetData>
    <row r="1" spans="1:13" x14ac:dyDescent="0.3">
      <c r="A1" s="90" t="e">
        <f>#REF!</f>
        <v>#REF!</v>
      </c>
    </row>
    <row r="2" spans="1:13" x14ac:dyDescent="0.3">
      <c r="A2" s="93"/>
    </row>
    <row r="3" spans="1:13" x14ac:dyDescent="0.3">
      <c r="A3" s="9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92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92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92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92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92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92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92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92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92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92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92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92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92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92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92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92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92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92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92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92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92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92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92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92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92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92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92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92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92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92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92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92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92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92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92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92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93"/>
    </row>
    <row r="41" spans="1:13" x14ac:dyDescent="0.3">
      <c r="A41" s="92" t="s">
        <v>391</v>
      </c>
      <c r="B41" s="93"/>
      <c r="C41" s="94">
        <f>SUMIF($B:$B,$A$1,C:C)</f>
        <v>0</v>
      </c>
      <c r="D41" s="94">
        <f t="shared" ref="D41:H41" si="0">SUMIF($B:$B,$A$1,D:D)</f>
        <v>0</v>
      </c>
      <c r="E41" s="94">
        <f t="shared" si="0"/>
        <v>0</v>
      </c>
      <c r="F41" s="94">
        <f t="shared" si="0"/>
        <v>0</v>
      </c>
      <c r="G41" s="94">
        <f t="shared" si="0"/>
        <v>0</v>
      </c>
      <c r="H41" s="94">
        <f t="shared" si="0"/>
        <v>0</v>
      </c>
    </row>
    <row r="42" spans="1:13" x14ac:dyDescent="0.3">
      <c r="A42" s="92" t="s">
        <v>392</v>
      </c>
      <c r="B42" s="93"/>
      <c r="C42" s="94">
        <f>SUMIF($A:$A,"&lt;="&amp;VLOOKUP($A$1,#REF!,6,0),C:C)</f>
        <v>0</v>
      </c>
      <c r="D42" s="94">
        <f>SUMIF($A:$A,"&lt;="&amp;VLOOKUP($A$1,#REF!,6,0),D:D)</f>
        <v>0</v>
      </c>
      <c r="E42" s="94">
        <f>SUMIF($A:$A,"&lt;="&amp;VLOOKUP($A$1,#REF!,6,0),E:E)</f>
        <v>0</v>
      </c>
      <c r="F42" s="94">
        <f>SUMIF($A:$A,"&lt;="&amp;VLOOKUP($A$1,#REF!,6,0),F:F)</f>
        <v>0</v>
      </c>
      <c r="G42" s="94">
        <f>SUMIF($A:$A,"&lt;="&amp;VLOOKUP($A$1,#REF!,6,0),G:G)</f>
        <v>0</v>
      </c>
      <c r="H42" s="94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77734375" customWidth="1"/>
  </cols>
  <sheetData>
    <row r="1" spans="1:14" x14ac:dyDescent="0.3">
      <c r="A1" s="90" t="e">
        <f>#REF!</f>
        <v>#REF!</v>
      </c>
    </row>
    <row r="2" spans="1:14" x14ac:dyDescent="0.3">
      <c r="A2" s="93"/>
    </row>
    <row r="3" spans="1:14" x14ac:dyDescent="0.3">
      <c r="A3" s="92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92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92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92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92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92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92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92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92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92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92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92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92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92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92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92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92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92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92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92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92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92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92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92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92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92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92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92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92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92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92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92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92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92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92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92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92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93"/>
    </row>
    <row r="41" spans="1:14" x14ac:dyDescent="0.3">
      <c r="A41" s="92" t="s">
        <v>391</v>
      </c>
      <c r="B41" s="93"/>
      <c r="C41" s="94">
        <f>SUMIF($B:$B,$A$1,C:C)</f>
        <v>0</v>
      </c>
      <c r="D41" s="94">
        <f t="shared" ref="D41:H41" si="0">SUMIF($B:$B,$A$1,D:D)</f>
        <v>0</v>
      </c>
      <c r="E41" s="94">
        <f t="shared" si="0"/>
        <v>0</v>
      </c>
      <c r="F41" s="94">
        <f t="shared" si="0"/>
        <v>0</v>
      </c>
      <c r="G41" s="94">
        <f t="shared" si="0"/>
        <v>0</v>
      </c>
      <c r="H41" s="94">
        <f t="shared" si="0"/>
        <v>0</v>
      </c>
    </row>
    <row r="42" spans="1:14" x14ac:dyDescent="0.3">
      <c r="A42" s="92" t="s">
        <v>392</v>
      </c>
      <c r="B42" s="93"/>
      <c r="C42" s="94">
        <f>SUMIF($A:$A,"&lt;="&amp;VLOOKUP($A$1,#REF!,6,0),C:C)</f>
        <v>0</v>
      </c>
      <c r="D42" s="94">
        <f>SUMIF($A:$A,"&lt;="&amp;VLOOKUP($A$1,#REF!,6,0),D:D)</f>
        <v>0</v>
      </c>
      <c r="E42" s="94">
        <f>SUMIF($A:$A,"&lt;="&amp;VLOOKUP($A$1,#REF!,6,0),E:E)</f>
        <v>0</v>
      </c>
      <c r="F42" s="94">
        <f>SUMIF($A:$A,"&lt;="&amp;VLOOKUP($A$1,#REF!,6,0),F:F)</f>
        <v>0</v>
      </c>
      <c r="G42" s="94">
        <f>SUMIF($A:$A,"&lt;="&amp;VLOOKUP($A$1,#REF!,6,0),G:G)</f>
        <v>0</v>
      </c>
      <c r="H42" s="94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-0.249977111117893"/>
    <pageSetUpPr fitToPage="1"/>
  </sheetPr>
  <dimension ref="A1:S32"/>
  <sheetViews>
    <sheetView tabSelected="1"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4"/>
      <c r="B1" s="165"/>
      <c r="C1" s="161" t="s">
        <v>418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6.05" customHeight="1" x14ac:dyDescent="0.3">
      <c r="A2" s="55"/>
      <c r="B2" s="57"/>
      <c r="C2" s="163" t="s">
        <v>460</v>
      </c>
      <c r="D2" s="163"/>
      <c r="E2" s="163"/>
      <c r="F2" s="163"/>
      <c r="G2" s="58"/>
      <c r="H2" s="163" t="s">
        <v>461</v>
      </c>
      <c r="I2" s="163"/>
      <c r="J2" s="163"/>
      <c r="K2" s="163"/>
      <c r="L2" s="58"/>
      <c r="M2" s="163" t="s">
        <v>368</v>
      </c>
      <c r="N2" s="163"/>
      <c r="O2" s="163"/>
      <c r="P2" s="163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3">
      <c r="A4" s="9">
        <v>1310</v>
      </c>
      <c r="B4" s="10" t="s">
        <v>400</v>
      </c>
      <c r="C4" s="11">
        <v>1014.4263538299998</v>
      </c>
      <c r="D4" s="11">
        <v>673.93940506000013</v>
      </c>
      <c r="E4" s="11">
        <v>25.03695536</v>
      </c>
      <c r="F4" s="11">
        <v>315.44999340999971</v>
      </c>
      <c r="G4" s="11">
        <v>970.11229356999991</v>
      </c>
      <c r="H4" s="11">
        <v>970.11229356999991</v>
      </c>
      <c r="I4" s="11">
        <v>638.26489741000034</v>
      </c>
      <c r="J4" s="11">
        <v>12.422105890000001</v>
      </c>
      <c r="K4" s="11">
        <v>319.42529026999955</v>
      </c>
      <c r="L4" s="11"/>
      <c r="M4" s="11">
        <v>-44.314060259999906</v>
      </c>
      <c r="N4" s="11">
        <v>-35.674507649999782</v>
      </c>
      <c r="O4" s="11">
        <v>-12.614849469999999</v>
      </c>
      <c r="P4" s="11">
        <v>3.9752968599998759</v>
      </c>
    </row>
    <row r="5" spans="1:19" s="15" customFormat="1" ht="19.5" customHeight="1" x14ac:dyDescent="0.3">
      <c r="A5" s="12">
        <v>1311</v>
      </c>
      <c r="B5" s="13" t="s">
        <v>401</v>
      </c>
      <c r="C5" s="34">
        <v>16.59610614</v>
      </c>
      <c r="D5" s="34">
        <v>11.614608779999999</v>
      </c>
      <c r="E5" s="34">
        <v>0</v>
      </c>
      <c r="F5" s="34">
        <v>4.9814973600000005</v>
      </c>
      <c r="G5" s="54">
        <v>16.246388079999999</v>
      </c>
      <c r="H5" s="34">
        <v>16.246388079999999</v>
      </c>
      <c r="I5" s="34">
        <v>11.345551840000001</v>
      </c>
      <c r="J5" s="34">
        <v>0</v>
      </c>
      <c r="K5" s="34">
        <v>4.9008362399999985</v>
      </c>
      <c r="L5" s="14"/>
      <c r="M5" s="34">
        <v>-0.34971806000000072</v>
      </c>
      <c r="N5" s="34">
        <v>-0.26905693999999869</v>
      </c>
      <c r="O5" s="34">
        <v>0</v>
      </c>
      <c r="P5" s="34">
        <v>-8.0661120000002029E-2</v>
      </c>
    </row>
    <row r="6" spans="1:19" ht="19.5" customHeight="1" x14ac:dyDescent="0.3">
      <c r="A6" s="9">
        <v>1331</v>
      </c>
      <c r="B6" s="10" t="s">
        <v>404</v>
      </c>
      <c r="C6" s="32">
        <v>-15.54860609</v>
      </c>
      <c r="D6" s="32">
        <v>-10.852286639999999</v>
      </c>
      <c r="E6" s="32">
        <v>0</v>
      </c>
      <c r="F6" s="32">
        <v>-4.6963194500000007</v>
      </c>
      <c r="G6" s="11">
        <v>16.095335069999997</v>
      </c>
      <c r="H6" s="32">
        <v>-16.095335069999997</v>
      </c>
      <c r="I6" s="32">
        <v>-11.070554549999999</v>
      </c>
      <c r="J6" s="32">
        <v>0</v>
      </c>
      <c r="K6" s="32">
        <v>-5.0247805199999984</v>
      </c>
      <c r="L6" s="16"/>
      <c r="M6" s="32">
        <v>-0.54672897999999748</v>
      </c>
      <c r="N6" s="32">
        <v>-0.21826790999999979</v>
      </c>
      <c r="O6" s="32">
        <v>0</v>
      </c>
      <c r="P6" s="32">
        <v>-0.32846106999999769</v>
      </c>
    </row>
    <row r="7" spans="1:19" s="15" customFormat="1" ht="19.5" customHeight="1" x14ac:dyDescent="0.3">
      <c r="A7" s="12">
        <v>1993</v>
      </c>
      <c r="B7" s="13" t="s">
        <v>409</v>
      </c>
      <c r="C7" s="34">
        <v>127.17671859000001</v>
      </c>
      <c r="D7" s="34">
        <v>86.202582360000008</v>
      </c>
      <c r="E7" s="34">
        <v>58.128630000000001</v>
      </c>
      <c r="F7" s="34">
        <v>-17.154493770000002</v>
      </c>
      <c r="G7" s="54">
        <v>13.792701380000004</v>
      </c>
      <c r="H7" s="34">
        <v>13.792701380000004</v>
      </c>
      <c r="I7" s="34">
        <v>7.8446184599999969</v>
      </c>
      <c r="J7" s="34">
        <v>3.4846838499999997</v>
      </c>
      <c r="K7" s="34">
        <v>2.4633990700000075</v>
      </c>
      <c r="L7" s="14"/>
      <c r="M7" s="34">
        <v>-113.38401721</v>
      </c>
      <c r="N7" s="34">
        <v>-78.357963900000016</v>
      </c>
      <c r="O7" s="34">
        <v>-54.643946150000005</v>
      </c>
      <c r="P7" s="34">
        <v>19.617892840000025</v>
      </c>
    </row>
    <row r="8" spans="1:19" ht="19.5" customHeight="1" x14ac:dyDescent="0.3">
      <c r="A8" s="9">
        <v>1101</v>
      </c>
      <c r="B8" s="10" t="s">
        <v>397</v>
      </c>
      <c r="C8" s="32">
        <v>3.737349850000002</v>
      </c>
      <c r="D8" s="32">
        <v>2.0491196700000001</v>
      </c>
      <c r="E8" s="32">
        <v>1.545849E-2</v>
      </c>
      <c r="F8" s="32">
        <v>1.6727716900000018</v>
      </c>
      <c r="G8" s="11">
        <v>9.4707331500000027</v>
      </c>
      <c r="H8" s="32">
        <v>9.4707331500000027</v>
      </c>
      <c r="I8" s="32">
        <v>5.8065181399999988</v>
      </c>
      <c r="J8" s="32">
        <v>0.71724209999999999</v>
      </c>
      <c r="K8" s="32">
        <v>2.9469729100000039</v>
      </c>
      <c r="L8" s="16"/>
      <c r="M8" s="32">
        <v>5.7333833000000007</v>
      </c>
      <c r="N8" s="32">
        <v>3.7573984699999987</v>
      </c>
      <c r="O8" s="32">
        <v>0.70178361</v>
      </c>
      <c r="P8" s="32">
        <v>1.2742012200000019</v>
      </c>
    </row>
    <row r="9" spans="1:19" s="15" customFormat="1" ht="19.5" customHeight="1" x14ac:dyDescent="0.3">
      <c r="A9" s="12">
        <v>1910</v>
      </c>
      <c r="B9" s="13" t="s">
        <v>88</v>
      </c>
      <c r="C9" s="34">
        <v>0</v>
      </c>
      <c r="D9" s="34">
        <v>0</v>
      </c>
      <c r="E9" s="34">
        <v>9.9971770000000001E-2</v>
      </c>
      <c r="F9" s="34">
        <v>-9.9971770000000001E-2</v>
      </c>
      <c r="G9" s="54">
        <v>5.9221659999999998</v>
      </c>
      <c r="H9" s="34">
        <v>5.9221659999999998</v>
      </c>
      <c r="I9" s="34">
        <v>0</v>
      </c>
      <c r="J9" s="34">
        <v>5.9419678200000003</v>
      </c>
      <c r="K9" s="34">
        <v>-1.9801820000000525E-2</v>
      </c>
      <c r="L9" s="14"/>
      <c r="M9" s="34">
        <v>5.9221659999999998</v>
      </c>
      <c r="N9" s="34">
        <v>0</v>
      </c>
      <c r="O9" s="34">
        <v>5.8419960500000006</v>
      </c>
      <c r="P9" s="34">
        <v>8.0169949999999268E-2</v>
      </c>
    </row>
    <row r="10" spans="1:19" ht="19.5" customHeight="1" x14ac:dyDescent="0.3">
      <c r="A10" s="9">
        <v>1103</v>
      </c>
      <c r="B10" s="10" t="s">
        <v>399</v>
      </c>
      <c r="C10" s="32">
        <v>2.1291952199999997</v>
      </c>
      <c r="D10" s="32">
        <v>2.0848437999999998</v>
      </c>
      <c r="E10" s="32">
        <v>0</v>
      </c>
      <c r="F10" s="32">
        <v>4.4351419999999919E-2</v>
      </c>
      <c r="G10" s="11">
        <v>3.8490724899999997</v>
      </c>
      <c r="H10" s="32">
        <v>3.8490724899999997</v>
      </c>
      <c r="I10" s="32">
        <v>3.83411773</v>
      </c>
      <c r="J10" s="32">
        <v>5.8069999999999997E-3</v>
      </c>
      <c r="K10" s="32">
        <v>9.1477599999997342E-3</v>
      </c>
      <c r="L10" s="32"/>
      <c r="M10" s="32">
        <v>1.71987727</v>
      </c>
      <c r="N10" s="32">
        <v>1.7492739300000002</v>
      </c>
      <c r="O10" s="32">
        <v>5.8069999999999997E-3</v>
      </c>
      <c r="P10" s="32">
        <v>-3.5203660000000185E-2</v>
      </c>
    </row>
    <row r="11" spans="1:19" s="15" customFormat="1" ht="19.2" customHeight="1" x14ac:dyDescent="0.3">
      <c r="A11" s="12">
        <v>1330</v>
      </c>
      <c r="B11" s="13" t="s">
        <v>403</v>
      </c>
      <c r="C11" s="34">
        <v>-2.1927448800000002</v>
      </c>
      <c r="D11" s="34">
        <v>-1.3907376500000008</v>
      </c>
      <c r="E11" s="34">
        <v>5.0831459999999995E-2</v>
      </c>
      <c r="F11" s="34">
        <v>-0.85283868999999934</v>
      </c>
      <c r="G11" s="54">
        <v>3.7790015699999984</v>
      </c>
      <c r="H11" s="34">
        <v>-3.7790015699999984</v>
      </c>
      <c r="I11" s="34">
        <v>-2.7119980899999994</v>
      </c>
      <c r="J11" s="34">
        <v>-4.5905500000000005E-3</v>
      </c>
      <c r="K11" s="34">
        <v>-1.0624129299999989</v>
      </c>
      <c r="L11" s="14"/>
      <c r="M11" s="34">
        <v>-1.5862566899999981</v>
      </c>
      <c r="N11" s="34">
        <v>-1.3212604399999985</v>
      </c>
      <c r="O11" s="34">
        <v>-5.5422009999999994E-2</v>
      </c>
      <c r="P11" s="34">
        <v>-0.20957423999999961</v>
      </c>
    </row>
    <row r="12" spans="1:19" ht="19.5" customHeight="1" x14ac:dyDescent="0.3">
      <c r="A12" s="9">
        <v>1340</v>
      </c>
      <c r="B12" s="10" t="s">
        <v>85</v>
      </c>
      <c r="C12" s="32">
        <v>-0.33993613999999994</v>
      </c>
      <c r="D12" s="32">
        <v>0</v>
      </c>
      <c r="E12" s="32">
        <v>10.0781926</v>
      </c>
      <c r="F12" s="32">
        <v>-10.41812874</v>
      </c>
      <c r="G12" s="11">
        <v>0.42006854999999999</v>
      </c>
      <c r="H12" s="32">
        <v>-0.42006854999999999</v>
      </c>
      <c r="I12" s="32">
        <v>0</v>
      </c>
      <c r="J12" s="32">
        <v>0.49609843000000042</v>
      </c>
      <c r="K12" s="32">
        <v>-0.91616698000000041</v>
      </c>
      <c r="L12" s="16"/>
      <c r="M12" s="32">
        <v>-8.0132410000000043E-2</v>
      </c>
      <c r="N12" s="32">
        <v>0</v>
      </c>
      <c r="O12" s="32">
        <v>-9.5820941699999995</v>
      </c>
      <c r="P12" s="32">
        <v>9.5019617600000004</v>
      </c>
    </row>
    <row r="13" spans="1:19" s="15" customFormat="1" ht="19.5" customHeight="1" x14ac:dyDescent="0.3">
      <c r="A13" s="12">
        <v>1320</v>
      </c>
      <c r="B13" s="13" t="s">
        <v>402</v>
      </c>
      <c r="C13" s="34">
        <v>40.539901249999986</v>
      </c>
      <c r="D13" s="34">
        <v>26.979964799999998</v>
      </c>
      <c r="E13" s="34">
        <v>13.46533077</v>
      </c>
      <c r="F13" s="34">
        <v>9.4605679999988368E-2</v>
      </c>
      <c r="G13" s="54">
        <v>0.10234836000000001</v>
      </c>
      <c r="H13" s="34">
        <v>-0.10234836000000001</v>
      </c>
      <c r="I13" s="34">
        <v>-4.5533770000000064E-2</v>
      </c>
      <c r="J13" s="34">
        <v>0.38166116999999999</v>
      </c>
      <c r="K13" s="34">
        <v>-0.43847575999999994</v>
      </c>
      <c r="L13" s="34"/>
      <c r="M13" s="34">
        <v>-40.642249609999986</v>
      </c>
      <c r="N13" s="34">
        <v>-27.025498569999996</v>
      </c>
      <c r="O13" s="34">
        <v>-13.0836696</v>
      </c>
      <c r="P13" s="34">
        <v>-0.53308143999998947</v>
      </c>
    </row>
    <row r="14" spans="1:19" ht="19.5" customHeight="1" x14ac:dyDescent="0.3">
      <c r="A14" s="9">
        <v>1104</v>
      </c>
      <c r="B14" s="10" t="s">
        <v>456</v>
      </c>
      <c r="C14" s="32">
        <v>0</v>
      </c>
      <c r="D14" s="32">
        <v>0</v>
      </c>
      <c r="E14" s="32">
        <v>0</v>
      </c>
      <c r="F14" s="32">
        <v>0</v>
      </c>
      <c r="G14" s="11">
        <v>6.0581099999999994E-3</v>
      </c>
      <c r="H14" s="32">
        <v>6.0581099999999994E-3</v>
      </c>
      <c r="I14" s="32">
        <v>3.0290600000000001E-3</v>
      </c>
      <c r="J14" s="32">
        <v>0</v>
      </c>
      <c r="K14" s="32">
        <v>3.0290499999999993E-3</v>
      </c>
      <c r="L14" s="16"/>
      <c r="M14" s="32">
        <v>6.0581099999999994E-3</v>
      </c>
      <c r="N14" s="32">
        <v>3.0290600000000001E-3</v>
      </c>
      <c r="O14" s="32">
        <v>0</v>
      </c>
      <c r="P14" s="32">
        <v>3.0290499999999993E-3</v>
      </c>
    </row>
    <row r="15" spans="1:19" s="15" customFormat="1" ht="19.5" customHeight="1" x14ac:dyDescent="0.3">
      <c r="A15" s="12">
        <v>1350</v>
      </c>
      <c r="B15" s="13" t="s">
        <v>406</v>
      </c>
      <c r="C15" s="34">
        <v>6.8833800000000001E-2</v>
      </c>
      <c r="D15" s="34">
        <v>0</v>
      </c>
      <c r="E15" s="34">
        <v>0</v>
      </c>
      <c r="F15" s="34">
        <v>6.8833800000000001E-2</v>
      </c>
      <c r="G15" s="54">
        <v>5.0400000000000002E-3</v>
      </c>
      <c r="H15" s="34">
        <v>-5.0400000000000002E-3</v>
      </c>
      <c r="I15" s="34">
        <v>0</v>
      </c>
      <c r="J15" s="34">
        <v>0</v>
      </c>
      <c r="K15" s="34">
        <v>-5.0400000000000002E-3</v>
      </c>
      <c r="L15" s="14"/>
      <c r="M15" s="34">
        <v>-7.3873800000000003E-2</v>
      </c>
      <c r="N15" s="34">
        <v>0</v>
      </c>
      <c r="O15" s="34">
        <v>0</v>
      </c>
      <c r="P15" s="34">
        <v>-7.3873800000000003E-2</v>
      </c>
    </row>
    <row r="16" spans="1:19" ht="19.5" customHeight="1" x14ac:dyDescent="0.3">
      <c r="A16" s="9">
        <v>1102</v>
      </c>
      <c r="B16" s="10" t="s">
        <v>398</v>
      </c>
      <c r="C16" s="32">
        <v>17.303538360000001</v>
      </c>
      <c r="D16" s="32">
        <v>10.024151349999999</v>
      </c>
      <c r="E16" s="32">
        <v>-3.8786373800000002</v>
      </c>
      <c r="F16" s="32">
        <v>11.158024390000003</v>
      </c>
      <c r="G16" s="11">
        <v>4.1674000000000002E-4</v>
      </c>
      <c r="H16" s="32">
        <v>-4.1674000000000002E-4</v>
      </c>
      <c r="I16" s="32">
        <v>-2.0837000000000001E-4</v>
      </c>
      <c r="J16" s="32">
        <v>-0.19283035000000001</v>
      </c>
      <c r="K16" s="32">
        <v>0.19262198</v>
      </c>
      <c r="L16" s="16"/>
      <c r="M16" s="32">
        <v>-17.3039551</v>
      </c>
      <c r="N16" s="32">
        <v>-10.024359719999998</v>
      </c>
      <c r="O16" s="32">
        <v>3.6858070300000003</v>
      </c>
      <c r="P16" s="32">
        <v>-10.965402410000003</v>
      </c>
    </row>
    <row r="17" spans="1:16" s="15" customFormat="1" ht="19.5" customHeight="1" x14ac:dyDescent="0.3">
      <c r="A17" s="12">
        <v>1337</v>
      </c>
      <c r="B17" s="13" t="s">
        <v>405</v>
      </c>
      <c r="C17" s="34">
        <v>-0.39966600000000002</v>
      </c>
      <c r="D17" s="34">
        <v>-0.26729661999999998</v>
      </c>
      <c r="E17" s="34">
        <v>-0.39966600000000002</v>
      </c>
      <c r="F17" s="34">
        <v>0.26729661999999998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0.39966600000000002</v>
      </c>
      <c r="N17" s="34">
        <v>0.26729661999999998</v>
      </c>
      <c r="O17" s="34">
        <v>0.39966600000000002</v>
      </c>
      <c r="P17" s="34">
        <v>-0.26729661999999998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6.2207999999999986E-2</v>
      </c>
      <c r="D18" s="32">
        <v>3.3533229999999997E-2</v>
      </c>
      <c r="E18" s="32">
        <v>6.2207999999999999E-2</v>
      </c>
      <c r="F18" s="32">
        <v>-3.3533230000000011E-2</v>
      </c>
      <c r="G18" s="11">
        <v>0</v>
      </c>
      <c r="H18" s="32">
        <v>0</v>
      </c>
      <c r="I18" s="32">
        <v>3.3327949999999995E-2</v>
      </c>
      <c r="J18" s="32">
        <v>0</v>
      </c>
      <c r="K18" s="32">
        <v>-3.3327949999999995E-2</v>
      </c>
      <c r="L18" s="16"/>
      <c r="M18" s="32">
        <v>-6.2207999999999986E-2</v>
      </c>
      <c r="N18" s="32">
        <v>-2.0528000000000213E-4</v>
      </c>
      <c r="O18" s="32">
        <v>-6.2207999999999999E-2</v>
      </c>
      <c r="P18" s="32">
        <v>2.0528000000001601E-4</v>
      </c>
    </row>
    <row r="19" spans="1:16" s="15" customFormat="1" ht="19.5" customHeight="1" x14ac:dyDescent="0.3">
      <c r="A19" s="12">
        <v>1992</v>
      </c>
      <c r="B19" s="13" t="s">
        <v>90</v>
      </c>
      <c r="C19" s="127">
        <v>0</v>
      </c>
      <c r="D19" s="127">
        <v>0</v>
      </c>
      <c r="E19" s="127">
        <v>0</v>
      </c>
      <c r="F19" s="127">
        <v>0</v>
      </c>
      <c r="G19" s="128">
        <v>0</v>
      </c>
      <c r="H19" s="127">
        <v>0</v>
      </c>
      <c r="I19" s="127">
        <v>0</v>
      </c>
      <c r="J19" s="127">
        <v>0</v>
      </c>
      <c r="K19" s="127">
        <v>0</v>
      </c>
      <c r="L19" s="19"/>
      <c r="M19" s="127">
        <v>0</v>
      </c>
      <c r="N19" s="127">
        <v>0</v>
      </c>
      <c r="O19" s="127">
        <v>0</v>
      </c>
      <c r="P19" s="127">
        <v>0</v>
      </c>
    </row>
    <row r="20" spans="1:16" s="15" customFormat="1" ht="19.5" customHeight="1" x14ac:dyDescent="0.3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1">
        <v>0</v>
      </c>
      <c r="D21" s="111">
        <v>-11.181589390000003</v>
      </c>
      <c r="E21" s="111">
        <v>-4.5059519999999999E-2</v>
      </c>
      <c r="F21" s="111">
        <v>11.226648910000003</v>
      </c>
      <c r="G21" s="54">
        <v>0</v>
      </c>
      <c r="H21" s="111">
        <v>0</v>
      </c>
      <c r="I21" s="111">
        <v>-1.1874835100000003</v>
      </c>
      <c r="J21" s="111">
        <v>2.8568600000000001E-3</v>
      </c>
      <c r="K21" s="111">
        <v>1.1846266500000002</v>
      </c>
      <c r="L21" s="14"/>
      <c r="M21" s="111">
        <v>0</v>
      </c>
      <c r="N21" s="111">
        <v>9.9941058800000029</v>
      </c>
      <c r="O21" s="111">
        <v>4.7916380000000001E-2</v>
      </c>
      <c r="P21" s="111">
        <v>-10.042022260000003</v>
      </c>
    </row>
    <row r="22" spans="1:16" s="28" customFormat="1" ht="19.5" customHeight="1" x14ac:dyDescent="0.3">
      <c r="A22" s="24"/>
      <c r="B22" s="25" t="s">
        <v>93</v>
      </c>
      <c r="C22" s="26">
        <v>1203.5592519299998</v>
      </c>
      <c r="D22" s="26">
        <v>789.23629875000017</v>
      </c>
      <c r="E22" s="26">
        <v>102.61421554999998</v>
      </c>
      <c r="F22" s="26">
        <v>311.70873762999969</v>
      </c>
      <c r="G22" s="27"/>
      <c r="H22" s="26">
        <v>998.99720248999995</v>
      </c>
      <c r="I22" s="26">
        <v>652.11628230000031</v>
      </c>
      <c r="J22" s="26">
        <v>23.255002220000005</v>
      </c>
      <c r="K22" s="27">
        <v>323.62591796999965</v>
      </c>
      <c r="L22" s="27"/>
      <c r="M22" s="26">
        <v>-204.56204943999987</v>
      </c>
      <c r="N22" s="26">
        <v>-137.12001644999981</v>
      </c>
      <c r="O22" s="26">
        <v>-79.359213329999989</v>
      </c>
      <c r="P22" s="26">
        <v>11.917180339999931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5" t="s">
        <v>462</v>
      </c>
      <c r="B24" s="5"/>
      <c r="C24" s="109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37"/>
      <c r="B25" s="138"/>
      <c r="C25" s="139" t="s">
        <v>455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ht="15" customHeight="1" x14ac:dyDescent="0.3">
      <c r="A26" s="140" t="s">
        <v>393</v>
      </c>
      <c r="B26" s="138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ht="15" customHeight="1" x14ac:dyDescent="0.3">
      <c r="A27" s="141" t="s">
        <v>394</v>
      </c>
      <c r="B27" s="136"/>
      <c r="C27" s="136"/>
      <c r="D27" s="136"/>
      <c r="E27" s="136"/>
      <c r="F27" s="136"/>
      <c r="G27" s="136"/>
      <c r="H27" s="136"/>
      <c r="I27" s="136"/>
      <c r="J27" s="142"/>
      <c r="K27" s="136"/>
      <c r="L27" s="136"/>
      <c r="M27" s="136"/>
      <c r="N27" s="136"/>
      <c r="O27" s="136"/>
      <c r="P27" s="136"/>
    </row>
    <row r="28" spans="1:16" x14ac:dyDescent="0.3">
      <c r="A28" s="141" t="s">
        <v>395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</row>
    <row r="29" spans="1:16" x14ac:dyDescent="0.3">
      <c r="A29" s="141" t="s">
        <v>396</v>
      </c>
      <c r="B29" s="136"/>
      <c r="C29" s="136"/>
      <c r="D29" s="136"/>
      <c r="E29" s="136"/>
      <c r="F29" s="136"/>
      <c r="G29" s="136"/>
      <c r="H29" s="136"/>
      <c r="I29" s="136"/>
      <c r="J29" s="142"/>
      <c r="K29" s="136"/>
      <c r="L29" s="136"/>
      <c r="M29" s="136"/>
      <c r="N29" s="136"/>
      <c r="O29" s="136"/>
      <c r="P29" s="136"/>
    </row>
    <row r="30" spans="1:16" x14ac:dyDescent="0.3">
      <c r="A30" s="141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</row>
    <row r="31" spans="1:16" x14ac:dyDescent="0.3">
      <c r="A31" s="143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</row>
    <row r="32" spans="1:16" x14ac:dyDescent="0.3">
      <c r="A32" s="132" t="s">
        <v>458</v>
      </c>
      <c r="B32" s="132"/>
      <c r="C32" s="132"/>
      <c r="D32" s="132"/>
      <c r="E32" s="132"/>
      <c r="F32" s="132"/>
      <c r="G32" s="89"/>
      <c r="H32" s="89"/>
      <c r="I32" s="89"/>
      <c r="J32" s="89"/>
      <c r="K32" s="89"/>
      <c r="L32" s="89"/>
      <c r="M32" s="89"/>
      <c r="N32" s="89"/>
      <c r="O32" s="89"/>
      <c r="P32" s="89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-0.249977111117893"/>
    <pageSetUpPr fitToPage="1"/>
  </sheetPr>
  <dimension ref="A1:S32"/>
  <sheetViews>
    <sheetView view="pageBreakPreview" zoomScale="70" zoomScaleNormal="85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8" width="10.77734375" style="49" customWidth="1"/>
    <col min="9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4"/>
      <c r="B1" s="165"/>
      <c r="C1" s="161" t="s">
        <v>414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6.05" customHeight="1" x14ac:dyDescent="0.3">
      <c r="A2" s="55"/>
      <c r="B2" s="57"/>
      <c r="C2" s="163" t="s">
        <v>463</v>
      </c>
      <c r="D2" s="163"/>
      <c r="E2" s="163"/>
      <c r="F2" s="163"/>
      <c r="G2" s="58"/>
      <c r="H2" s="163" t="s">
        <v>464</v>
      </c>
      <c r="I2" s="163"/>
      <c r="J2" s="163"/>
      <c r="K2" s="163"/>
      <c r="L2" s="58"/>
      <c r="M2" s="163" t="s">
        <v>368</v>
      </c>
      <c r="N2" s="163"/>
      <c r="O2" s="163"/>
      <c r="P2" s="163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130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8323.2318916099939</v>
      </c>
      <c r="D4" s="11">
        <v>5495.5185764699982</v>
      </c>
      <c r="E4" s="11">
        <v>117.97848628</v>
      </c>
      <c r="F4" s="11">
        <v>2709.7348288599956</v>
      </c>
      <c r="G4" s="11">
        <v>8355.0459513699989</v>
      </c>
      <c r="H4" s="11">
        <v>8355.0459513699989</v>
      </c>
      <c r="I4" s="11">
        <v>5529.5335111800005</v>
      </c>
      <c r="J4" s="11">
        <v>104.79974850000001</v>
      </c>
      <c r="K4" s="11">
        <v>2720.7126916899983</v>
      </c>
      <c r="L4" s="11"/>
      <c r="M4" s="11">
        <v>31.814059760004966</v>
      </c>
      <c r="N4" s="11">
        <v>34.014934710002308</v>
      </c>
      <c r="O4" s="11">
        <v>-13.178737779999992</v>
      </c>
      <c r="P4" s="11">
        <v>10.97786283000265</v>
      </c>
      <c r="Q4" s="8"/>
    </row>
    <row r="5" spans="1:19" s="15" customFormat="1" ht="19.5" customHeight="1" x14ac:dyDescent="0.3">
      <c r="A5" s="12">
        <v>1337</v>
      </c>
      <c r="B5" s="13" t="s">
        <v>405</v>
      </c>
      <c r="C5" s="34">
        <v>873.5726522199999</v>
      </c>
      <c r="D5" s="34">
        <v>494.53237929999995</v>
      </c>
      <c r="E5" s="34">
        <v>415.79279625999999</v>
      </c>
      <c r="F5" s="34">
        <v>-36.752523340000039</v>
      </c>
      <c r="G5" s="54">
        <v>939.72578064000004</v>
      </c>
      <c r="H5" s="34">
        <v>939.72578064000004</v>
      </c>
      <c r="I5" s="34">
        <v>526.65027742000007</v>
      </c>
      <c r="J5" s="34">
        <v>444.45408864000001</v>
      </c>
      <c r="K5" s="34">
        <v>-31.378585420000036</v>
      </c>
      <c r="L5" s="14"/>
      <c r="M5" s="34">
        <v>66.153128420000144</v>
      </c>
      <c r="N5" s="34">
        <v>32.11789812000012</v>
      </c>
      <c r="O5" s="34">
        <v>28.66129238000002</v>
      </c>
      <c r="P5" s="34">
        <v>5.373937920000003</v>
      </c>
    </row>
    <row r="6" spans="1:19" ht="19.5" customHeight="1" x14ac:dyDescent="0.3">
      <c r="A6" s="9">
        <v>1331</v>
      </c>
      <c r="B6" s="10" t="s">
        <v>404</v>
      </c>
      <c r="C6" s="32">
        <v>-682.72030094000002</v>
      </c>
      <c r="D6" s="32">
        <v>-474.88862416999996</v>
      </c>
      <c r="E6" s="32">
        <v>0</v>
      </c>
      <c r="F6" s="32">
        <v>-207.83167677000006</v>
      </c>
      <c r="G6" s="11">
        <v>714.84136655000009</v>
      </c>
      <c r="H6" s="32">
        <v>-714.84136655000009</v>
      </c>
      <c r="I6" s="32">
        <v>-499.22563656999995</v>
      </c>
      <c r="J6" s="32">
        <v>0</v>
      </c>
      <c r="K6" s="32">
        <v>-215.61572998000014</v>
      </c>
      <c r="L6" s="16"/>
      <c r="M6" s="32">
        <v>-32.121065610000073</v>
      </c>
      <c r="N6" s="32">
        <v>-24.337012399999992</v>
      </c>
      <c r="O6" s="32">
        <v>0</v>
      </c>
      <c r="P6" s="32">
        <v>-7.7840532100000814</v>
      </c>
    </row>
    <row r="7" spans="1:19" s="15" customFormat="1" ht="19.5" customHeight="1" x14ac:dyDescent="0.3">
      <c r="A7" s="12">
        <v>1311</v>
      </c>
      <c r="B7" s="13" t="s">
        <v>401</v>
      </c>
      <c r="C7" s="34">
        <v>135.02058320999998</v>
      </c>
      <c r="D7" s="34">
        <v>93.972093739999977</v>
      </c>
      <c r="E7" s="34">
        <v>0</v>
      </c>
      <c r="F7" s="34">
        <v>41.048489470000007</v>
      </c>
      <c r="G7" s="54">
        <v>133.22032261000001</v>
      </c>
      <c r="H7" s="34">
        <v>133.22032261000001</v>
      </c>
      <c r="I7" s="34">
        <v>93.072880949999984</v>
      </c>
      <c r="J7" s="34">
        <v>0</v>
      </c>
      <c r="K7" s="34">
        <v>40.147441660000027</v>
      </c>
      <c r="L7" s="14"/>
      <c r="M7" s="34">
        <v>-1.800260599999973</v>
      </c>
      <c r="N7" s="34">
        <v>-0.89921278999999288</v>
      </c>
      <c r="O7" s="34">
        <v>0</v>
      </c>
      <c r="P7" s="34">
        <v>-0.90104780999998013</v>
      </c>
    </row>
    <row r="8" spans="1:19" ht="19.2" customHeight="1" x14ac:dyDescent="0.3">
      <c r="A8" s="9">
        <v>1101</v>
      </c>
      <c r="B8" s="10" t="s">
        <v>397</v>
      </c>
      <c r="C8" s="32">
        <v>28.699699660000004</v>
      </c>
      <c r="D8" s="32">
        <v>16.5032003</v>
      </c>
      <c r="E8" s="32">
        <v>1.5494359000000002</v>
      </c>
      <c r="F8" s="32">
        <v>10.647063460000004</v>
      </c>
      <c r="G8" s="11">
        <v>100.8429031500001</v>
      </c>
      <c r="H8" s="32">
        <v>100.8429031500001</v>
      </c>
      <c r="I8" s="32">
        <v>58.767811639999977</v>
      </c>
      <c r="J8" s="32">
        <v>21.322695360000001</v>
      </c>
      <c r="K8" s="32">
        <v>20.75239615000012</v>
      </c>
      <c r="L8" s="16"/>
      <c r="M8" s="32">
        <v>72.14320349000009</v>
      </c>
      <c r="N8" s="32">
        <v>42.264611339999973</v>
      </c>
      <c r="O8" s="32">
        <v>19.773259460000002</v>
      </c>
      <c r="P8" s="32">
        <v>10.105332690000115</v>
      </c>
    </row>
    <row r="9" spans="1:19" s="15" customFormat="1" ht="19.5" customHeight="1" x14ac:dyDescent="0.3">
      <c r="A9" s="12">
        <v>1320</v>
      </c>
      <c r="B9" s="13" t="s">
        <v>402</v>
      </c>
      <c r="C9" s="34">
        <v>48.077056289999994</v>
      </c>
      <c r="D9" s="34">
        <v>34.462755930000007</v>
      </c>
      <c r="E9" s="34">
        <v>25.455351010000001</v>
      </c>
      <c r="F9" s="34">
        <v>-11.841050650000014</v>
      </c>
      <c r="G9" s="54">
        <v>77.254419060000004</v>
      </c>
      <c r="H9" s="34">
        <v>77.254419060000004</v>
      </c>
      <c r="I9" s="34">
        <v>50.183487160000006</v>
      </c>
      <c r="J9" s="34">
        <v>31.193776719999999</v>
      </c>
      <c r="K9" s="34">
        <v>-4.122844820000001</v>
      </c>
      <c r="L9" s="14"/>
      <c r="M9" s="34">
        <v>29.177362770000009</v>
      </c>
      <c r="N9" s="34">
        <v>15.720731229999998</v>
      </c>
      <c r="O9" s="34">
        <v>5.7384257099999978</v>
      </c>
      <c r="P9" s="34">
        <v>7.7182058300000129</v>
      </c>
    </row>
    <row r="10" spans="1:19" ht="19.5" customHeight="1" x14ac:dyDescent="0.3">
      <c r="A10" s="9">
        <v>1993</v>
      </c>
      <c r="B10" s="10" t="s">
        <v>409</v>
      </c>
      <c r="C10" s="32">
        <v>131.30485867000002</v>
      </c>
      <c r="D10" s="32">
        <v>66.372785930000006</v>
      </c>
      <c r="E10" s="32">
        <v>85.106845079999999</v>
      </c>
      <c r="F10" s="32">
        <v>-20.17477233999999</v>
      </c>
      <c r="G10" s="11">
        <v>53.407876050000006</v>
      </c>
      <c r="H10" s="32">
        <v>53.407876050000006</v>
      </c>
      <c r="I10" s="32">
        <v>33.685781649999981</v>
      </c>
      <c r="J10" s="32">
        <v>43.720576109999996</v>
      </c>
      <c r="K10" s="32">
        <v>-23.998481709999972</v>
      </c>
      <c r="L10" s="32"/>
      <c r="M10" s="32">
        <v>-77.896982620000017</v>
      </c>
      <c r="N10" s="32">
        <v>-32.687004280000025</v>
      </c>
      <c r="O10" s="32">
        <v>-41.386268970000003</v>
      </c>
      <c r="P10" s="32">
        <v>-3.8237093699999889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-61.671774319999962</v>
      </c>
      <c r="D11" s="34">
        <v>-39.36353136000001</v>
      </c>
      <c r="E11" s="34">
        <v>-7.0123600000000022E-3</v>
      </c>
      <c r="F11" s="34">
        <v>-22.30123059999995</v>
      </c>
      <c r="G11" s="54">
        <v>18.732913180000001</v>
      </c>
      <c r="H11" s="34">
        <v>-18.732913180000001</v>
      </c>
      <c r="I11" s="34">
        <v>-19.2531781</v>
      </c>
      <c r="J11" s="34">
        <v>0.84663487000000004</v>
      </c>
      <c r="K11" s="34">
        <v>-0.32636995000000113</v>
      </c>
      <c r="L11" s="14"/>
      <c r="M11" s="34">
        <v>42.938861139999958</v>
      </c>
      <c r="N11" s="34">
        <v>20.110353260000011</v>
      </c>
      <c r="O11" s="34">
        <v>0.85364723000000009</v>
      </c>
      <c r="P11" s="34">
        <v>21.974860649999947</v>
      </c>
    </row>
    <row r="12" spans="1:19" ht="19.5" customHeight="1" x14ac:dyDescent="0.3">
      <c r="A12" s="9">
        <v>1103</v>
      </c>
      <c r="B12" s="10" t="s">
        <v>399</v>
      </c>
      <c r="C12" s="32">
        <v>9.9807505899999995</v>
      </c>
      <c r="D12" s="32">
        <v>9.7636026600000001</v>
      </c>
      <c r="E12" s="32">
        <v>0</v>
      </c>
      <c r="F12" s="32">
        <v>0.21714792999999943</v>
      </c>
      <c r="G12" s="11">
        <v>9.2268236199999993</v>
      </c>
      <c r="H12" s="32">
        <v>9.2268236199999993</v>
      </c>
      <c r="I12" s="32">
        <v>8.7661545000000007</v>
      </c>
      <c r="J12" s="32">
        <v>0.27085782000000003</v>
      </c>
      <c r="K12" s="32">
        <v>0.18981129999999857</v>
      </c>
      <c r="L12" s="16"/>
      <c r="M12" s="32">
        <v>-0.7539269700000002</v>
      </c>
      <c r="N12" s="32">
        <v>-0.99744815999999936</v>
      </c>
      <c r="O12" s="32">
        <v>0.27085782000000003</v>
      </c>
      <c r="P12" s="32">
        <v>-2.7336630000000861E-2</v>
      </c>
    </row>
    <row r="13" spans="1:19" s="15" customFormat="1" ht="19.5" customHeight="1" x14ac:dyDescent="0.3">
      <c r="A13" s="12">
        <v>1910</v>
      </c>
      <c r="B13" s="13" t="s">
        <v>88</v>
      </c>
      <c r="C13" s="34">
        <v>0</v>
      </c>
      <c r="D13" s="34">
        <v>0</v>
      </c>
      <c r="E13" s="34">
        <v>0.59695406000000006</v>
      </c>
      <c r="F13" s="34">
        <v>-0.59695406000000006</v>
      </c>
      <c r="G13" s="54">
        <v>8.6692219999999995</v>
      </c>
      <c r="H13" s="34">
        <v>8.6692219999999995</v>
      </c>
      <c r="I13" s="34">
        <v>0</v>
      </c>
      <c r="J13" s="34">
        <v>9.22750074</v>
      </c>
      <c r="K13" s="34">
        <v>-0.55827874000000044</v>
      </c>
      <c r="L13" s="34"/>
      <c r="M13" s="34">
        <v>8.6692219999999995</v>
      </c>
      <c r="N13" s="34">
        <v>0</v>
      </c>
      <c r="O13" s="34">
        <v>8.6305466800000001</v>
      </c>
      <c r="P13" s="34">
        <v>3.8675319999999402E-2</v>
      </c>
    </row>
    <row r="14" spans="1:19" ht="19.5" customHeight="1" x14ac:dyDescent="0.3">
      <c r="A14" s="9">
        <v>1340</v>
      </c>
      <c r="B14" s="10" t="s">
        <v>85</v>
      </c>
      <c r="C14" s="32">
        <v>-1.69607997</v>
      </c>
      <c r="D14" s="32">
        <v>0</v>
      </c>
      <c r="E14" s="32">
        <v>18.553632419999971</v>
      </c>
      <c r="F14" s="32">
        <v>-20.249712389999971</v>
      </c>
      <c r="G14" s="11">
        <v>3.7254944300000004</v>
      </c>
      <c r="H14" s="32">
        <v>-3.7254944300000004</v>
      </c>
      <c r="I14" s="32">
        <v>0</v>
      </c>
      <c r="J14" s="32">
        <v>15.762484129999999</v>
      </c>
      <c r="K14" s="32">
        <v>-19.487978559999998</v>
      </c>
      <c r="L14" s="16"/>
      <c r="M14" s="32">
        <v>-2.0294144600000004</v>
      </c>
      <c r="N14" s="32">
        <v>0</v>
      </c>
      <c r="O14" s="32">
        <v>-2.7911482899999722</v>
      </c>
      <c r="P14" s="32">
        <v>0.76173382999997186</v>
      </c>
    </row>
    <row r="15" spans="1:19" s="15" customFormat="1" ht="19.5" customHeight="1" x14ac:dyDescent="0.3">
      <c r="A15" s="12">
        <v>1350</v>
      </c>
      <c r="B15" s="13" t="s">
        <v>406</v>
      </c>
      <c r="C15" s="34">
        <v>-2.22141915</v>
      </c>
      <c r="D15" s="34">
        <v>0</v>
      </c>
      <c r="E15" s="34">
        <v>0</v>
      </c>
      <c r="F15" s="34">
        <v>-2.22141915</v>
      </c>
      <c r="G15" s="54">
        <v>1.2444457199999999</v>
      </c>
      <c r="H15" s="34">
        <v>-1.2444457199999999</v>
      </c>
      <c r="I15" s="34">
        <v>0</v>
      </c>
      <c r="J15" s="34">
        <v>0</v>
      </c>
      <c r="K15" s="34">
        <v>-1.2444457199999999</v>
      </c>
      <c r="L15" s="14"/>
      <c r="M15" s="34">
        <v>0.97697343000000014</v>
      </c>
      <c r="N15" s="34">
        <v>0</v>
      </c>
      <c r="O15" s="34">
        <v>0</v>
      </c>
      <c r="P15" s="34">
        <v>0.97697343000000014</v>
      </c>
    </row>
    <row r="16" spans="1:19" ht="19.5" customHeight="1" x14ac:dyDescent="0.3">
      <c r="A16" s="9">
        <v>1992</v>
      </c>
      <c r="B16" s="10" t="s">
        <v>90</v>
      </c>
      <c r="C16" s="32">
        <v>0</v>
      </c>
      <c r="D16" s="32">
        <v>-71.301955170000014</v>
      </c>
      <c r="E16" s="32">
        <v>59.471246150000006</v>
      </c>
      <c r="F16" s="32">
        <v>11.830709020000008</v>
      </c>
      <c r="G16" s="11">
        <v>1.0938429999999999</v>
      </c>
      <c r="H16" s="32">
        <v>1.0938429999999999</v>
      </c>
      <c r="I16" s="32">
        <v>1.1542812099999999</v>
      </c>
      <c r="J16" s="32">
        <v>-6.0437280000000003E-2</v>
      </c>
      <c r="K16" s="32">
        <v>-9.3000000004478389E-7</v>
      </c>
      <c r="L16" s="16"/>
      <c r="M16" s="32">
        <v>1.0938429999999999</v>
      </c>
      <c r="N16" s="32">
        <v>72.456236380000007</v>
      </c>
      <c r="O16" s="32">
        <v>-59.531683430000008</v>
      </c>
      <c r="P16" s="32">
        <v>-11.830709949999992</v>
      </c>
    </row>
    <row r="17" spans="1:16" s="15" customFormat="1" ht="19.5" customHeight="1" x14ac:dyDescent="0.3">
      <c r="A17" s="12">
        <v>1104</v>
      </c>
      <c r="B17" s="13" t="s">
        <v>456</v>
      </c>
      <c r="C17" s="34">
        <v>0</v>
      </c>
      <c r="D17" s="34">
        <v>0</v>
      </c>
      <c r="E17" s="34">
        <v>0</v>
      </c>
      <c r="F17" s="34">
        <v>0</v>
      </c>
      <c r="G17" s="54">
        <v>0.71405810999999997</v>
      </c>
      <c r="H17" s="34">
        <v>0.71405810999999997</v>
      </c>
      <c r="I17" s="34">
        <v>3.0290600000000001E-3</v>
      </c>
      <c r="J17" s="34">
        <v>0.70799999999999996</v>
      </c>
      <c r="K17" s="34">
        <v>3.0290499999999776E-3</v>
      </c>
      <c r="L17" s="14"/>
      <c r="M17" s="34">
        <v>0.71405810999999997</v>
      </c>
      <c r="N17" s="34">
        <v>3.0290600000000001E-3</v>
      </c>
      <c r="O17" s="34">
        <v>0.70799999999999996</v>
      </c>
      <c r="P17" s="34">
        <v>3.0290499999999776E-3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6.2207999999999999E-2</v>
      </c>
      <c r="D18" s="32">
        <v>0.26878700999999999</v>
      </c>
      <c r="E18" s="32">
        <v>6.2207999999999999E-2</v>
      </c>
      <c r="F18" s="32">
        <v>-0.26878700999999999</v>
      </c>
      <c r="G18" s="11">
        <v>5.8207660913467405E-17</v>
      </c>
      <c r="H18" s="32">
        <v>-5.8207660913467405E-17</v>
      </c>
      <c r="I18" s="32">
        <v>0.26859245000000004</v>
      </c>
      <c r="J18" s="32">
        <v>0</v>
      </c>
      <c r="K18" s="32">
        <v>-0.26859245000000009</v>
      </c>
      <c r="L18" s="16"/>
      <c r="M18" s="32">
        <v>-6.2208000000000055E-2</v>
      </c>
      <c r="N18" s="32">
        <v>-1.9455999999995477E-4</v>
      </c>
      <c r="O18" s="32">
        <v>-6.2207999999999999E-2</v>
      </c>
      <c r="P18" s="32">
        <v>1.9455999999989926E-4</v>
      </c>
    </row>
    <row r="19" spans="1:16" s="15" customFormat="1" ht="19.5" customHeight="1" x14ac:dyDescent="0.3">
      <c r="A19" s="12">
        <v>1102</v>
      </c>
      <c r="B19" s="13" t="s">
        <v>398</v>
      </c>
      <c r="C19" s="127">
        <v>94.582364969999986</v>
      </c>
      <c r="D19" s="127">
        <v>54.419165169999992</v>
      </c>
      <c r="E19" s="127">
        <v>13.585416780000001</v>
      </c>
      <c r="F19" s="127">
        <v>26.577783019999991</v>
      </c>
      <c r="G19" s="128">
        <v>0</v>
      </c>
      <c r="H19" s="127">
        <v>0</v>
      </c>
      <c r="I19" s="127">
        <v>8.9999999999999999E-8</v>
      </c>
      <c r="J19" s="127">
        <v>-0.24086741</v>
      </c>
      <c r="K19" s="127">
        <v>0.24086732</v>
      </c>
      <c r="L19" s="19"/>
      <c r="M19" s="127">
        <v>-94.582364969999986</v>
      </c>
      <c r="N19" s="127">
        <v>-54.419165079999992</v>
      </c>
      <c r="O19" s="127">
        <v>-13.826284190000001</v>
      </c>
      <c r="P19" s="127">
        <v>-26.336915699999992</v>
      </c>
    </row>
    <row r="20" spans="1:16" s="15" customFormat="1" ht="19.5" customHeight="1" x14ac:dyDescent="0.3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1">
        <v>0</v>
      </c>
      <c r="D21" s="111">
        <v>3.1102368599999997</v>
      </c>
      <c r="E21" s="111">
        <v>5.1811270000000006E-2</v>
      </c>
      <c r="F21" s="111">
        <v>-3.1620481299999996</v>
      </c>
      <c r="G21" s="54">
        <v>0</v>
      </c>
      <c r="H21" s="111">
        <v>0</v>
      </c>
      <c r="I21" s="111">
        <v>4.23269246</v>
      </c>
      <c r="J21" s="111">
        <v>5.991904E-2</v>
      </c>
      <c r="K21" s="111">
        <v>-4.2926114999999996</v>
      </c>
      <c r="L21" s="14"/>
      <c r="M21" s="111">
        <v>0</v>
      </c>
      <c r="N21" s="111">
        <v>1.1224556000000003</v>
      </c>
      <c r="O21" s="111">
        <v>8.1077699999999933E-3</v>
      </c>
      <c r="P21" s="111">
        <v>-1.1305633700000004</v>
      </c>
    </row>
    <row r="22" spans="1:16" s="28" customFormat="1" ht="19.5" customHeight="1" x14ac:dyDescent="0.3">
      <c r="A22" s="24"/>
      <c r="B22" s="25" t="s">
        <v>93</v>
      </c>
      <c r="C22" s="26">
        <v>8896.222490839993</v>
      </c>
      <c r="D22" s="26">
        <v>5683.3694726699978</v>
      </c>
      <c r="E22" s="26">
        <v>738.19717085000002</v>
      </c>
      <c r="F22" s="26">
        <v>2474.6558473199952</v>
      </c>
      <c r="G22" s="27"/>
      <c r="H22" s="26">
        <v>8940.6569797299981</v>
      </c>
      <c r="I22" s="26">
        <v>5787.8396851000007</v>
      </c>
      <c r="J22" s="26">
        <v>672.06497723999985</v>
      </c>
      <c r="K22" s="27">
        <v>2480.7523173899976</v>
      </c>
      <c r="L22" s="27"/>
      <c r="M22" s="26">
        <v>44.434488890005099</v>
      </c>
      <c r="N22" s="26">
        <v>104.47021243000236</v>
      </c>
      <c r="O22" s="26">
        <v>-66.132193609999945</v>
      </c>
      <c r="P22" s="26">
        <v>6.096470070002681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131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5" t="s">
        <v>462</v>
      </c>
      <c r="B24" s="5"/>
      <c r="C24" s="109" t="s">
        <v>454</v>
      </c>
      <c r="D24" s="5"/>
      <c r="E24" s="5"/>
      <c r="F24" s="5"/>
      <c r="G24" s="29"/>
      <c r="H24" s="131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37"/>
      <c r="B25" s="138"/>
      <c r="C25" s="139" t="s">
        <v>455</v>
      </c>
      <c r="D25" s="138"/>
      <c r="E25" s="138"/>
      <c r="F25" s="138"/>
      <c r="G25" s="138"/>
      <c r="H25" s="145"/>
      <c r="I25" s="138"/>
      <c r="J25" s="138"/>
      <c r="K25" s="138"/>
      <c r="L25" s="138"/>
      <c r="M25" s="138"/>
      <c r="N25" s="138"/>
      <c r="O25" s="138"/>
      <c r="P25" s="138"/>
    </row>
    <row r="26" spans="1:16" ht="15" customHeight="1" x14ac:dyDescent="0.3">
      <c r="A26" s="140" t="s">
        <v>393</v>
      </c>
      <c r="B26" s="138"/>
      <c r="C26" s="146"/>
      <c r="D26" s="136"/>
      <c r="E26" s="138"/>
      <c r="F26" s="138"/>
      <c r="G26" s="138"/>
      <c r="H26" s="145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3">
      <c r="A27" s="141" t="s">
        <v>394</v>
      </c>
      <c r="B27" s="13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</row>
    <row r="28" spans="1:16" x14ac:dyDescent="0.3">
      <c r="A28" s="141" t="s">
        <v>395</v>
      </c>
      <c r="B28" s="13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</row>
    <row r="29" spans="1:16" x14ac:dyDescent="0.3">
      <c r="A29" s="141" t="s">
        <v>396</v>
      </c>
      <c r="B29" s="13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</row>
    <row r="30" spans="1:16" x14ac:dyDescent="0.3">
      <c r="A30" s="143"/>
      <c r="B30" s="136"/>
      <c r="C30" s="136"/>
      <c r="D30" s="136"/>
      <c r="E30" s="136"/>
      <c r="F30" s="136"/>
      <c r="G30" s="136"/>
      <c r="H30" s="144"/>
      <c r="I30" s="136"/>
      <c r="J30" s="136"/>
      <c r="K30" s="136"/>
      <c r="L30" s="136"/>
      <c r="M30" s="136"/>
      <c r="N30" s="136"/>
      <c r="O30" s="136"/>
      <c r="P30" s="136"/>
    </row>
    <row r="31" spans="1:16" x14ac:dyDescent="0.3">
      <c r="A31" s="143"/>
      <c r="B31" s="136"/>
      <c r="C31" s="136"/>
      <c r="D31" s="136"/>
      <c r="E31" s="136"/>
      <c r="F31" s="136"/>
      <c r="G31" s="136"/>
      <c r="H31" s="144"/>
      <c r="I31" s="136"/>
      <c r="J31" s="136"/>
      <c r="K31" s="136"/>
      <c r="L31" s="136"/>
      <c r="M31" s="136"/>
      <c r="N31" s="136"/>
      <c r="O31" s="136"/>
      <c r="P31" s="136"/>
    </row>
    <row r="32" spans="1:16" x14ac:dyDescent="0.3">
      <c r="A32" s="141" t="s">
        <v>458</v>
      </c>
      <c r="B32" s="141"/>
      <c r="C32" s="141"/>
      <c r="D32" s="141"/>
      <c r="E32" s="141"/>
      <c r="F32" s="141"/>
      <c r="G32" s="141"/>
      <c r="H32" s="147"/>
      <c r="I32" s="141"/>
      <c r="J32" s="141"/>
      <c r="K32" s="141"/>
      <c r="L32" s="141"/>
      <c r="M32" s="141"/>
      <c r="N32" s="141"/>
      <c r="O32" s="141"/>
      <c r="P32" s="141"/>
    </row>
  </sheetData>
  <mergeCells count="8">
    <mergeCell ref="C29:P29"/>
    <mergeCell ref="C28:P28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0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-0.249977111117893"/>
    <pageSetUpPr fitToPage="1"/>
  </sheetPr>
  <dimension ref="A1:S32"/>
  <sheetViews>
    <sheetView view="pageBreakPreview" zoomScale="70" zoomScaleNormal="70" zoomScaleSheetLayoutView="70" workbookViewId="0">
      <selection sqref="A1:B1"/>
    </sheetView>
  </sheetViews>
  <sheetFormatPr defaultRowHeight="14.4" x14ac:dyDescent="0.3"/>
  <cols>
    <col min="1" max="1" width="8.88671875" style="31" customWidth="1"/>
    <col min="2" max="2" width="48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s="65" customFormat="1" ht="47.4" customHeight="1" x14ac:dyDescent="0.3">
      <c r="A1" s="164"/>
      <c r="B1" s="165"/>
      <c r="C1" s="161" t="s">
        <v>419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9" s="56" customFormat="1" ht="16.05" customHeight="1" x14ac:dyDescent="0.3">
      <c r="A2" s="55"/>
      <c r="B2" s="57"/>
      <c r="C2" s="163" t="s">
        <v>465</v>
      </c>
      <c r="D2" s="163"/>
      <c r="E2" s="163"/>
      <c r="F2" s="163"/>
      <c r="G2" s="58"/>
      <c r="H2" s="163" t="s">
        <v>461</v>
      </c>
      <c r="I2" s="163"/>
      <c r="J2" s="163"/>
      <c r="K2" s="163"/>
      <c r="L2" s="58"/>
      <c r="M2" s="163" t="s">
        <v>94</v>
      </c>
      <c r="N2" s="163"/>
      <c r="O2" s="163"/>
      <c r="P2" s="163"/>
      <c r="Q2" s="59"/>
      <c r="S2" s="60"/>
    </row>
    <row r="3" spans="1:19" s="56" customFormat="1" ht="16.05" customHeight="1" x14ac:dyDescent="0.3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3">
      <c r="A4" s="9">
        <v>1310</v>
      </c>
      <c r="B4" s="10" t="s">
        <v>400</v>
      </c>
      <c r="C4" s="11">
        <v>1069.4213498675927</v>
      </c>
      <c r="D4" s="11">
        <v>701.75565201290578</v>
      </c>
      <c r="E4" s="11">
        <v>12.639878943174951</v>
      </c>
      <c r="F4" s="11">
        <v>355.02581891151192</v>
      </c>
      <c r="G4" s="11">
        <v>970.11229356999991</v>
      </c>
      <c r="H4" s="11">
        <v>970.11229356999991</v>
      </c>
      <c r="I4" s="11">
        <v>638.26489741000034</v>
      </c>
      <c r="J4" s="11">
        <v>12.422105890000001</v>
      </c>
      <c r="K4" s="11">
        <v>319.42529026999955</v>
      </c>
      <c r="L4" s="11"/>
      <c r="M4" s="11">
        <v>-99.309056297592747</v>
      </c>
      <c r="N4" s="11">
        <v>-63.49075460290544</v>
      </c>
      <c r="O4" s="11">
        <v>-0.21777305317494999</v>
      </c>
      <c r="P4" s="11">
        <v>-35.600528641512355</v>
      </c>
      <c r="Q4" s="8"/>
    </row>
    <row r="5" spans="1:19" s="15" customFormat="1" ht="19.5" customHeight="1" x14ac:dyDescent="0.3">
      <c r="A5" s="12">
        <v>1311</v>
      </c>
      <c r="B5" s="13" t="s">
        <v>401</v>
      </c>
      <c r="C5" s="34">
        <v>17.510421785154104</v>
      </c>
      <c r="D5" s="34">
        <v>12.138758039213529</v>
      </c>
      <c r="E5" s="34">
        <v>0</v>
      </c>
      <c r="F5" s="34">
        <v>5.3716637459405749</v>
      </c>
      <c r="G5" s="54">
        <v>16.246388079999999</v>
      </c>
      <c r="H5" s="34">
        <v>16.246388079999999</v>
      </c>
      <c r="I5" s="34">
        <v>11.345551840000001</v>
      </c>
      <c r="J5" s="34">
        <v>0</v>
      </c>
      <c r="K5" s="34">
        <v>4.9008362399999985</v>
      </c>
      <c r="L5" s="14"/>
      <c r="M5" s="34">
        <v>-1.2640337051541053</v>
      </c>
      <c r="N5" s="34">
        <v>-0.79320619921352886</v>
      </c>
      <c r="O5" s="34">
        <v>0</v>
      </c>
      <c r="P5" s="34">
        <v>-0.47082750594057643</v>
      </c>
    </row>
    <row r="6" spans="1:19" ht="19.5" customHeight="1" x14ac:dyDescent="0.3">
      <c r="A6" s="9">
        <v>1331</v>
      </c>
      <c r="B6" s="10" t="s">
        <v>404</v>
      </c>
      <c r="C6" s="32">
        <v>-23.488465822641604</v>
      </c>
      <c r="D6" s="32">
        <v>-16.291767819536393</v>
      </c>
      <c r="E6" s="32">
        <v>0</v>
      </c>
      <c r="F6" s="32">
        <v>-7.1966980031052117</v>
      </c>
      <c r="G6" s="11">
        <v>16.095335069999997</v>
      </c>
      <c r="H6" s="32">
        <v>-16.095335069999997</v>
      </c>
      <c r="I6" s="32">
        <v>-11.070554549999999</v>
      </c>
      <c r="J6" s="32">
        <v>0</v>
      </c>
      <c r="K6" s="32">
        <v>-5.0247805199999984</v>
      </c>
      <c r="L6" s="16"/>
      <c r="M6" s="32">
        <v>7.393130752641607</v>
      </c>
      <c r="N6" s="32">
        <v>5.2212132695363938</v>
      </c>
      <c r="O6" s="32">
        <v>0</v>
      </c>
      <c r="P6" s="32">
        <v>2.1719174831052133</v>
      </c>
    </row>
    <row r="7" spans="1:19" s="15" customFormat="1" ht="19.5" customHeight="1" x14ac:dyDescent="0.3">
      <c r="A7" s="12">
        <v>1993</v>
      </c>
      <c r="B7" s="13" t="s">
        <v>409</v>
      </c>
      <c r="C7" s="34">
        <v>0</v>
      </c>
      <c r="D7" s="34">
        <v>0</v>
      </c>
      <c r="E7" s="34">
        <v>0</v>
      </c>
      <c r="F7" s="34">
        <v>0</v>
      </c>
      <c r="G7" s="54">
        <v>13.792701380000004</v>
      </c>
      <c r="H7" s="34">
        <v>13.792701380000004</v>
      </c>
      <c r="I7" s="34">
        <v>7.8446184599999969</v>
      </c>
      <c r="J7" s="34">
        <v>3.4846838499999997</v>
      </c>
      <c r="K7" s="34">
        <v>2.4633990700000075</v>
      </c>
      <c r="L7" s="14"/>
      <c r="M7" s="34">
        <v>13.792701380000004</v>
      </c>
      <c r="N7" s="34">
        <v>7.8446184599999969</v>
      </c>
      <c r="O7" s="34">
        <v>3.4846838499999997</v>
      </c>
      <c r="P7" s="34">
        <v>2.4633990700000075</v>
      </c>
    </row>
    <row r="8" spans="1:19" ht="19.5" customHeight="1" x14ac:dyDescent="0.3">
      <c r="A8" s="9">
        <v>1101</v>
      </c>
      <c r="B8" s="10" t="s">
        <v>397</v>
      </c>
      <c r="C8" s="32">
        <v>16.883998333333327</v>
      </c>
      <c r="D8" s="32">
        <v>9.8321862499999995</v>
      </c>
      <c r="E8" s="32">
        <v>3.047266333333333</v>
      </c>
      <c r="F8" s="32">
        <v>4.0045457499999948</v>
      </c>
      <c r="G8" s="11">
        <v>9.4707331500000027</v>
      </c>
      <c r="H8" s="32">
        <v>9.4707331500000027</v>
      </c>
      <c r="I8" s="32">
        <v>5.8065181399999988</v>
      </c>
      <c r="J8" s="32">
        <v>0.71724209999999999</v>
      </c>
      <c r="K8" s="32">
        <v>2.9469729100000039</v>
      </c>
      <c r="L8" s="16"/>
      <c r="M8" s="32">
        <v>-7.4132651833333245</v>
      </c>
      <c r="N8" s="32">
        <v>-4.0256681100000007</v>
      </c>
      <c r="O8" s="32">
        <v>-2.330024233333333</v>
      </c>
      <c r="P8" s="32">
        <v>-1.0575728399999909</v>
      </c>
    </row>
    <row r="9" spans="1:19" s="15" customFormat="1" ht="19.5" customHeight="1" x14ac:dyDescent="0.3">
      <c r="A9" s="12">
        <v>1910</v>
      </c>
      <c r="B9" s="13" t="s">
        <v>88</v>
      </c>
      <c r="C9" s="34">
        <v>4.5611559166666673</v>
      </c>
      <c r="D9" s="34">
        <v>0</v>
      </c>
      <c r="E9" s="34">
        <v>4.5611559166666664</v>
      </c>
      <c r="F9" s="34">
        <v>0</v>
      </c>
      <c r="G9" s="54">
        <v>5.9221659999999998</v>
      </c>
      <c r="H9" s="34">
        <v>5.9221659999999998</v>
      </c>
      <c r="I9" s="34">
        <v>0</v>
      </c>
      <c r="J9" s="34">
        <v>5.9419678200000003</v>
      </c>
      <c r="K9" s="34">
        <v>-1.9801820000000525E-2</v>
      </c>
      <c r="L9" s="14"/>
      <c r="M9" s="34">
        <v>1.3610100833333325</v>
      </c>
      <c r="N9" s="34">
        <v>0</v>
      </c>
      <c r="O9" s="34">
        <v>1.3808119033333339</v>
      </c>
      <c r="P9" s="34">
        <v>-1.9801820000001413E-2</v>
      </c>
    </row>
    <row r="10" spans="1:19" ht="19.5" customHeight="1" x14ac:dyDescent="0.3">
      <c r="A10" s="9">
        <v>1103</v>
      </c>
      <c r="B10" s="10" t="s">
        <v>399</v>
      </c>
      <c r="C10" s="32">
        <v>4.5643426666666658</v>
      </c>
      <c r="D10" s="32">
        <v>4.1510269166666669</v>
      </c>
      <c r="E10" s="32">
        <v>0.36941374999999999</v>
      </c>
      <c r="F10" s="32">
        <v>4.3901999999998886E-2</v>
      </c>
      <c r="G10" s="11">
        <v>3.8490724899999997</v>
      </c>
      <c r="H10" s="32">
        <v>3.8490724899999997</v>
      </c>
      <c r="I10" s="32">
        <v>3.83411773</v>
      </c>
      <c r="J10" s="32">
        <v>5.8069999999999997E-3</v>
      </c>
      <c r="K10" s="32">
        <v>9.1477599999997342E-3</v>
      </c>
      <c r="L10" s="32"/>
      <c r="M10" s="32">
        <v>-0.71527017666666604</v>
      </c>
      <c r="N10" s="32">
        <v>-0.3169091866666669</v>
      </c>
      <c r="O10" s="32">
        <v>-0.36360674999999998</v>
      </c>
      <c r="P10" s="32">
        <v>-3.4754239999999159E-2</v>
      </c>
    </row>
    <row r="11" spans="1:19" s="15" customFormat="1" ht="19.5" customHeight="1" x14ac:dyDescent="0.3">
      <c r="A11" s="12">
        <v>1330</v>
      </c>
      <c r="B11" s="13" t="s">
        <v>403</v>
      </c>
      <c r="C11" s="34">
        <v>-5.3133814166666671</v>
      </c>
      <c r="D11" s="34">
        <v>-4.177153670097276</v>
      </c>
      <c r="E11" s="34">
        <v>7.4999999999999997E-2</v>
      </c>
      <c r="F11" s="34">
        <v>-1.211227746569391</v>
      </c>
      <c r="G11" s="54">
        <v>3.7790015699999984</v>
      </c>
      <c r="H11" s="34">
        <v>-3.7790015699999984</v>
      </c>
      <c r="I11" s="34">
        <v>-2.7119980899999994</v>
      </c>
      <c r="J11" s="34">
        <v>-4.5905500000000005E-3</v>
      </c>
      <c r="K11" s="34">
        <v>-1.0624129299999989</v>
      </c>
      <c r="L11" s="14"/>
      <c r="M11" s="34">
        <v>1.5343798466666687</v>
      </c>
      <c r="N11" s="34">
        <v>1.4651555800972766</v>
      </c>
      <c r="O11" s="34">
        <v>-7.9590549999999996E-2</v>
      </c>
      <c r="P11" s="34">
        <v>0.14881481656939205</v>
      </c>
    </row>
    <row r="12" spans="1:19" ht="19.5" customHeight="1" x14ac:dyDescent="0.3">
      <c r="A12" s="9">
        <v>1340</v>
      </c>
      <c r="B12" s="10" t="s">
        <v>85</v>
      </c>
      <c r="C12" s="32">
        <v>4.5833333333333332E-6</v>
      </c>
      <c r="D12" s="32">
        <v>0</v>
      </c>
      <c r="E12" s="32">
        <v>4.5800000000000002E-6</v>
      </c>
      <c r="F12" s="32">
        <v>3.3333333333330191E-9</v>
      </c>
      <c r="G12" s="11">
        <v>0.42006854999999999</v>
      </c>
      <c r="H12" s="32">
        <v>-0.42006854999999999</v>
      </c>
      <c r="I12" s="32">
        <v>0</v>
      </c>
      <c r="J12" s="32">
        <v>0.49609843000000042</v>
      </c>
      <c r="K12" s="32">
        <v>-0.91616698000000041</v>
      </c>
      <c r="L12" s="16"/>
      <c r="M12" s="32">
        <v>-0.42007313333333329</v>
      </c>
      <c r="N12" s="32">
        <v>0</v>
      </c>
      <c r="O12" s="32">
        <v>0.49609385000000045</v>
      </c>
      <c r="P12" s="32">
        <v>-0.91616698333333368</v>
      </c>
    </row>
    <row r="13" spans="1:19" s="15" customFormat="1" ht="19.5" customHeight="1" x14ac:dyDescent="0.3">
      <c r="A13" s="12">
        <v>1320</v>
      </c>
      <c r="B13" s="13" t="s">
        <v>402</v>
      </c>
      <c r="C13" s="34">
        <v>15.574851827731532</v>
      </c>
      <c r="D13" s="34">
        <v>8.5779947253449702</v>
      </c>
      <c r="E13" s="34">
        <v>3.7216699688071055</v>
      </c>
      <c r="F13" s="34">
        <v>3.2751871335794562</v>
      </c>
      <c r="G13" s="54">
        <v>0.10234836000000001</v>
      </c>
      <c r="H13" s="34">
        <v>-0.10234836000000001</v>
      </c>
      <c r="I13" s="34">
        <v>-4.5533770000000064E-2</v>
      </c>
      <c r="J13" s="34">
        <v>0.38166116999999999</v>
      </c>
      <c r="K13" s="34">
        <v>-0.43847575999999994</v>
      </c>
      <c r="L13" s="34"/>
      <c r="M13" s="34">
        <v>-15.677200187731533</v>
      </c>
      <c r="N13" s="34">
        <v>-8.6235284953449707</v>
      </c>
      <c r="O13" s="34">
        <v>-3.3400087988071054</v>
      </c>
      <c r="P13" s="34">
        <v>-3.7136628935794564</v>
      </c>
    </row>
    <row r="14" spans="1:19" ht="19.5" customHeight="1" x14ac:dyDescent="0.3">
      <c r="A14" s="9">
        <v>1104</v>
      </c>
      <c r="B14" s="10" t="s">
        <v>456</v>
      </c>
      <c r="C14" s="32">
        <v>5.172876333333333</v>
      </c>
      <c r="D14" s="32">
        <v>1.8832778333333333</v>
      </c>
      <c r="E14" s="32">
        <v>3.2895984999999999</v>
      </c>
      <c r="F14" s="32">
        <v>0</v>
      </c>
      <c r="G14" s="11">
        <v>6.0581099999999994E-3</v>
      </c>
      <c r="H14" s="32">
        <v>6.0581099999999994E-3</v>
      </c>
      <c r="I14" s="32">
        <v>3.0290600000000001E-3</v>
      </c>
      <c r="J14" s="32">
        <v>0</v>
      </c>
      <c r="K14" s="32">
        <v>3.0290499999999993E-3</v>
      </c>
      <c r="L14" s="16"/>
      <c r="M14" s="32">
        <v>-5.1668182233333333</v>
      </c>
      <c r="N14" s="32">
        <v>-1.8802487733333333</v>
      </c>
      <c r="O14" s="32">
        <v>-3.2895984999999999</v>
      </c>
      <c r="P14" s="32">
        <v>3.0290499999998666E-3</v>
      </c>
    </row>
    <row r="15" spans="1:19" s="15" customFormat="1" ht="19.5" customHeight="1" x14ac:dyDescent="0.3">
      <c r="A15" s="12">
        <v>1350</v>
      </c>
      <c r="B15" s="13" t="s">
        <v>406</v>
      </c>
      <c r="C15" s="34">
        <v>0</v>
      </c>
      <c r="D15" s="34">
        <v>0</v>
      </c>
      <c r="E15" s="34">
        <v>0</v>
      </c>
      <c r="F15" s="34">
        <v>0</v>
      </c>
      <c r="G15" s="54">
        <v>5.0400000000000002E-3</v>
      </c>
      <c r="H15" s="34">
        <v>-5.0400000000000002E-3</v>
      </c>
      <c r="I15" s="34">
        <v>0</v>
      </c>
      <c r="J15" s="34">
        <v>0</v>
      </c>
      <c r="K15" s="34">
        <v>-5.0400000000000002E-3</v>
      </c>
      <c r="L15" s="14"/>
      <c r="M15" s="34">
        <v>-5.0400000000000002E-3</v>
      </c>
      <c r="N15" s="34">
        <v>0</v>
      </c>
      <c r="O15" s="34">
        <v>0</v>
      </c>
      <c r="P15" s="34">
        <v>-5.0400000000000002E-3</v>
      </c>
    </row>
    <row r="16" spans="1:19" ht="19.5" customHeight="1" x14ac:dyDescent="0.3">
      <c r="A16" s="9">
        <v>1102</v>
      </c>
      <c r="B16" s="10" t="s">
        <v>398</v>
      </c>
      <c r="C16" s="32">
        <v>0</v>
      </c>
      <c r="D16" s="32">
        <v>0</v>
      </c>
      <c r="E16" s="32">
        <v>0</v>
      </c>
      <c r="F16" s="32">
        <v>0</v>
      </c>
      <c r="G16" s="11">
        <v>4.1674000000000002E-4</v>
      </c>
      <c r="H16" s="32">
        <v>-4.1674000000000002E-4</v>
      </c>
      <c r="I16" s="32">
        <v>-2.0837000000000001E-4</v>
      </c>
      <c r="J16" s="32">
        <v>-0.19283035000000001</v>
      </c>
      <c r="K16" s="32">
        <v>0.19262198</v>
      </c>
      <c r="L16" s="16"/>
      <c r="M16" s="32">
        <v>-4.1674000000000002E-4</v>
      </c>
      <c r="N16" s="32">
        <v>-2.0837000000000001E-4</v>
      </c>
      <c r="O16" s="32">
        <v>-0.19283035000000001</v>
      </c>
      <c r="P16" s="32">
        <v>0.19262198</v>
      </c>
    </row>
    <row r="17" spans="1:16" s="15" customFormat="1" ht="19.5" customHeight="1" x14ac:dyDescent="0.3">
      <c r="A17" s="12">
        <v>1337</v>
      </c>
      <c r="B17" s="13" t="s">
        <v>405</v>
      </c>
      <c r="C17" s="34">
        <v>13.683132416666668</v>
      </c>
      <c r="D17" s="34">
        <v>0</v>
      </c>
      <c r="E17" s="34">
        <v>0</v>
      </c>
      <c r="F17" s="34">
        <v>13.683132416666668</v>
      </c>
      <c r="G17" s="54">
        <v>0</v>
      </c>
      <c r="H17" s="34">
        <v>0</v>
      </c>
      <c r="I17" s="34">
        <v>0</v>
      </c>
      <c r="J17" s="34">
        <v>0</v>
      </c>
      <c r="K17" s="34">
        <v>0</v>
      </c>
      <c r="L17" s="14"/>
      <c r="M17" s="34">
        <v>-13.683132416666668</v>
      </c>
      <c r="N17" s="34">
        <v>0</v>
      </c>
      <c r="O17" s="34">
        <v>0</v>
      </c>
      <c r="P17" s="34">
        <v>-13.683132416666668</v>
      </c>
    </row>
    <row r="18" spans="1:16" s="15" customFormat="1" ht="19.5" customHeight="1" x14ac:dyDescent="0.3">
      <c r="A18" s="9">
        <v>1991</v>
      </c>
      <c r="B18" s="10" t="s">
        <v>408</v>
      </c>
      <c r="C18" s="32">
        <v>0</v>
      </c>
      <c r="D18" s="32">
        <v>0</v>
      </c>
      <c r="E18" s="32">
        <v>0</v>
      </c>
      <c r="F18" s="32">
        <v>0</v>
      </c>
      <c r="G18" s="11">
        <v>0</v>
      </c>
      <c r="H18" s="32">
        <v>0</v>
      </c>
      <c r="I18" s="32">
        <v>3.3327949999999995E-2</v>
      </c>
      <c r="J18" s="32">
        <v>0</v>
      </c>
      <c r="K18" s="32">
        <v>-3.3327949999999995E-2</v>
      </c>
      <c r="L18" s="16"/>
      <c r="M18" s="32">
        <v>0</v>
      </c>
      <c r="N18" s="32">
        <v>3.3327949999999995E-2</v>
      </c>
      <c r="O18" s="32">
        <v>0</v>
      </c>
      <c r="P18" s="32">
        <v>-3.3327949999999995E-2</v>
      </c>
    </row>
    <row r="19" spans="1:16" s="15" customFormat="1" ht="19.5" customHeight="1" x14ac:dyDescent="0.3">
      <c r="A19" s="12">
        <v>1992</v>
      </c>
      <c r="B19" s="13" t="s">
        <v>90</v>
      </c>
      <c r="C19" s="127">
        <v>9.8912833333333325E-2</v>
      </c>
      <c r="D19" s="127">
        <v>9.8912833333333325E-2</v>
      </c>
      <c r="E19" s="127">
        <v>0</v>
      </c>
      <c r="F19" s="127">
        <v>0</v>
      </c>
      <c r="G19" s="128">
        <v>0</v>
      </c>
      <c r="H19" s="127">
        <v>0</v>
      </c>
      <c r="I19" s="127">
        <v>0</v>
      </c>
      <c r="J19" s="127">
        <v>0</v>
      </c>
      <c r="K19" s="127">
        <v>0</v>
      </c>
      <c r="L19" s="19"/>
      <c r="M19" s="127">
        <v>-9.8912833333333325E-2</v>
      </c>
      <c r="N19" s="127">
        <v>-9.8912833333333325E-2</v>
      </c>
      <c r="O19" s="127">
        <v>0</v>
      </c>
      <c r="P19" s="127">
        <v>0</v>
      </c>
    </row>
    <row r="20" spans="1:16" s="15" customFormat="1" ht="19.5" customHeight="1" x14ac:dyDescent="0.3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3">
      <c r="A21" s="12">
        <v>1810</v>
      </c>
      <c r="B21" s="13" t="s">
        <v>407</v>
      </c>
      <c r="C21" s="111">
        <v>0</v>
      </c>
      <c r="D21" s="111">
        <v>0</v>
      </c>
      <c r="E21" s="111">
        <v>0</v>
      </c>
      <c r="F21" s="111">
        <v>0</v>
      </c>
      <c r="G21" s="54">
        <v>0</v>
      </c>
      <c r="H21" s="111">
        <v>0</v>
      </c>
      <c r="I21" s="111">
        <v>-1.1874835100000003</v>
      </c>
      <c r="J21" s="111">
        <v>2.8568600000000001E-3</v>
      </c>
      <c r="K21" s="111">
        <v>1.1846266500000002</v>
      </c>
      <c r="L21" s="14"/>
      <c r="M21" s="111">
        <v>0</v>
      </c>
      <c r="N21" s="111">
        <v>-1.1874835100000003</v>
      </c>
      <c r="O21" s="111">
        <v>2.8568600000000001E-3</v>
      </c>
      <c r="P21" s="111">
        <v>1.1846266500000002</v>
      </c>
    </row>
    <row r="22" spans="1:16" s="28" customFormat="1" ht="19.5" customHeight="1" x14ac:dyDescent="0.3">
      <c r="A22" s="24"/>
      <c r="B22" s="25" t="s">
        <v>93</v>
      </c>
      <c r="C22" s="26">
        <v>1118.6691993245029</v>
      </c>
      <c r="D22" s="26">
        <v>717.96888712116379</v>
      </c>
      <c r="E22" s="26">
        <v>27.703987991982054</v>
      </c>
      <c r="F22" s="26">
        <v>372.99632421135703</v>
      </c>
      <c r="G22" s="27"/>
      <c r="H22" s="26">
        <v>998.99720248999995</v>
      </c>
      <c r="I22" s="26">
        <v>652.11628230000031</v>
      </c>
      <c r="J22" s="26">
        <v>23.255002220000005</v>
      </c>
      <c r="K22" s="27">
        <v>323.62591796999965</v>
      </c>
      <c r="L22" s="27"/>
      <c r="M22" s="26">
        <v>-119.67199683450342</v>
      </c>
      <c r="N22" s="26">
        <v>-65.852604821163609</v>
      </c>
      <c r="O22" s="26">
        <v>-4.4489857719820547</v>
      </c>
      <c r="P22" s="26">
        <v>-49.370406241357756</v>
      </c>
    </row>
    <row r="23" spans="1:16" ht="15" customHeight="1" x14ac:dyDescent="0.3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5">
      <c r="A24" s="75" t="s">
        <v>462</v>
      </c>
      <c r="B24" s="5"/>
      <c r="C24" s="109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5">
      <c r="A25" s="137"/>
      <c r="B25" s="138"/>
      <c r="C25" s="139" t="s">
        <v>455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ht="15" customHeight="1" x14ac:dyDescent="0.3">
      <c r="A26" s="140" t="s">
        <v>393</v>
      </c>
      <c r="B26" s="138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ht="15" customHeight="1" x14ac:dyDescent="0.3">
      <c r="A27" s="141" t="s">
        <v>394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  <row r="28" spans="1:16" x14ac:dyDescent="0.3">
      <c r="A28" s="141" t="s">
        <v>395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</row>
    <row r="29" spans="1:16" x14ac:dyDescent="0.3">
      <c r="A29" s="141" t="s">
        <v>396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</row>
    <row r="30" spans="1:16" x14ac:dyDescent="0.3">
      <c r="A30" s="143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</row>
    <row r="31" spans="1:16" x14ac:dyDescent="0.3">
      <c r="A31" s="143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</row>
    <row r="32" spans="1:16" x14ac:dyDescent="0.3">
      <c r="A32" s="141" t="s">
        <v>458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2017-09-18T18:28:51Z</cp:lastPrinted>
  <dcterms:created xsi:type="dcterms:W3CDTF">2016-10-19T17:33:59Z</dcterms:created>
  <dcterms:modified xsi:type="dcterms:W3CDTF">2019-03-29T14:46:07Z</dcterms:modified>
</cp:coreProperties>
</file>