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bookViews>
    <workbookView xWindow="0" yWindow="0" windowWidth="15360" windowHeight="8976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Bdgt)'!$A$1:$P$31</definedName>
    <definedName name="_xlnm.Print_Area" localSheetId="10">'MC - Fund Level MTD (vs. Fcst)'!$A$1:$P$34</definedName>
    <definedName name="_xlnm.Print_Area" localSheetId="6">'MC - Fund Level MTD (vs. PY)'!$A$1:$P$31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22" l="1"/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<sst xmlns="http://schemas.openxmlformats.org/spreadsheetml/2006/main" count="1655" uniqueCount="474">
  <si>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</si>
  <si>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</si>
  <si>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</si>
  <si>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</si>
  <si>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</si>
  <si>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</si>
  <si>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</si>
  <si>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</si>
  <si>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</si>
  <si>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</si>
  <si>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</si>
  <si>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</si>
  <si>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</si>
  <si>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</si>
  <si>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</si>
  <si>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</si>
  <si>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</si>
  <si>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</si>
  <si>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</si>
  <si>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</si>
  <si>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</si>
  <si>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</si>
  <si>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</si>
  <si>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</si>
  <si>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</si>
  <si>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</si>
  <si>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</si>
  <si>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</si>
  <si>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</si>
  <si>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</si>
  <si>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</si>
  <si>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</si>
  <si>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</si>
  <si>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</si>
  <si>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</si>
  <si>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</si>
  <si>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</si>
  <si>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</si>
  <si>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</si>
  <si>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</si>
  <si>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</si>
  <si>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</si>
  <si>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</si>
  <si>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</si>
  <si>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</si>
  <si>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</si>
  <si>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</si>
  <si>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</si>
  <si>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</si>
  <si>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</si>
  <si>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</si>
  <si>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</si>
  <si>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</si>
  <si>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</si>
  <si>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</si>
  <si>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</si>
  <si>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</si>
  <si>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</si>
  <si>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</si>
  <si>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</si>
  <si>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</si>
  <si>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</si>
  <si>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</si>
  <si>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</si>
  <si>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</si>
  <si>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</si>
  <si>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</si>
  <si>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</si>
  <si>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</si>
  <si>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</si>
  <si>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</si>
  <si>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</si>
  <si>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</si>
  <si>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</si>
  <si>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</si>
  <si>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</si>
  <si>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</si>
  <si>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</si>
  <si>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</si>
  <si>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</si>
  <si>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</si>
  <si>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</si>
  <si>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</si>
  <si>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</si>
  <si>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</si>
  <si>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</si>
  <si>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</si>
  <si>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</si>
  <si>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</si>
  <si>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</si>
  <si>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</si>
  <si>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</si>
  <si>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</si>
  <si>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</si>
  <si>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</si>
  <si>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</si>
  <si>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</si>
  <si>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</si>
  <si>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</si>
  <si>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</si>
  <si>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</si>
  <si>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</si>
  <si>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</si>
  <si>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</si>
  <si>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</si>
  <si>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</si>
  <si>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</si>
  <si>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</si>
  <si>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</si>
  <si>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</si>
  <si>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</si>
  <si>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</si>
  <si>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</si>
  <si>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</si>
  <si>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</si>
  <si>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</si>
  <si>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</si>
  <si>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</si>
  <si>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</si>
  <si>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</si>
  <si>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</si>
  <si>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</si>
  <si>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</si>
  <si>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</si>
  <si>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</si>
  <si>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</si>
  <si>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</si>
  <si>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</si>
  <si>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</si>
  <si>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</si>
  <si>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</si>
  <si>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</si>
  <si>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</si>
  <si>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</si>
  <si>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</si>
  <si>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</si>
  <si>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</si>
  <si>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</si>
  <si>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</si>
  <si>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</si>
  <si>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</si>
  <si>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</si>
  <si>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</si>
  <si>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</si>
  <si>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</si>
  <si>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</si>
  <si>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</si>
  <si>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</si>
  <si>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</si>
  <si>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</si>
  <si>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</si>
  <si>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</si>
  <si>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</si>
  <si>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</si>
  <si>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</si>
  <si>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</si>
  <si>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</si>
  <si>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</si>
  <si>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</si>
  <si>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</si>
  <si>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</si>
  <si>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</si>
  <si>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</si>
  <si>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</si>
  <si>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</si>
  <si>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</si>
  <si>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</si>
  <si>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</si>
  <si>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</si>
  <si>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</si>
  <si>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</si>
  <si>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</si>
  <si>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</si>
  <si>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</si>
  <si>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</si>
  <si>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</si>
  <si>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</si>
  <si>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</si>
  <si>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</si>
  <si>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</si>
  <si>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</si>
  <si>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</si>
  <si>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</si>
  <si>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</si>
  <si>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</si>
  <si>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</si>
  <si>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</si>
  <si>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</si>
  <si>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</si>
  <si>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</si>
  <si>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</si>
  <si>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</si>
  <si>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</si>
  <si>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</si>
  <si>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</si>
  <si>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</si>
  <si>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</si>
  <si>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</si>
  <si>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</si>
  <si>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</si>
  <si>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</si>
  <si>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</si>
  <si>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</si>
  <si>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</si>
  <si>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</si>
  <si>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</si>
  <si>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</si>
  <si>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</si>
  <si>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</si>
  <si>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</si>
  <si>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</si>
  <si>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</si>
  <si>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</si>
  <si>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</si>
  <si>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</si>
  <si>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</si>
  <si>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</si>
  <si>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</si>
  <si>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</si>
  <si>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</si>
  <si>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</si>
  <si>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</si>
  <si>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</si>
  <si>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</si>
  <si>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</si>
  <si>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</si>
  <si>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</si>
  <si>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</si>
  <si>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</si>
  <si>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</si>
  <si>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</si>
  <si>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</si>
  <si>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</si>
  <si>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</si>
  <si>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</si>
  <si>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</si>
  <si>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</si>
  <si>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</si>
  <si>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</si>
  <si>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</si>
  <si>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</si>
  <si>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</si>
  <si>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</si>
  <si>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</si>
  <si>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</si>
  <si>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</si>
  <si>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</si>
  <si>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</si>
  <si>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</si>
  <si>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</si>
  <si>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</si>
  <si>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</si>
  <si>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</si>
  <si>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</si>
  <si>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</si>
  <si>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</si>
  <si>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</si>
  <si>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</si>
  <si>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</si>
  <si>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</si>
  <si>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</si>
  <si>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</si>
  <si>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</si>
  <si>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</si>
  <si>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</si>
  <si>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</si>
  <si>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</si>
  <si>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</si>
  <si>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</si>
  <si>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</si>
  <si>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</si>
  <si>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</si>
  <si>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</si>
  <si>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</si>
  <si>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</si>
  <si>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</si>
  <si>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</si>
  <si>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</si>
  <si>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</si>
  <si>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</si>
  <si>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</si>
  <si>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</si>
  <si>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</si>
  <si>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</si>
  <si>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</si>
  <si>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</si>
  <si>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</si>
  <si>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</si>
  <si>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</si>
  <si>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</si>
  <si>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</si>
  <si>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</si>
  <si>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</si>
  <si>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</si>
  <si>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</si>
  <si>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</si>
  <si>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</si>
  <si>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</si>
  <si>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</si>
  <si>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</si>
  <si>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</si>
  <si>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</si>
  <si>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</si>
  <si>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</si>
  <si>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</si>
  <si>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</si>
  <si>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</si>
  <si>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</si>
  <si>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</si>
  <si>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</si>
  <si>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</si>
  <si>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</si>
  <si>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</si>
  <si>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</si>
  <si>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</si>
  <si>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</si>
  <si>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</si>
  <si>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</si>
  <si>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</si>
  <si>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</si>
  <si>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</si>
  <si>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</si>
  <si>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</si>
  <si>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</si>
  <si>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</si>
  <si>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</si>
  <si>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</si>
  <si>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</si>
  <si>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</si>
  <si>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</si>
  <si>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</si>
  <si>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</si>
  <si>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</si>
  <si>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</si>
  <si>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</si>
  <si>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</si>
  <si>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</si>
  <si>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</si>
  <si>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</si>
  <si>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</si>
  <si>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</si>
  <si>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</si>
  <si>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</si>
  <si>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</si>
  <si>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</si>
  <si>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</si>
  <si>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</si>
  <si>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</si>
  <si>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</si>
  <si>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</si>
  <si>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</si>
  <si>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</si>
  <si>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</si>
  <si>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</si>
  <si>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</si>
  <si>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</si>
  <si>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</si>
  <si>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</si>
  <si>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</si>
  <si>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</si>
  <si>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</si>
  <si>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</si>
  <si>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</si>
  <si>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</si>
  <si>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</si>
  <si>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</si>
  <si>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</si>
  <si>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</si>
  <si>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</si>
  <si>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</si>
  <si>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</si>
  <si>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</si>
  <si>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</si>
  <si>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</si>
  <si>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</si>
  <si>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</si>
  <si>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</si>
  <si>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</si>
  <si>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</si>
  <si>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</si>
  <si>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</si>
  <si>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</si>
  <si>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</si>
  <si>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</si>
  <si>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</si>
  <si>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</si>
  <si>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</si>
  <si>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</si>
  <si>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</si>
  <si>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</si>
  <si>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</si>
  <si>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</si>
  <si>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</si>
  <si>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</si>
  <si>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</si>
  <si>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</si>
  <si>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</si>
  <si>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</si>
  <si>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</si>
  <si>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</si>
  <si>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</si>
  <si>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</si>
  <si>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</si>
  <si>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</si>
  <si>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</si>
  <si>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</si>
  <si>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</si>
  <si>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</si>
  <si>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</si>
  <si>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</si>
  <si>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</si>
  <si>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</si>
  <si>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</si>
  <si>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</si>
  <si>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</si>
  <si>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</si>
  <si>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</si>
  <si>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</si>
  <si>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</si>
  <si>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</si>
  <si>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</si>
  <si>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</si>
  <si>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</si>
  <si>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</si>
  <si>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</si>
  <si>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</si>
  <si>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</si>
  <si>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</si>
  <si>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</si>
  <si>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</si>
  <si>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</si>
  <si>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</si>
  <si>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</si>
  <si>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</si>
  <si>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</si>
  <si>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</si>
  <si>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</si>
  <si>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</si>
  <si>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</si>
  <si>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</si>
  <si>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</si>
  <si>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</si>
  <si>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</si>
  <si>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</si>
  <si>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</si>
  <si>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</si>
  <si>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</si>
  <si>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</si>
  <si>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</si>
  <si>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</si>
  <si>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</si>
  <si>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</si>
  <si>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</si>
  <si>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</si>
  <si>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</si>
  <si>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</si>
  <si>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</si>
  <si>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ENROLLMENT AS OF JUNE 30, 2018 BY PROGRAM AID CATEGORY - COUNTY LEVEL</t>
  </si>
  <si>
    <t>Medicaid Transformation Legislative Reporting - Prepared by DMA Financial Planning &amp; Analysis on September 12, 2018</t>
  </si>
  <si>
    <t>1. Funds 1310/1331 ($43.1M) - Increase in year-over year checkwrites along with an increase in Parts A, B, and D Buy-in Invoices.</t>
  </si>
  <si>
    <t>1. Fund 1337 ($212.5M) - Timing of consolidated supplemental hospital payments.</t>
  </si>
  <si>
    <t>2. Funds 1310/1331 ($113.3M) - Lower net fee-for-service payments along with capitation payments being under budget.</t>
  </si>
  <si>
    <t>Auth. Budget - July 2018 (YTD)</t>
  </si>
  <si>
    <t>Actuals - July 2018 (YTD)</t>
  </si>
  <si>
    <t>Data Source for Actuals: July 2018 BD-701</t>
  </si>
  <si>
    <t>Actuals - July 2017 (Month-End)</t>
  </si>
  <si>
    <t>Actuals - July 2018 (Month-End)</t>
  </si>
  <si>
    <t>Actuals - July 2017 (YTD)</t>
  </si>
  <si>
    <t>Auth. Budget - July 2018 (Month-End)</t>
  </si>
  <si>
    <t>Per Member Per Month Expenditures 
by Category of Service  (July 2018 Month-End)</t>
  </si>
  <si>
    <t>Enrollment for July 2018:</t>
  </si>
  <si>
    <t>Per Member Per Month Expenditures 
by Category of Service  (July 2018 - State Fiscal Year-to-Date)</t>
  </si>
  <si>
    <t>Total Member Months for July 2018:</t>
  </si>
  <si>
    <t>2. Enrollment data as of June 30, 2018. These individuals were eligible for benefits in July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</si>
</sst>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67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0" borderId="1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3" fontId="16" fillId="0" borderId="0" xfId="1" applyNumberFormat="1" applyFont="1" applyFill="1" applyBorder="1"/>
    <xf numFmtId="43" fontId="16" fillId="0" borderId="0" xfId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4" fontId="16" fillId="0" borderId="0" xfId="0" applyNumberFormat="1" applyFont="1" applyBorder="1" applyAlignment="1">
      <alignment horizontal="center" vertical="center"/>
    </xf>
    <xf numFmtId="44" fontId="19" fillId="0" borderId="0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165" fontId="13" fillId="0" borderId="0" xfId="1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Alignment="1"/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9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9" t="s">
        <v>388</v>
      </c>
      <c r="AQ3" s="99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100">
        <f>SUMIF($E$3:$AN$3,$AP$1,$E4:$AN4)</f>
        <v>0</v>
      </c>
      <c r="AQ4" s="100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100">
        <f t="shared" ref="AP5:AP68" si="0">SUMIF($E$3:$AN$3,$AP$1,$E5:$AN5)</f>
        <v>0</v>
      </c>
      <c r="AQ5" s="100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100">
        <f t="shared" si="0"/>
        <v>0</v>
      </c>
      <c r="AQ6" s="100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100">
        <f t="shared" si="0"/>
        <v>0</v>
      </c>
      <c r="AQ7" s="100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100">
        <f t="shared" si="0"/>
        <v>0</v>
      </c>
      <c r="AQ8" s="100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100">
        <f t="shared" si="0"/>
        <v>0</v>
      </c>
      <c r="AQ9" s="100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100">
        <f t="shared" si="0"/>
        <v>0</v>
      </c>
      <c r="AQ10" s="100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0">
        <f t="shared" si="0"/>
        <v>0</v>
      </c>
      <c r="AQ11" s="100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100">
        <f t="shared" si="0"/>
        <v>0</v>
      </c>
      <c r="AQ12" s="100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100">
        <f t="shared" si="0"/>
        <v>0</v>
      </c>
      <c r="AQ13" s="100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100">
        <f t="shared" si="0"/>
        <v>0</v>
      </c>
      <c r="AQ14" s="100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100">
        <f t="shared" si="0"/>
        <v>0</v>
      </c>
      <c r="AQ15" s="100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100">
        <f t="shared" si="0"/>
        <v>0</v>
      </c>
      <c r="AQ16" s="100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100">
        <f t="shared" si="0"/>
        <v>0</v>
      </c>
      <c r="AQ17" s="100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100">
        <f t="shared" si="0"/>
        <v>0</v>
      </c>
      <c r="AQ18" s="100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100">
        <f t="shared" si="0"/>
        <v>0</v>
      </c>
      <c r="AQ19" s="100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100">
        <f t="shared" si="0"/>
        <v>0</v>
      </c>
      <c r="AQ20" s="100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100">
        <f t="shared" si="0"/>
        <v>0</v>
      </c>
      <c r="AQ21" s="100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100">
        <f t="shared" si="0"/>
        <v>0</v>
      </c>
      <c r="AQ22" s="100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100">
        <f t="shared" si="0"/>
        <v>0</v>
      </c>
      <c r="AQ23" s="100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100">
        <f t="shared" si="0"/>
        <v>0</v>
      </c>
      <c r="AQ24" s="100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100">
        <f t="shared" si="0"/>
        <v>0</v>
      </c>
      <c r="AQ25" s="100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100">
        <f t="shared" si="0"/>
        <v>0</v>
      </c>
      <c r="AQ26" s="100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100">
        <f t="shared" si="0"/>
        <v>0</v>
      </c>
      <c r="AQ27" s="100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100">
        <f t="shared" si="0"/>
        <v>0</v>
      </c>
      <c r="AQ28" s="100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100">
        <f t="shared" si="0"/>
        <v>0</v>
      </c>
      <c r="AQ29" s="100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100">
        <f t="shared" si="0"/>
        <v>0</v>
      </c>
      <c r="AQ30" s="100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100">
        <f t="shared" si="0"/>
        <v>0</v>
      </c>
      <c r="AQ31" s="100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100">
        <f t="shared" si="0"/>
        <v>0</v>
      </c>
      <c r="AQ32" s="100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100">
        <f t="shared" si="0"/>
        <v>0</v>
      </c>
      <c r="AQ33" s="100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100">
        <f t="shared" si="0"/>
        <v>0</v>
      </c>
      <c r="AQ34" s="100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100">
        <f t="shared" si="0"/>
        <v>0</v>
      </c>
      <c r="AQ35" s="100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100">
        <f t="shared" si="0"/>
        <v>0</v>
      </c>
      <c r="AQ36" s="100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100">
        <f t="shared" si="0"/>
        <v>0</v>
      </c>
      <c r="AQ37" s="100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100">
        <f t="shared" si="0"/>
        <v>0</v>
      </c>
      <c r="AQ38" s="100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100">
        <f t="shared" si="0"/>
        <v>0</v>
      </c>
      <c r="AQ39" s="100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100">
        <f t="shared" si="0"/>
        <v>0</v>
      </c>
      <c r="AQ40" s="100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100">
        <f t="shared" si="0"/>
        <v>0</v>
      </c>
      <c r="AQ41" s="100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100">
        <f t="shared" si="0"/>
        <v>0</v>
      </c>
      <c r="AQ42" s="100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100">
        <f t="shared" si="0"/>
        <v>0</v>
      </c>
      <c r="AQ43" s="100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100">
        <f t="shared" si="0"/>
        <v>0</v>
      </c>
      <c r="AQ44" s="100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100">
        <f t="shared" si="0"/>
        <v>0</v>
      </c>
      <c r="AQ45" s="100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100">
        <f t="shared" si="0"/>
        <v>0</v>
      </c>
      <c r="AQ46" s="100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100">
        <f t="shared" si="0"/>
        <v>0</v>
      </c>
      <c r="AQ47" s="100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100">
        <f t="shared" si="0"/>
        <v>0</v>
      </c>
      <c r="AQ48" s="100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100">
        <f t="shared" si="0"/>
        <v>0</v>
      </c>
      <c r="AQ49" s="100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100">
        <f t="shared" si="0"/>
        <v>0</v>
      </c>
      <c r="AQ50" s="100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100">
        <f t="shared" si="0"/>
        <v>0</v>
      </c>
      <c r="AQ51" s="100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100">
        <f t="shared" si="0"/>
        <v>0</v>
      </c>
      <c r="AQ52" s="100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100">
        <f t="shared" si="0"/>
        <v>0</v>
      </c>
      <c r="AQ53" s="100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100">
        <f t="shared" si="0"/>
        <v>0</v>
      </c>
      <c r="AQ54" s="100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100">
        <f t="shared" si="0"/>
        <v>0</v>
      </c>
      <c r="AQ55" s="100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100">
        <f t="shared" si="0"/>
        <v>0</v>
      </c>
      <c r="AQ56" s="100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100">
        <f t="shared" si="0"/>
        <v>0</v>
      </c>
      <c r="AQ57" s="100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100">
        <f t="shared" si="0"/>
        <v>0</v>
      </c>
      <c r="AQ58" s="100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100">
        <f t="shared" si="0"/>
        <v>0</v>
      </c>
      <c r="AQ59" s="100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100">
        <f t="shared" si="0"/>
        <v>0</v>
      </c>
      <c r="AQ60" s="100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100">
        <f t="shared" si="0"/>
        <v>0</v>
      </c>
      <c r="AQ61" s="100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100">
        <f t="shared" si="0"/>
        <v>0</v>
      </c>
      <c r="AQ62" s="100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100">
        <f t="shared" si="0"/>
        <v>0</v>
      </c>
      <c r="AQ63" s="100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100">
        <f t="shared" si="0"/>
        <v>0</v>
      </c>
      <c r="AQ64" s="100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100">
        <f t="shared" si="0"/>
        <v>0</v>
      </c>
      <c r="AQ65" s="100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100">
        <f t="shared" si="0"/>
        <v>0</v>
      </c>
      <c r="AQ66" s="100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100">
        <f t="shared" si="0"/>
        <v>0</v>
      </c>
      <c r="AQ67" s="100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100">
        <f t="shared" si="0"/>
        <v>0</v>
      </c>
      <c r="AQ68" s="100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100">
        <f t="shared" ref="AP69:AP132" si="1">SUMIF($E$3:$AN$3,$AP$1,$E69:$AN69)</f>
        <v>0</v>
      </c>
      <c r="AQ69" s="100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100">
        <f t="shared" si="1"/>
        <v>0</v>
      </c>
      <c r="AQ70" s="100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100">
        <f t="shared" si="1"/>
        <v>0</v>
      </c>
      <c r="AQ71" s="100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100">
        <f t="shared" si="1"/>
        <v>0</v>
      </c>
      <c r="AQ72" s="100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100">
        <f t="shared" si="1"/>
        <v>0</v>
      </c>
      <c r="AQ73" s="100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0">
        <f t="shared" si="1"/>
        <v>0</v>
      </c>
      <c r="AQ74" s="100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100">
        <f t="shared" si="1"/>
        <v>0</v>
      </c>
      <c r="AQ75" s="100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100">
        <f t="shared" si="1"/>
        <v>0</v>
      </c>
      <c r="AQ76" s="100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100">
        <f t="shared" si="1"/>
        <v>0</v>
      </c>
      <c r="AQ77" s="100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100">
        <f t="shared" si="1"/>
        <v>0</v>
      </c>
      <c r="AQ78" s="100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100">
        <f t="shared" si="1"/>
        <v>0</v>
      </c>
      <c r="AQ79" s="100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100">
        <f t="shared" si="1"/>
        <v>0</v>
      </c>
      <c r="AQ80" s="100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100">
        <f t="shared" si="1"/>
        <v>0</v>
      </c>
      <c r="AQ81" s="100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0">
        <f t="shared" si="1"/>
        <v>0</v>
      </c>
      <c r="AQ82" s="100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100">
        <f t="shared" si="1"/>
        <v>0</v>
      </c>
      <c r="AQ83" s="100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100">
        <f t="shared" si="1"/>
        <v>0</v>
      </c>
      <c r="AQ84" s="100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0">
        <f t="shared" si="1"/>
        <v>0</v>
      </c>
      <c r="AQ85" s="100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100">
        <f t="shared" si="1"/>
        <v>0</v>
      </c>
      <c r="AQ86" s="100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100">
        <f t="shared" si="1"/>
        <v>0</v>
      </c>
      <c r="AQ87" s="100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100">
        <f t="shared" si="1"/>
        <v>0</v>
      </c>
      <c r="AQ88" s="100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100">
        <f t="shared" si="1"/>
        <v>0</v>
      </c>
      <c r="AQ89" s="100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100">
        <f t="shared" si="1"/>
        <v>0</v>
      </c>
      <c r="AQ90" s="100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100">
        <f t="shared" si="1"/>
        <v>0</v>
      </c>
      <c r="AQ91" s="100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100">
        <f t="shared" si="1"/>
        <v>0</v>
      </c>
      <c r="AQ92" s="100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100">
        <f t="shared" si="1"/>
        <v>0</v>
      </c>
      <c r="AQ93" s="100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100">
        <f t="shared" si="1"/>
        <v>0</v>
      </c>
      <c r="AQ94" s="100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100">
        <f t="shared" si="1"/>
        <v>0</v>
      </c>
      <c r="AQ95" s="100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100">
        <f t="shared" si="1"/>
        <v>0</v>
      </c>
      <c r="AQ96" s="100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100">
        <f t="shared" si="1"/>
        <v>0</v>
      </c>
      <c r="AQ97" s="100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100">
        <f t="shared" si="1"/>
        <v>0</v>
      </c>
      <c r="AQ98" s="100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100">
        <f t="shared" si="1"/>
        <v>0</v>
      </c>
      <c r="AQ99" s="100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100">
        <f t="shared" si="1"/>
        <v>0</v>
      </c>
      <c r="AQ100" s="100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100">
        <f t="shared" si="1"/>
        <v>0</v>
      </c>
      <c r="AQ101" s="100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100">
        <f t="shared" si="1"/>
        <v>0</v>
      </c>
      <c r="AQ102" s="100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100">
        <f t="shared" si="1"/>
        <v>0</v>
      </c>
      <c r="AQ103" s="100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100">
        <f t="shared" si="1"/>
        <v>0</v>
      </c>
      <c r="AQ104" s="100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100">
        <f t="shared" si="1"/>
        <v>0</v>
      </c>
      <c r="AQ105" s="100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100">
        <f t="shared" si="1"/>
        <v>0</v>
      </c>
      <c r="AQ106" s="100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100">
        <f t="shared" si="1"/>
        <v>0</v>
      </c>
      <c r="AQ107" s="100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0">
        <f t="shared" si="1"/>
        <v>0</v>
      </c>
      <c r="AQ108" s="100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100">
        <f t="shared" si="1"/>
        <v>0</v>
      </c>
      <c r="AQ109" s="100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0">
        <f t="shared" si="1"/>
        <v>0</v>
      </c>
      <c r="AQ110" s="100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100">
        <f t="shared" si="1"/>
        <v>0</v>
      </c>
      <c r="AQ111" s="100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100">
        <f t="shared" si="1"/>
        <v>0</v>
      </c>
      <c r="AQ112" s="100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0">
        <f t="shared" si="1"/>
        <v>0</v>
      </c>
      <c r="AQ113" s="100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100">
        <f t="shared" si="1"/>
        <v>0</v>
      </c>
      <c r="AQ114" s="100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0">
        <f t="shared" si="1"/>
        <v>0</v>
      </c>
      <c r="AQ115" s="100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100">
        <f t="shared" si="1"/>
        <v>0</v>
      </c>
      <c r="AQ116" s="100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0">
        <f t="shared" si="1"/>
        <v>0</v>
      </c>
      <c r="AQ117" s="100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0">
        <f t="shared" si="1"/>
        <v>0</v>
      </c>
      <c r="AQ118" s="100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0">
        <f t="shared" si="1"/>
        <v>0</v>
      </c>
      <c r="AQ119" s="100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100">
        <f t="shared" si="1"/>
        <v>0</v>
      </c>
      <c r="AQ120" s="100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0">
        <f t="shared" si="1"/>
        <v>0</v>
      </c>
      <c r="AQ121" s="100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0">
        <f t="shared" si="1"/>
        <v>0</v>
      </c>
      <c r="AQ122" s="100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0">
        <f t="shared" si="1"/>
        <v>0</v>
      </c>
      <c r="AQ123" s="100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0">
        <f t="shared" si="1"/>
        <v>0</v>
      </c>
      <c r="AQ124" s="100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0">
        <f t="shared" si="1"/>
        <v>0</v>
      </c>
      <c r="AQ125" s="100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100">
        <f t="shared" si="1"/>
        <v>0</v>
      </c>
      <c r="AQ126" s="100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0">
        <f t="shared" si="1"/>
        <v>0</v>
      </c>
      <c r="AQ127" s="100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0">
        <f t="shared" si="1"/>
        <v>0</v>
      </c>
      <c r="AQ128" s="100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100">
        <f t="shared" si="1"/>
        <v>0</v>
      </c>
      <c r="AQ129" s="100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0">
        <f t="shared" si="1"/>
        <v>0</v>
      </c>
      <c r="AQ130" s="100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0">
        <f t="shared" si="1"/>
        <v>0</v>
      </c>
      <c r="AQ131" s="100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100">
        <f t="shared" si="1"/>
        <v>0</v>
      </c>
      <c r="AQ132" s="100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100">
        <f t="shared" ref="AP133:AP159" si="2">SUMIF($E$3:$AN$3,$AP$1,$E133:$AN133)</f>
        <v>0</v>
      </c>
      <c r="AQ133" s="100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100">
        <f t="shared" si="2"/>
        <v>0</v>
      </c>
      <c r="AQ134" s="100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0">
        <f t="shared" si="2"/>
        <v>0</v>
      </c>
      <c r="AQ135" s="100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0">
        <f t="shared" si="2"/>
        <v>0</v>
      </c>
      <c r="AQ136" s="100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0">
        <f t="shared" si="2"/>
        <v>0</v>
      </c>
      <c r="AQ137" s="100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0">
        <f t="shared" si="2"/>
        <v>0</v>
      </c>
      <c r="AQ138" s="100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100">
        <f t="shared" si="2"/>
        <v>0</v>
      </c>
      <c r="AQ139" s="100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100">
        <f t="shared" si="2"/>
        <v>0</v>
      </c>
      <c r="AQ140" s="100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100">
        <f t="shared" si="2"/>
        <v>0</v>
      </c>
      <c r="AQ141" s="100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100">
        <f t="shared" si="2"/>
        <v>0</v>
      </c>
      <c r="AQ142" s="100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100">
        <f t="shared" si="2"/>
        <v>0</v>
      </c>
      <c r="AQ143" s="100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0">
        <f t="shared" si="2"/>
        <v>0</v>
      </c>
      <c r="AQ144" s="100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100">
        <f t="shared" si="2"/>
        <v>0</v>
      </c>
      <c r="AQ145" s="100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100">
        <f t="shared" si="2"/>
        <v>0</v>
      </c>
      <c r="AQ146" s="100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100">
        <f t="shared" si="2"/>
        <v>0</v>
      </c>
      <c r="AQ147" s="100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100">
        <f t="shared" si="2"/>
        <v>0</v>
      </c>
      <c r="AQ148" s="100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100">
        <f t="shared" si="2"/>
        <v>0</v>
      </c>
      <c r="AQ149" s="100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100">
        <f t="shared" si="2"/>
        <v>0</v>
      </c>
      <c r="AQ150" s="100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100">
        <f t="shared" si="2"/>
        <v>0</v>
      </c>
      <c r="AQ151" s="100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100">
        <f t="shared" si="2"/>
        <v>0</v>
      </c>
      <c r="AQ152" s="100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100">
        <f t="shared" si="2"/>
        <v>0</v>
      </c>
      <c r="AQ153" s="100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100">
        <f t="shared" si="2"/>
        <v>0</v>
      </c>
      <c r="AQ154" s="100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100">
        <f t="shared" si="2"/>
        <v>0</v>
      </c>
      <c r="AQ155" s="100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100">
        <f t="shared" si="2"/>
        <v>0</v>
      </c>
      <c r="AQ156" s="100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100">
        <f t="shared" si="2"/>
        <v>0</v>
      </c>
      <c r="AQ157" s="100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100">
        <f t="shared" si="2"/>
        <v>0</v>
      </c>
      <c r="AQ158" s="100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100">
        <f t="shared" si="2"/>
        <v>0</v>
      </c>
      <c r="AQ159" s="100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416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6.05" customHeight="1" x14ac:dyDescent="0.3">
      <c r="A2" s="57"/>
      <c r="B2" s="59"/>
      <c r="C2" s="154" t="s">
        <v>462</v>
      </c>
      <c r="D2" s="154"/>
      <c r="E2" s="154"/>
      <c r="F2" s="154"/>
      <c r="G2" s="60"/>
      <c r="H2" s="154" t="s">
        <v>463</v>
      </c>
      <c r="I2" s="154"/>
      <c r="J2" s="154"/>
      <c r="K2" s="154"/>
      <c r="L2" s="60"/>
      <c r="M2" s="154" t="s">
        <v>94</v>
      </c>
      <c r="N2" s="154"/>
      <c r="O2" s="154"/>
      <c r="P2" s="154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81" t="s">
        <v>70</v>
      </c>
      <c r="D3" s="81" t="s">
        <v>71</v>
      </c>
      <c r="E3" s="81" t="s">
        <v>72</v>
      </c>
      <c r="F3" s="81" t="s">
        <v>73</v>
      </c>
      <c r="G3" s="60" t="s">
        <v>454</v>
      </c>
      <c r="H3" s="81" t="s">
        <v>70</v>
      </c>
      <c r="I3" s="81" t="s">
        <v>71</v>
      </c>
      <c r="J3" s="81" t="s">
        <v>72</v>
      </c>
      <c r="K3" s="81" t="s">
        <v>73</v>
      </c>
      <c r="L3" s="60" t="s">
        <v>454</v>
      </c>
      <c r="M3" s="81" t="s">
        <v>70</v>
      </c>
      <c r="N3" s="81" t="s">
        <v>71</v>
      </c>
      <c r="O3" s="81" t="s">
        <v>72</v>
      </c>
      <c r="P3" s="81" t="s">
        <v>73</v>
      </c>
      <c r="Q3" s="15"/>
    </row>
    <row r="4" spans="1:19" ht="19.5" customHeight="1" x14ac:dyDescent="0.3">
      <c r="A4" s="9">
        <v>1310</v>
      </c>
      <c r="B4" s="10" t="s">
        <v>400</v>
      </c>
      <c r="C4" s="11">
        <v>1083.3409359239872</v>
      </c>
      <c r="D4" s="11">
        <v>719.65190076481349</v>
      </c>
      <c r="E4" s="11">
        <v>15.089025183798924</v>
      </c>
      <c r="F4" s="11">
        <v>348.6000099753748</v>
      </c>
      <c r="G4" s="11">
        <v>1242.0751993000003</v>
      </c>
      <c r="H4" s="11">
        <v>1242.0751993000003</v>
      </c>
      <c r="I4" s="11">
        <v>828.5894601</v>
      </c>
      <c r="J4" s="11">
        <v>12.761647640000001</v>
      </c>
      <c r="K4" s="11">
        <v>400.72409156000037</v>
      </c>
      <c r="L4" s="11"/>
      <c r="M4" s="11">
        <v>158.73426337601313</v>
      </c>
      <c r="N4" s="11">
        <v>108.93755933518651</v>
      </c>
      <c r="O4" s="11">
        <v>-2.3273775437989226</v>
      </c>
      <c r="P4" s="11">
        <v>52.12408158462555</v>
      </c>
      <c r="Q4" s="15"/>
    </row>
    <row r="5" spans="1:19" s="15" customFormat="1" ht="19.5" customHeight="1" x14ac:dyDescent="0.3">
      <c r="A5" s="12">
        <v>1331</v>
      </c>
      <c r="B5" s="13" t="s">
        <v>404</v>
      </c>
      <c r="C5" s="34">
        <v>-102.86621533333333</v>
      </c>
      <c r="D5" s="34">
        <v>-29.185117942176525</v>
      </c>
      <c r="E5" s="34">
        <v>0</v>
      </c>
      <c r="F5" s="34">
        <v>-73.681097391156811</v>
      </c>
      <c r="G5" s="56">
        <v>40.481845869999987</v>
      </c>
      <c r="H5" s="34">
        <v>-40.481845869999987</v>
      </c>
      <c r="I5" s="34">
        <v>-27.966052789999999</v>
      </c>
      <c r="J5" s="34">
        <v>0</v>
      </c>
      <c r="K5" s="34">
        <v>-12.515793079999987</v>
      </c>
      <c r="L5" s="14"/>
      <c r="M5" s="34">
        <v>62.384369463333343</v>
      </c>
      <c r="N5" s="34">
        <v>1.2190651521765261</v>
      </c>
      <c r="O5" s="34">
        <v>0</v>
      </c>
      <c r="P5" s="34">
        <v>61.165304311156817</v>
      </c>
    </row>
    <row r="6" spans="1:19" ht="19.5" customHeight="1" x14ac:dyDescent="0.3">
      <c r="A6" s="9">
        <v>1993</v>
      </c>
      <c r="B6" s="10" t="s">
        <v>409</v>
      </c>
      <c r="C6" s="32">
        <v>3.4611196666666664</v>
      </c>
      <c r="D6" s="32">
        <v>-2.8973923333333329</v>
      </c>
      <c r="E6" s="32">
        <v>6.3585120000000002</v>
      </c>
      <c r="F6" s="32">
        <v>0</v>
      </c>
      <c r="G6" s="11">
        <v>39.494798000000003</v>
      </c>
      <c r="H6" s="32">
        <v>39.494798000000003</v>
      </c>
      <c r="I6" s="32">
        <v>19.765358410000005</v>
      </c>
      <c r="J6" s="32">
        <v>39.494798000000003</v>
      </c>
      <c r="K6" s="32">
        <v>-19.765358410000005</v>
      </c>
      <c r="L6" s="16"/>
      <c r="M6" s="32">
        <v>36.033678333333334</v>
      </c>
      <c r="N6" s="32">
        <v>22.662750743333337</v>
      </c>
      <c r="O6" s="32">
        <v>33.136286000000005</v>
      </c>
      <c r="P6" s="32">
        <v>-19.765358410000008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17.373407500000003</v>
      </c>
      <c r="D7" s="34">
        <v>11.819560577114025</v>
      </c>
      <c r="E7" s="34">
        <v>0</v>
      </c>
      <c r="F7" s="34">
        <v>5.5538469228859775</v>
      </c>
      <c r="G7" s="56">
        <v>16.477312249999997</v>
      </c>
      <c r="H7" s="34">
        <v>16.477312249999997</v>
      </c>
      <c r="I7" s="34">
        <v>11.548317939999999</v>
      </c>
      <c r="J7" s="34">
        <v>0</v>
      </c>
      <c r="K7" s="34">
        <v>4.9289943099999984</v>
      </c>
      <c r="L7" s="14"/>
      <c r="M7" s="34">
        <v>-0.89609525000000545</v>
      </c>
      <c r="N7" s="34">
        <v>-0.27124263711402641</v>
      </c>
      <c r="O7" s="34">
        <v>0</v>
      </c>
      <c r="P7" s="34">
        <v>-0.62485261288597904</v>
      </c>
    </row>
    <row r="8" spans="1:19" ht="19.5" customHeight="1" x14ac:dyDescent="0.3">
      <c r="A8" s="9">
        <v>1320</v>
      </c>
      <c r="B8" s="10" t="s">
        <v>402</v>
      </c>
      <c r="C8" s="32">
        <v>9.487312930589848</v>
      </c>
      <c r="D8" s="32">
        <v>4.6804915500520021</v>
      </c>
      <c r="E8" s="32">
        <v>2.4198623891407038</v>
      </c>
      <c r="F8" s="32">
        <v>2.3869589913971421</v>
      </c>
      <c r="G8" s="11">
        <v>11.34685732</v>
      </c>
      <c r="H8" s="32">
        <v>11.34685732</v>
      </c>
      <c r="I8" s="32">
        <v>7.5312808100000002</v>
      </c>
      <c r="J8" s="32">
        <v>5.5913887600000001</v>
      </c>
      <c r="K8" s="32">
        <v>-1.7758122500000004</v>
      </c>
      <c r="L8" s="16"/>
      <c r="M8" s="32">
        <v>1.8595443894101518</v>
      </c>
      <c r="N8" s="32">
        <v>2.850789259947998</v>
      </c>
      <c r="O8" s="32">
        <v>3.1715263708592962</v>
      </c>
      <c r="P8" s="32">
        <v>-4.1627712413971425</v>
      </c>
    </row>
    <row r="9" spans="1:19" s="15" customFormat="1" ht="19.5" customHeight="1" x14ac:dyDescent="0.3">
      <c r="A9" s="12">
        <v>1101</v>
      </c>
      <c r="B9" s="13" t="s">
        <v>397</v>
      </c>
      <c r="C9" s="34">
        <v>3.7481645000000023</v>
      </c>
      <c r="D9" s="34">
        <v>2.0932766666666667</v>
      </c>
      <c r="E9" s="34">
        <v>0.15453658333333331</v>
      </c>
      <c r="F9" s="34">
        <v>1.5003512500000022</v>
      </c>
      <c r="G9" s="56">
        <v>3.0027620599999998</v>
      </c>
      <c r="H9" s="34">
        <v>3.0027620599999998</v>
      </c>
      <c r="I9" s="34">
        <v>1.8086077899999986</v>
      </c>
      <c r="J9" s="34">
        <v>7.4674779999999996E-2</v>
      </c>
      <c r="K9" s="34">
        <v>1.1194794900000011</v>
      </c>
      <c r="L9" s="14"/>
      <c r="M9" s="34">
        <v>-0.74540244000000255</v>
      </c>
      <c r="N9" s="34">
        <v>-0.28466887666666807</v>
      </c>
      <c r="O9" s="34">
        <v>-7.9861803333333314E-2</v>
      </c>
      <c r="P9" s="34">
        <v>-0.38087176000000117</v>
      </c>
    </row>
    <row r="10" spans="1:19" ht="19.5" customHeight="1" x14ac:dyDescent="0.3">
      <c r="A10" s="9">
        <v>1337</v>
      </c>
      <c r="B10" s="10" t="s">
        <v>405</v>
      </c>
      <c r="C10" s="32">
        <v>214.4016803235435</v>
      </c>
      <c r="D10" s="32">
        <v>0.73741942696929907</v>
      </c>
      <c r="E10" s="32">
        <v>0</v>
      </c>
      <c r="F10" s="32">
        <v>213.66426089657421</v>
      </c>
      <c r="G10" s="11">
        <v>1.9837499999999999</v>
      </c>
      <c r="H10" s="32">
        <v>1.9837499999999999</v>
      </c>
      <c r="I10" s="32">
        <v>0.77773879000000001</v>
      </c>
      <c r="J10" s="32">
        <v>0</v>
      </c>
      <c r="K10" s="32">
        <v>1.2060112099999998</v>
      </c>
      <c r="L10" s="32"/>
      <c r="M10" s="32">
        <v>-212.41793032354352</v>
      </c>
      <c r="N10" s="32">
        <v>4.0319363030700939E-2</v>
      </c>
      <c r="O10" s="32">
        <v>0</v>
      </c>
      <c r="P10" s="32">
        <v>-212.45824968657422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-7.0116633333333347</v>
      </c>
      <c r="D11" s="34">
        <v>-4.6204305857311949</v>
      </c>
      <c r="E11" s="34">
        <v>0</v>
      </c>
      <c r="F11" s="34">
        <v>-2.3912327476021398</v>
      </c>
      <c r="G11" s="56">
        <v>1.7892956299999991</v>
      </c>
      <c r="H11" s="34">
        <v>-1.7892956299999991</v>
      </c>
      <c r="I11" s="34">
        <v>-2.3692641999999999</v>
      </c>
      <c r="J11" s="34">
        <v>-6.1677399999999997E-3</v>
      </c>
      <c r="K11" s="34">
        <v>0.58613631000000077</v>
      </c>
      <c r="L11" s="14"/>
      <c r="M11" s="34">
        <v>5.2223677033333358</v>
      </c>
      <c r="N11" s="34">
        <v>2.251166385731195</v>
      </c>
      <c r="O11" s="34">
        <v>-6.1677399999999997E-3</v>
      </c>
      <c r="P11" s="34">
        <v>2.9773690576021408</v>
      </c>
    </row>
    <row r="12" spans="1:19" ht="19.5" customHeight="1" x14ac:dyDescent="0.3">
      <c r="A12" s="9">
        <v>1102</v>
      </c>
      <c r="B12" s="10" t="s">
        <v>398</v>
      </c>
      <c r="C12" s="32">
        <v>13.321086166666666</v>
      </c>
      <c r="D12" s="32">
        <v>7.0401645833333326</v>
      </c>
      <c r="E12" s="32">
        <v>3.0181808333333331</v>
      </c>
      <c r="F12" s="32">
        <v>3.2627407499999999</v>
      </c>
      <c r="G12" s="11">
        <v>1.2873481099999999</v>
      </c>
      <c r="H12" s="32">
        <v>1.2873481099999999</v>
      </c>
      <c r="I12" s="32">
        <v>0.89110069999999997</v>
      </c>
      <c r="J12" s="32">
        <v>0.73208434000000011</v>
      </c>
      <c r="K12" s="32">
        <v>-0.33583693000000014</v>
      </c>
      <c r="L12" s="16"/>
      <c r="M12" s="32">
        <v>-12.033738056666666</v>
      </c>
      <c r="N12" s="32">
        <v>-6.1490638833333326</v>
      </c>
      <c r="O12" s="32">
        <v>-2.286096493333333</v>
      </c>
      <c r="P12" s="32">
        <v>-3.59857768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0.17185299999999998</v>
      </c>
      <c r="D13" s="34">
        <v>0</v>
      </c>
      <c r="E13" s="34">
        <v>0</v>
      </c>
      <c r="F13" s="34">
        <v>0.17185299999999998</v>
      </c>
      <c r="G13" s="56">
        <v>0.89133485000000012</v>
      </c>
      <c r="H13" s="34">
        <v>-0.89133485000000012</v>
      </c>
      <c r="I13" s="34">
        <v>0</v>
      </c>
      <c r="J13" s="34">
        <v>16.813650060000004</v>
      </c>
      <c r="K13" s="34">
        <v>-17.704984910000004</v>
      </c>
      <c r="L13" s="34"/>
      <c r="M13" s="34">
        <v>-1.06318785</v>
      </c>
      <c r="N13" s="34">
        <v>0</v>
      </c>
      <c r="O13" s="34">
        <v>16.813650060000004</v>
      </c>
      <c r="P13" s="34">
        <v>-17.876837910000003</v>
      </c>
    </row>
    <row r="14" spans="1:19" ht="19.5" customHeight="1" x14ac:dyDescent="0.3">
      <c r="A14" s="9">
        <v>1350</v>
      </c>
      <c r="B14" s="10" t="s">
        <v>406</v>
      </c>
      <c r="C14" s="32">
        <v>0</v>
      </c>
      <c r="D14" s="32">
        <v>0</v>
      </c>
      <c r="E14" s="32">
        <v>0</v>
      </c>
      <c r="F14" s="32">
        <v>0</v>
      </c>
      <c r="G14" s="11">
        <v>0.25565967000000001</v>
      </c>
      <c r="H14" s="32">
        <v>-0.25565967000000001</v>
      </c>
      <c r="I14" s="32">
        <v>0</v>
      </c>
      <c r="J14" s="32">
        <v>0</v>
      </c>
      <c r="K14" s="32">
        <v>-0.25565967000000001</v>
      </c>
      <c r="L14" s="16"/>
      <c r="M14" s="32">
        <v>-0.25565967000000001</v>
      </c>
      <c r="N14" s="32">
        <v>0</v>
      </c>
      <c r="O14" s="32">
        <v>0</v>
      </c>
      <c r="P14" s="32">
        <v>-0.25565967000000001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5.9993853333333327</v>
      </c>
      <c r="D15" s="34">
        <v>5.8154818333333331</v>
      </c>
      <c r="E15" s="34">
        <v>0.14024708333333333</v>
      </c>
      <c r="F15" s="34">
        <v>4.3656416666666226E-2</v>
      </c>
      <c r="G15" s="56">
        <v>0.23044469000000001</v>
      </c>
      <c r="H15" s="34">
        <v>0.23044469000000001</v>
      </c>
      <c r="I15" s="34">
        <v>0.22351072999999999</v>
      </c>
      <c r="J15" s="34">
        <v>0</v>
      </c>
      <c r="K15" s="34">
        <v>6.9339600000000168E-3</v>
      </c>
      <c r="L15" s="14"/>
      <c r="M15" s="34">
        <v>-5.768940643333333</v>
      </c>
      <c r="N15" s="34">
        <v>-5.591971103333333</v>
      </c>
      <c r="O15" s="34">
        <v>-0.14024708333333333</v>
      </c>
      <c r="P15" s="34">
        <v>-3.6722456666666653E-2</v>
      </c>
    </row>
    <row r="16" spans="1:19" ht="19.5" customHeight="1" x14ac:dyDescent="0.3">
      <c r="A16" s="9">
        <v>1991</v>
      </c>
      <c r="B16" s="10" t="s">
        <v>408</v>
      </c>
      <c r="C16" s="32">
        <v>0</v>
      </c>
      <c r="D16" s="32">
        <v>0</v>
      </c>
      <c r="E16" s="32">
        <v>0</v>
      </c>
      <c r="F16" s="32">
        <v>0</v>
      </c>
      <c r="G16" s="11">
        <v>0</v>
      </c>
      <c r="H16" s="32">
        <v>0</v>
      </c>
      <c r="I16" s="32">
        <v>3.3806939999999994E-2</v>
      </c>
      <c r="J16" s="32">
        <v>0</v>
      </c>
      <c r="K16" s="32">
        <v>-3.3806939999999994E-2</v>
      </c>
      <c r="L16" s="16"/>
      <c r="M16" s="32">
        <v>0</v>
      </c>
      <c r="N16" s="32">
        <v>3.3806939999999994E-2</v>
      </c>
      <c r="O16" s="32">
        <v>0</v>
      </c>
      <c r="P16" s="32">
        <v>-3.3806939999999994E-2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1.4332639166666667</v>
      </c>
      <c r="D17" s="34">
        <v>0</v>
      </c>
      <c r="E17" s="34">
        <v>1.4332639166666665</v>
      </c>
      <c r="F17" s="34">
        <v>0</v>
      </c>
      <c r="G17" s="56">
        <v>0</v>
      </c>
      <c r="H17" s="34">
        <v>0</v>
      </c>
      <c r="I17" s="34">
        <v>0</v>
      </c>
      <c r="J17" s="34">
        <v>7.5630169999999997E-2</v>
      </c>
      <c r="K17" s="34">
        <v>-7.5630169999999997E-2</v>
      </c>
      <c r="L17" s="14"/>
      <c r="M17" s="34">
        <v>-1.4332639166666667</v>
      </c>
      <c r="N17" s="34">
        <v>0</v>
      </c>
      <c r="O17" s="34">
        <v>-1.3576337466666666</v>
      </c>
      <c r="P17" s="34">
        <v>-7.5630170000000163E-2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2" customHeight="1" x14ac:dyDescent="0.3">
      <c r="A19" s="12">
        <v>1810</v>
      </c>
      <c r="B19" s="13" t="s">
        <v>407</v>
      </c>
      <c r="C19" s="140">
        <v>0</v>
      </c>
      <c r="D19" s="140">
        <v>0</v>
      </c>
      <c r="E19" s="140">
        <v>0</v>
      </c>
      <c r="F19" s="140">
        <v>0</v>
      </c>
      <c r="G19" s="141">
        <v>0</v>
      </c>
      <c r="H19" s="140">
        <v>0</v>
      </c>
      <c r="I19" s="140">
        <v>12.55869815</v>
      </c>
      <c r="J19" s="140">
        <v>4.9817450000000006E-2</v>
      </c>
      <c r="K19" s="140">
        <v>-12.6085156</v>
      </c>
      <c r="L19" s="19"/>
      <c r="M19" s="140">
        <v>0</v>
      </c>
      <c r="N19" s="140">
        <v>12.55869815</v>
      </c>
      <c r="O19" s="140">
        <v>4.9817450000000006E-2</v>
      </c>
      <c r="P19" s="140">
        <v>-12.6085156</v>
      </c>
    </row>
    <row r="20" spans="1:16" s="15" customFormat="1" ht="19.5" customHeight="1" x14ac:dyDescent="0.3">
      <c r="A20" s="53">
        <v>1992</v>
      </c>
      <c r="B20" s="96" t="s">
        <v>90</v>
      </c>
      <c r="C20" s="33">
        <v>0</v>
      </c>
      <c r="D20" s="33">
        <v>-4.9644847499999996</v>
      </c>
      <c r="E20" s="33">
        <v>4.9644847499999996</v>
      </c>
      <c r="F20" s="33">
        <v>0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6.1187659599999993</v>
      </c>
      <c r="O20" s="33">
        <v>-5.0249220299999999</v>
      </c>
      <c r="P20" s="33">
        <v>-1.0938439299999994</v>
      </c>
    </row>
    <row r="21" spans="1:16" s="28" customFormat="1" ht="19.5" customHeight="1" x14ac:dyDescent="0.3">
      <c r="A21" s="24"/>
      <c r="B21" s="25" t="s">
        <v>93</v>
      </c>
      <c r="C21" s="26">
        <v>1242.8603305947872</v>
      </c>
      <c r="D21" s="26">
        <v>710.17086979104101</v>
      </c>
      <c r="E21" s="26">
        <v>33.57811273960629</v>
      </c>
      <c r="F21" s="26">
        <v>499.11134806413992</v>
      </c>
      <c r="G21" s="27"/>
      <c r="H21" s="26">
        <v>1272.4803357100006</v>
      </c>
      <c r="I21" s="26">
        <v>854.54684457999997</v>
      </c>
      <c r="J21" s="26">
        <v>75.527086180000012</v>
      </c>
      <c r="K21" s="27">
        <v>342.40640495000065</v>
      </c>
      <c r="L21" s="27"/>
      <c r="M21" s="26">
        <v>29.620005115213022</v>
      </c>
      <c r="N21" s="26">
        <v>144.3759747889589</v>
      </c>
      <c r="O21" s="26">
        <v>41.948973440393722</v>
      </c>
      <c r="P21" s="26">
        <v>-156.70494311413961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80" t="s">
        <v>464</v>
      </c>
      <c r="B23" s="5"/>
      <c r="C23" s="119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4"/>
      <c r="B24" s="5"/>
      <c r="C24" s="119" t="s">
        <v>456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4"/>
      <c r="B25" s="5"/>
      <c r="C25" s="119"/>
      <c r="D25" s="7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80" t="s">
        <v>393</v>
      </c>
      <c r="B26" s="5"/>
      <c r="C26" s="108" t="s">
        <v>413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customHeight="1" x14ac:dyDescent="0.3">
      <c r="A27" s="98" t="s">
        <v>394</v>
      </c>
      <c r="C27" s="157" t="s">
        <v>460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pans="1:16" x14ac:dyDescent="0.3">
      <c r="A28" s="98" t="s">
        <v>395</v>
      </c>
      <c r="C28" s="158" t="s">
        <v>461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</row>
    <row r="29" spans="1:16" x14ac:dyDescent="0.3">
      <c r="A29" s="98" t="s">
        <v>396</v>
      </c>
    </row>
    <row r="30" spans="1:16" x14ac:dyDescent="0.3"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</row>
    <row r="32" spans="1:16" x14ac:dyDescent="0.3">
      <c r="A32" s="98" t="s">
        <v>458</v>
      </c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55" t="s">
        <v>373</v>
      </c>
      <c r="B4" s="156"/>
      <c r="C4" s="152" t="s">
        <v>369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9" s="58" customFormat="1" ht="15.6" customHeight="1" x14ac:dyDescent="0.3">
      <c r="A5" s="57"/>
      <c r="B5" s="59"/>
      <c r="C5" s="154" t="e">
        <f>"Forecast"&amp;" "&amp;"-"&amp;" "&amp;#REF!&amp;" "&amp;"(MTD)"</f>
        <v>#REF!</v>
      </c>
      <c r="D5" s="154"/>
      <c r="E5" s="154"/>
      <c r="F5" s="154"/>
      <c r="G5" s="60"/>
      <c r="H5" s="154" t="e">
        <f>"Actuals"&amp;" "&amp;"-"&amp;" "&amp;#REF!&amp;" "&amp;"(MTD)"</f>
        <v>#REF!</v>
      </c>
      <c r="I5" s="154"/>
      <c r="J5" s="154"/>
      <c r="K5" s="154"/>
      <c r="L5" s="60"/>
      <c r="M5" s="154" t="s">
        <v>252</v>
      </c>
      <c r="N5" s="154"/>
      <c r="O5" s="154"/>
      <c r="P5" s="154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5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(1101-1337)'!$AP:$AP)/$A$2</f>
        <v>0</v>
      </c>
      <c r="D24" s="70">
        <f>SUMIF('MC Fcst Fed. Rec. (1101-1337)'!$C:$C,$A24,'MC Fcst Fed. Rec. (1101-1337)'!$AP:$AP)/$A$2</f>
        <v>0</v>
      </c>
      <c r="E24" s="70">
        <f>SUMIF('MC Fcst Oth. Rec. (1101-1337)'!$C:$C,$A24,'MC Fcst Oth. Rec. (1101-1337)'!$AP:$AP)/$A$2</f>
        <v>0</v>
      </c>
      <c r="F24" s="70">
        <f t="shared" si="0"/>
        <v>0</v>
      </c>
      <c r="G24" s="56"/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1"/>
        <v>#REF!</v>
      </c>
      <c r="L24" s="14"/>
      <c r="M24" s="70" t="e">
        <f t="shared" si="2"/>
        <v>#REF!</v>
      </c>
      <c r="N24" s="70" t="e">
        <f t="shared" si="3"/>
        <v>#REF!</v>
      </c>
      <c r="O24" s="70" t="e">
        <f t="shared" si="4"/>
        <v>#REF!</v>
      </c>
      <c r="P24" s="70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0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0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0" t="s">
        <v>393</v>
      </c>
    </row>
    <row r="32" spans="1:16" x14ac:dyDescent="0.3">
      <c r="A32" s="98" t="s">
        <v>394</v>
      </c>
    </row>
    <row r="33" spans="1:1" x14ac:dyDescent="0.3">
      <c r="A33" s="98" t="s">
        <v>395</v>
      </c>
    </row>
    <row r="34" spans="1:1" x14ac:dyDescent="0.3">
      <c r="A34" s="98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55" t="s">
        <v>373</v>
      </c>
      <c r="B4" s="156"/>
      <c r="C4" s="152" t="s">
        <v>389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9" s="58" customFormat="1" ht="15.6" customHeight="1" x14ac:dyDescent="0.3">
      <c r="A5" s="57"/>
      <c r="B5" s="59"/>
      <c r="C5" s="154" t="e">
        <f>"Forecast"&amp;" "&amp;"-"&amp;" "&amp;#REF!&amp;" "&amp;"(YTD)"</f>
        <v>#REF!</v>
      </c>
      <c r="D5" s="154"/>
      <c r="E5" s="154"/>
      <c r="F5" s="154"/>
      <c r="G5" s="60"/>
      <c r="H5" s="154" t="e">
        <f>"Actuals"&amp;" "&amp;"-"&amp;" "&amp;#REF!&amp;" "&amp;"(YTD)"</f>
        <v>#REF!</v>
      </c>
      <c r="I5" s="154"/>
      <c r="J5" s="154"/>
      <c r="K5" s="154"/>
      <c r="L5" s="60"/>
      <c r="M5" s="154" t="s">
        <v>252</v>
      </c>
      <c r="N5" s="154"/>
      <c r="O5" s="154"/>
      <c r="P5" s="154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97" t="s">
        <v>70</v>
      </c>
      <c r="D6" s="97" t="s">
        <v>71</v>
      </c>
      <c r="E6" s="97" t="s">
        <v>72</v>
      </c>
      <c r="F6" s="97" t="s">
        <v>73</v>
      </c>
      <c r="G6" s="60" t="s">
        <v>387</v>
      </c>
      <c r="H6" s="97" t="s">
        <v>70</v>
      </c>
      <c r="I6" s="97" t="s">
        <v>71</v>
      </c>
      <c r="J6" s="97" t="s">
        <v>72</v>
      </c>
      <c r="K6" s="97" t="s">
        <v>73</v>
      </c>
      <c r="L6" s="60" t="s">
        <v>387</v>
      </c>
      <c r="M6" s="97" t="s">
        <v>70</v>
      </c>
      <c r="N6" s="97" t="s">
        <v>71</v>
      </c>
      <c r="O6" s="97" t="s">
        <v>72</v>
      </c>
      <c r="P6" s="97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6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6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6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6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6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6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6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6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5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(1101-1337)'!$AQ:$AQ)/$A$2</f>
        <v>0</v>
      </c>
      <c r="D24" s="70">
        <f>SUMIF('MC Fcst Fed. Rec. (1101-1337)'!$C:$C,$A24,'MC Fcst Fed. Rec. (1101-1337)'!$AQ:$AQ)/$A$2</f>
        <v>0</v>
      </c>
      <c r="E24" s="70">
        <f>SUMIF('MC Fcst Oth. Rec. (1101-1337)'!$C:$C,$A24,'MC Fcst Oth. Rec. (1101-1337)'!$AQ:$AQ)/$A$2</f>
        <v>0</v>
      </c>
      <c r="F24" s="70">
        <f t="shared" si="0"/>
        <v>0</v>
      </c>
      <c r="G24" s="56" t="e">
        <f t="shared" si="1"/>
        <v>#REF!</v>
      </c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2"/>
        <v>#REF!</v>
      </c>
      <c r="L24" s="14"/>
      <c r="M24" s="70" t="e">
        <f t="shared" si="3"/>
        <v>#REF!</v>
      </c>
      <c r="N24" s="70" t="e">
        <f t="shared" si="4"/>
        <v>#REF!</v>
      </c>
      <c r="O24" s="70" t="e">
        <f t="shared" si="5"/>
        <v>#REF!</v>
      </c>
      <c r="P24" s="70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0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0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0" t="s">
        <v>393</v>
      </c>
    </row>
    <row r="32" spans="1:16" x14ac:dyDescent="0.3">
      <c r="A32" s="98" t="s">
        <v>394</v>
      </c>
    </row>
    <row r="33" spans="1:1" x14ac:dyDescent="0.3">
      <c r="A33" s="98" t="s">
        <v>395</v>
      </c>
    </row>
    <row r="34" spans="1:1" x14ac:dyDescent="0.3">
      <c r="A34" s="98" t="s">
        <v>396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421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5.6" customHeight="1" x14ac:dyDescent="0.3">
      <c r="A2" s="57"/>
      <c r="B2" s="59"/>
      <c r="C2" s="154" t="s">
        <v>465</v>
      </c>
      <c r="D2" s="154"/>
      <c r="E2" s="154"/>
      <c r="F2" s="154"/>
      <c r="G2" s="60"/>
      <c r="H2" s="154" t="s">
        <v>466</v>
      </c>
      <c r="I2" s="154"/>
      <c r="J2" s="154"/>
      <c r="K2" s="154"/>
      <c r="L2" s="60"/>
      <c r="M2" s="154" t="s">
        <v>368</v>
      </c>
      <c r="N2" s="154"/>
      <c r="O2" s="154"/>
      <c r="P2" s="154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16.741056910000001</v>
      </c>
      <c r="D4" s="11">
        <v>16.708966759999999</v>
      </c>
      <c r="E4" s="11">
        <v>0</v>
      </c>
      <c r="F4" s="11">
        <v>3.2090150000001927E-2</v>
      </c>
      <c r="G4" s="11">
        <v>22.256427910000003</v>
      </c>
      <c r="H4" s="11">
        <v>22.256427910000003</v>
      </c>
      <c r="I4" s="11">
        <v>22.256401240000006</v>
      </c>
      <c r="J4" s="11">
        <v>0</v>
      </c>
      <c r="K4" s="11">
        <v>2.6669999996897786E-5</v>
      </c>
      <c r="L4" s="16"/>
      <c r="M4" s="11">
        <v>5.5153710000000018</v>
      </c>
      <c r="N4" s="11">
        <v>5.5474344800000068</v>
      </c>
      <c r="O4" s="11">
        <v>0</v>
      </c>
      <c r="P4" s="11">
        <v>-3.2063480000005029E-2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0.58864112999999996</v>
      </c>
      <c r="D5" s="34">
        <v>0.58758157999999994</v>
      </c>
      <c r="E5" s="34">
        <v>0</v>
      </c>
      <c r="F5" s="34">
        <v>1.0595500000000202E-3</v>
      </c>
      <c r="G5" s="56">
        <v>0.63671747999999995</v>
      </c>
      <c r="H5" s="34">
        <v>0.63671747999999995</v>
      </c>
      <c r="I5" s="34">
        <v>0.63671747999999995</v>
      </c>
      <c r="J5" s="34">
        <v>0</v>
      </c>
      <c r="K5" s="34">
        <v>0</v>
      </c>
      <c r="L5" s="14"/>
      <c r="M5" s="34">
        <v>4.807634999999999E-2</v>
      </c>
      <c r="N5" s="34">
        <v>4.913590000000001E-2</v>
      </c>
      <c r="O5" s="34">
        <v>0</v>
      </c>
      <c r="P5" s="34">
        <v>-1.0595500000000202E-3</v>
      </c>
    </row>
    <row r="6" spans="1:19" ht="19.5" customHeight="1" x14ac:dyDescent="0.3">
      <c r="A6" s="9">
        <v>1320</v>
      </c>
      <c r="B6" s="10" t="s">
        <v>412</v>
      </c>
      <c r="C6" s="32">
        <v>-0.54038699999999995</v>
      </c>
      <c r="D6" s="32">
        <v>-0.53941430000000001</v>
      </c>
      <c r="E6" s="32">
        <v>0</v>
      </c>
      <c r="F6" s="32">
        <v>-9.726999999999375E-4</v>
      </c>
      <c r="G6" s="11">
        <v>0.39929986000000001</v>
      </c>
      <c r="H6" s="32">
        <v>-0.39929986000000001</v>
      </c>
      <c r="I6" s="32">
        <v>-0.39929558000000004</v>
      </c>
      <c r="J6" s="32">
        <v>0</v>
      </c>
      <c r="K6" s="32">
        <v>-4.279999999967643E-6</v>
      </c>
      <c r="L6" s="16"/>
      <c r="M6" s="32">
        <v>0.14108713999999994</v>
      </c>
      <c r="N6" s="32">
        <v>0.14011871999999997</v>
      </c>
      <c r="O6" s="32">
        <v>0</v>
      </c>
      <c r="P6" s="32">
        <v>9.6841999999996986E-4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0.10085590000000001</v>
      </c>
      <c r="D7" s="34">
        <v>0.10067436</v>
      </c>
      <c r="E7" s="34">
        <v>0</v>
      </c>
      <c r="F7" s="34">
        <v>1.8154000000000781E-4</v>
      </c>
      <c r="G7" s="56">
        <v>0.1150663</v>
      </c>
      <c r="H7" s="34">
        <v>0.1150663</v>
      </c>
      <c r="I7" s="34">
        <v>0.1150663</v>
      </c>
      <c r="J7" s="34">
        <v>0</v>
      </c>
      <c r="K7" s="34">
        <v>0</v>
      </c>
      <c r="L7" s="14"/>
      <c r="M7" s="34">
        <v>1.4210399999999984E-2</v>
      </c>
      <c r="N7" s="34">
        <v>1.4391939999999992E-2</v>
      </c>
      <c r="O7" s="34">
        <v>0</v>
      </c>
      <c r="P7" s="34">
        <v>-1.8154000000000781E-4</v>
      </c>
    </row>
    <row r="8" spans="1:19" ht="19.5" customHeight="1" x14ac:dyDescent="0.3">
      <c r="A8" s="9">
        <v>1331</v>
      </c>
      <c r="B8" s="10" t="s">
        <v>404</v>
      </c>
      <c r="C8" s="32">
        <v>-5.1451099999999996E-3</v>
      </c>
      <c r="D8" s="32">
        <v>-5.13585E-3</v>
      </c>
      <c r="E8" s="32">
        <v>0</v>
      </c>
      <c r="F8" s="32">
        <v>-9.2599999999996505E-6</v>
      </c>
      <c r="G8" s="11">
        <v>4.063568E-2</v>
      </c>
      <c r="H8" s="32">
        <v>-4.063568E-2</v>
      </c>
      <c r="I8" s="32">
        <v>-4.063568E-2</v>
      </c>
      <c r="J8" s="32">
        <v>0</v>
      </c>
      <c r="K8" s="32">
        <v>0</v>
      </c>
      <c r="L8" s="16"/>
      <c r="M8" s="32">
        <v>-3.5490569999999999E-2</v>
      </c>
      <c r="N8" s="32">
        <v>-3.5499830000000003E-2</v>
      </c>
      <c r="O8" s="32">
        <v>0</v>
      </c>
      <c r="P8" s="32">
        <v>9.2600000000039873E-6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-1.9604000000000002E-3</v>
      </c>
      <c r="D9" s="34">
        <v>-2.0314199999999999E-3</v>
      </c>
      <c r="E9" s="34">
        <v>0</v>
      </c>
      <c r="F9" s="34">
        <v>7.1019999999999764E-5</v>
      </c>
      <c r="G9" s="56">
        <v>2.0335389999999998E-2</v>
      </c>
      <c r="H9" s="34">
        <v>-2.0335389999999998E-2</v>
      </c>
      <c r="I9" s="34">
        <v>-1.9797420000000003E-2</v>
      </c>
      <c r="J9" s="34">
        <v>0</v>
      </c>
      <c r="K9" s="34">
        <v>-5.3796999999999526E-4</v>
      </c>
      <c r="L9" s="14"/>
      <c r="M9" s="34">
        <v>-1.8374989999999997E-2</v>
      </c>
      <c r="N9" s="34">
        <v>-1.7766000000000004E-2</v>
      </c>
      <c r="O9" s="34">
        <v>0</v>
      </c>
      <c r="P9" s="34">
        <v>-6.0898999999999329E-4</v>
      </c>
    </row>
    <row r="10" spans="1:19" ht="19.5" customHeight="1" x14ac:dyDescent="0.3">
      <c r="A10" s="9">
        <v>1101</v>
      </c>
      <c r="B10" s="10" t="s">
        <v>410</v>
      </c>
      <c r="C10" s="32">
        <v>1.1540759999999999E-2</v>
      </c>
      <c r="D10" s="32">
        <v>1.1519970000000001E-2</v>
      </c>
      <c r="E10" s="32">
        <v>0</v>
      </c>
      <c r="F10" s="32">
        <v>2.0789999999997963E-5</v>
      </c>
      <c r="G10" s="11">
        <v>1.2088710000000003E-2</v>
      </c>
      <c r="H10" s="32">
        <v>1.2088710000000003E-2</v>
      </c>
      <c r="I10" s="32">
        <v>1.2088709999999999E-2</v>
      </c>
      <c r="J10" s="32">
        <v>0</v>
      </c>
      <c r="K10" s="32">
        <v>3.4694469519536142E-18</v>
      </c>
      <c r="L10" s="16"/>
      <c r="M10" s="32">
        <v>5.4795000000000364E-4</v>
      </c>
      <c r="N10" s="32">
        <v>5.6873999999999814E-4</v>
      </c>
      <c r="O10" s="32">
        <v>0</v>
      </c>
      <c r="P10" s="32">
        <v>-2.0789999999994493E-5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2.7680800000000005E-3</v>
      </c>
      <c r="D11" s="34">
        <v>0</v>
      </c>
      <c r="E11" s="34">
        <v>0</v>
      </c>
      <c r="F11" s="34">
        <v>2.7680800000000005E-3</v>
      </c>
      <c r="G11" s="56">
        <v>1.30982E-3</v>
      </c>
      <c r="H11" s="34">
        <v>-1.30982E-3</v>
      </c>
      <c r="I11" s="34">
        <v>0</v>
      </c>
      <c r="J11" s="34">
        <v>0</v>
      </c>
      <c r="K11" s="34">
        <v>-1.30982E-3</v>
      </c>
      <c r="L11" s="56"/>
      <c r="M11" s="34">
        <v>-4.0779000000000006E-3</v>
      </c>
      <c r="N11" s="34">
        <v>0</v>
      </c>
      <c r="O11" s="34">
        <v>0</v>
      </c>
      <c r="P11" s="34">
        <v>-4.0779000000000006E-3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-6.5309999999999965E-2</v>
      </c>
      <c r="D12" s="32">
        <v>-6.519244000000006E-2</v>
      </c>
      <c r="E12" s="32">
        <v>0</v>
      </c>
      <c r="F12" s="32">
        <v>-1.1755999999990552E-4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6.5309999999999965E-2</v>
      </c>
      <c r="N12" s="32">
        <v>6.519244000000006E-2</v>
      </c>
      <c r="O12" s="32">
        <v>0</v>
      </c>
      <c r="P12" s="32">
        <v>1.1755999999990552E-4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-2.6947199999999998E-3</v>
      </c>
      <c r="D13" s="34">
        <v>0</v>
      </c>
      <c r="E13" s="34">
        <v>0</v>
      </c>
      <c r="F13" s="34">
        <v>-2.6947199999999998E-3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2.6947199999999998E-3</v>
      </c>
      <c r="N13" s="34">
        <v>0</v>
      </c>
      <c r="O13" s="34">
        <v>0</v>
      </c>
      <c r="P13" s="34">
        <v>2.6947199999999998E-3</v>
      </c>
    </row>
    <row r="14" spans="1:19" s="15" customFormat="1" ht="19.5" customHeight="1" x14ac:dyDescent="0.3">
      <c r="A14" s="9">
        <v>1910</v>
      </c>
      <c r="B14" s="10" t="s">
        <v>88</v>
      </c>
      <c r="C14" s="135">
        <v>0</v>
      </c>
      <c r="D14" s="135">
        <v>0</v>
      </c>
      <c r="E14" s="135">
        <v>1.7059E-4</v>
      </c>
      <c r="F14" s="135">
        <v>-1.7059E-4</v>
      </c>
      <c r="G14" s="11">
        <v>0</v>
      </c>
      <c r="H14" s="135">
        <v>0</v>
      </c>
      <c r="I14" s="135">
        <v>0</v>
      </c>
      <c r="J14" s="135">
        <v>5.3399999999999997E-6</v>
      </c>
      <c r="K14" s="135">
        <v>-5.3399999999999997E-6</v>
      </c>
      <c r="L14" s="55"/>
      <c r="M14" s="135">
        <v>0</v>
      </c>
      <c r="N14" s="135">
        <v>0</v>
      </c>
      <c r="O14" s="135">
        <v>-1.6525000000000001E-4</v>
      </c>
      <c r="P14" s="135">
        <v>1.6525000000000001E-4</v>
      </c>
    </row>
    <row r="15" spans="1:19" s="15" customFormat="1" ht="19.5" customHeight="1" x14ac:dyDescent="0.3">
      <c r="A15" s="12">
        <v>1810</v>
      </c>
      <c r="B15" s="95" t="s">
        <v>407</v>
      </c>
      <c r="C15" s="136">
        <v>0</v>
      </c>
      <c r="D15" s="136">
        <v>6.2643400000000002E-3</v>
      </c>
      <c r="E15" s="136">
        <v>0</v>
      </c>
      <c r="F15" s="136">
        <v>-6.2643400000000002E-3</v>
      </c>
      <c r="G15" s="56">
        <v>0</v>
      </c>
      <c r="H15" s="136">
        <v>0</v>
      </c>
      <c r="I15" s="136">
        <v>3.9399949999999996E-2</v>
      </c>
      <c r="J15" s="136">
        <v>0</v>
      </c>
      <c r="K15" s="136">
        <v>-3.9399949999999996E-2</v>
      </c>
      <c r="L15" s="137"/>
      <c r="M15" s="136">
        <v>0</v>
      </c>
      <c r="N15" s="136">
        <v>3.3135609999999996E-2</v>
      </c>
      <c r="O15" s="136">
        <v>0</v>
      </c>
      <c r="P15" s="136">
        <v>-3.3135609999999996E-2</v>
      </c>
      <c r="Q15" s="74"/>
    </row>
    <row r="16" spans="1:19" s="15" customFormat="1" ht="19.5" customHeight="1" x14ac:dyDescent="0.3">
      <c r="A16" s="9">
        <v>1992</v>
      </c>
      <c r="B16" s="10" t="s">
        <v>90</v>
      </c>
      <c r="C16" s="138">
        <v>0</v>
      </c>
      <c r="D16" s="138">
        <v>-2.0570330000000001E-2</v>
      </c>
      <c r="E16" s="138">
        <v>0</v>
      </c>
      <c r="F16" s="138">
        <v>2.0570330000000001E-2</v>
      </c>
      <c r="G16" s="11">
        <v>0</v>
      </c>
      <c r="H16" s="138">
        <v>0</v>
      </c>
      <c r="I16" s="138">
        <v>3.5637089999999996E-2</v>
      </c>
      <c r="J16" s="138">
        <v>0</v>
      </c>
      <c r="K16" s="138">
        <v>-3.5637089999999996E-2</v>
      </c>
      <c r="L16" s="139"/>
      <c r="M16" s="138">
        <v>0</v>
      </c>
      <c r="N16" s="138">
        <v>5.6207419999999994E-2</v>
      </c>
      <c r="O16" s="138">
        <v>0</v>
      </c>
      <c r="P16" s="138">
        <v>-5.6207419999999994E-2</v>
      </c>
      <c r="Q16" s="74"/>
    </row>
    <row r="17" spans="1:16" s="28" customFormat="1" ht="19.5" customHeight="1" x14ac:dyDescent="0.3">
      <c r="A17" s="24"/>
      <c r="B17" s="25" t="s">
        <v>93</v>
      </c>
      <c r="C17" s="26">
        <v>16.829365549999995</v>
      </c>
      <c r="D17" s="26">
        <v>16.782662669999993</v>
      </c>
      <c r="E17" s="26">
        <v>1.7059E-4</v>
      </c>
      <c r="F17" s="26">
        <v>4.6532290000001558E-2</v>
      </c>
      <c r="G17" s="27"/>
      <c r="H17" s="26">
        <v>22.558719650000004</v>
      </c>
      <c r="I17" s="26">
        <v>22.635582090000007</v>
      </c>
      <c r="J17" s="26">
        <v>5.3399999999999997E-6</v>
      </c>
      <c r="K17" s="27">
        <v>-7.6867780000002869E-2</v>
      </c>
      <c r="L17" s="27"/>
      <c r="M17" s="26">
        <v>5.7293541000000001</v>
      </c>
      <c r="N17" s="26">
        <v>5.8529194200000072</v>
      </c>
      <c r="O17" s="26">
        <v>-1.6525000000000001E-4</v>
      </c>
      <c r="P17" s="26">
        <v>-0.12340007000000708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0" t="s">
        <v>464</v>
      </c>
      <c r="B19" s="5"/>
      <c r="C19" s="119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9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80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x14ac:dyDescent="0.3">
      <c r="A22" s="98" t="s">
        <v>394</v>
      </c>
    </row>
    <row r="23" spans="1:16" x14ac:dyDescent="0.3">
      <c r="A23" s="98" t="s">
        <v>395</v>
      </c>
    </row>
    <row r="24" spans="1:16" x14ac:dyDescent="0.3">
      <c r="A24" s="98" t="s">
        <v>396</v>
      </c>
    </row>
    <row r="27" spans="1:16" x14ac:dyDescent="0.3">
      <c r="A27" s="98" t="s">
        <v>458</v>
      </c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417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5.6" customHeight="1" x14ac:dyDescent="0.3">
      <c r="A2" s="57"/>
      <c r="B2" s="59"/>
      <c r="C2" s="154" t="s">
        <v>467</v>
      </c>
      <c r="D2" s="154"/>
      <c r="E2" s="154"/>
      <c r="F2" s="154"/>
      <c r="G2" s="60"/>
      <c r="H2" s="154" t="s">
        <v>463</v>
      </c>
      <c r="I2" s="154"/>
      <c r="J2" s="154"/>
      <c r="K2" s="154"/>
      <c r="L2" s="60"/>
      <c r="M2" s="154" t="s">
        <v>368</v>
      </c>
      <c r="N2" s="154"/>
      <c r="O2" s="154"/>
      <c r="P2" s="154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81" t="s">
        <v>70</v>
      </c>
      <c r="D3" s="81" t="s">
        <v>71</v>
      </c>
      <c r="E3" s="81" t="s">
        <v>72</v>
      </c>
      <c r="F3" s="81" t="s">
        <v>73</v>
      </c>
      <c r="G3" s="60" t="s">
        <v>454</v>
      </c>
      <c r="H3" s="81" t="s">
        <v>70</v>
      </c>
      <c r="I3" s="81" t="s">
        <v>71</v>
      </c>
      <c r="J3" s="81" t="s">
        <v>72</v>
      </c>
      <c r="K3" s="81" t="s">
        <v>73</v>
      </c>
      <c r="L3" s="60" t="s">
        <v>454</v>
      </c>
      <c r="M3" s="81" t="s">
        <v>70</v>
      </c>
      <c r="N3" s="81" t="s">
        <v>71</v>
      </c>
      <c r="O3" s="81" t="s">
        <v>72</v>
      </c>
      <c r="P3" s="81" t="s">
        <v>73</v>
      </c>
      <c r="Q3" s="61"/>
    </row>
    <row r="4" spans="1:19" ht="19.5" customHeight="1" x14ac:dyDescent="0.3">
      <c r="A4" s="9">
        <v>1310</v>
      </c>
      <c r="B4" s="10" t="s">
        <v>411</v>
      </c>
      <c r="C4" s="11">
        <v>16.741056910000001</v>
      </c>
      <c r="D4" s="11">
        <v>16.708966759999999</v>
      </c>
      <c r="E4" s="11">
        <v>0</v>
      </c>
      <c r="F4" s="11">
        <v>3.2090150000001927E-2</v>
      </c>
      <c r="G4" s="11">
        <v>22.256427910000003</v>
      </c>
      <c r="H4" s="11">
        <v>22.256427910000003</v>
      </c>
      <c r="I4" s="11">
        <v>22.256401240000006</v>
      </c>
      <c r="J4" s="11">
        <v>0</v>
      </c>
      <c r="K4" s="11">
        <v>2.6669999996897786E-5</v>
      </c>
      <c r="L4" s="16"/>
      <c r="M4" s="11">
        <v>5.5153710000000018</v>
      </c>
      <c r="N4" s="11">
        <v>5.5474344800000068</v>
      </c>
      <c r="O4" s="11">
        <v>0</v>
      </c>
      <c r="P4" s="11">
        <v>-3.2063480000005029E-2</v>
      </c>
      <c r="Q4" s="61"/>
    </row>
    <row r="5" spans="1:19" s="15" customFormat="1" ht="19.5" customHeight="1" x14ac:dyDescent="0.3">
      <c r="A5" s="12">
        <v>1311</v>
      </c>
      <c r="B5" s="13" t="s">
        <v>401</v>
      </c>
      <c r="C5" s="34">
        <v>0.58864112999999996</v>
      </c>
      <c r="D5" s="34">
        <v>0.58758157999999994</v>
      </c>
      <c r="E5" s="34">
        <v>0</v>
      </c>
      <c r="F5" s="34">
        <v>1.0595500000000202E-3</v>
      </c>
      <c r="G5" s="56">
        <v>0.63671747999999995</v>
      </c>
      <c r="H5" s="34">
        <v>0.63671747999999995</v>
      </c>
      <c r="I5" s="34">
        <v>0.63671747999999995</v>
      </c>
      <c r="J5" s="34">
        <v>0</v>
      </c>
      <c r="K5" s="34">
        <v>0</v>
      </c>
      <c r="L5" s="14"/>
      <c r="M5" s="34">
        <v>4.807634999999999E-2</v>
      </c>
      <c r="N5" s="34">
        <v>4.913590000000001E-2</v>
      </c>
      <c r="O5" s="34">
        <v>0</v>
      </c>
      <c r="P5" s="34">
        <v>-1.0595500000000202E-3</v>
      </c>
    </row>
    <row r="6" spans="1:19" ht="19.5" customHeight="1" x14ac:dyDescent="0.3">
      <c r="A6" s="9">
        <v>1320</v>
      </c>
      <c r="B6" s="10" t="s">
        <v>412</v>
      </c>
      <c r="C6" s="32">
        <v>-0.54038699999999995</v>
      </c>
      <c r="D6" s="32">
        <v>-0.53941430000000001</v>
      </c>
      <c r="E6" s="32">
        <v>0</v>
      </c>
      <c r="F6" s="32">
        <v>-9.726999999999375E-4</v>
      </c>
      <c r="G6" s="11">
        <v>0.39929986000000001</v>
      </c>
      <c r="H6" s="32">
        <v>-0.39929986000000001</v>
      </c>
      <c r="I6" s="32">
        <v>-0.39929558000000004</v>
      </c>
      <c r="J6" s="32">
        <v>0</v>
      </c>
      <c r="K6" s="32">
        <v>-4.279999999967643E-6</v>
      </c>
      <c r="L6" s="16"/>
      <c r="M6" s="32">
        <v>0.14108713999999994</v>
      </c>
      <c r="N6" s="32">
        <v>0.14011871999999997</v>
      </c>
      <c r="O6" s="32">
        <v>0</v>
      </c>
      <c r="P6" s="32">
        <v>9.6841999999996986E-4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0.10085590000000001</v>
      </c>
      <c r="D7" s="34">
        <v>0.10067436</v>
      </c>
      <c r="E7" s="34">
        <v>0</v>
      </c>
      <c r="F7" s="34">
        <v>1.8154000000000781E-4</v>
      </c>
      <c r="G7" s="56">
        <v>0.1150663</v>
      </c>
      <c r="H7" s="34">
        <v>0.1150663</v>
      </c>
      <c r="I7" s="34">
        <v>0.1150663</v>
      </c>
      <c r="J7" s="34">
        <v>0</v>
      </c>
      <c r="K7" s="34">
        <v>0</v>
      </c>
      <c r="L7" s="14"/>
      <c r="M7" s="34">
        <v>1.4210399999999984E-2</v>
      </c>
      <c r="N7" s="34">
        <v>1.4391939999999992E-2</v>
      </c>
      <c r="O7" s="34">
        <v>0</v>
      </c>
      <c r="P7" s="34">
        <v>-1.8154000000000781E-4</v>
      </c>
    </row>
    <row r="8" spans="1:19" ht="19.5" customHeight="1" x14ac:dyDescent="0.3">
      <c r="A8" s="9">
        <v>1331</v>
      </c>
      <c r="B8" s="10" t="s">
        <v>404</v>
      </c>
      <c r="C8" s="32">
        <v>-5.1451099999999996E-3</v>
      </c>
      <c r="D8" s="32">
        <v>-5.13585E-3</v>
      </c>
      <c r="E8" s="32">
        <v>0</v>
      </c>
      <c r="F8" s="32">
        <v>-9.2599999999996505E-6</v>
      </c>
      <c r="G8" s="11">
        <v>4.063568E-2</v>
      </c>
      <c r="H8" s="32">
        <v>-4.063568E-2</v>
      </c>
      <c r="I8" s="32">
        <v>-4.063568E-2</v>
      </c>
      <c r="J8" s="32">
        <v>0</v>
      </c>
      <c r="K8" s="32">
        <v>0</v>
      </c>
      <c r="L8" s="16"/>
      <c r="M8" s="32">
        <v>-3.5490569999999999E-2</v>
      </c>
      <c r="N8" s="32">
        <v>-3.5499830000000003E-2</v>
      </c>
      <c r="O8" s="32">
        <v>0</v>
      </c>
      <c r="P8" s="32">
        <v>9.2600000000039873E-6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-1.9604000000000002E-3</v>
      </c>
      <c r="D9" s="34">
        <v>-2.0314199999999999E-3</v>
      </c>
      <c r="E9" s="34">
        <v>0</v>
      </c>
      <c r="F9" s="34">
        <v>7.1019999999999764E-5</v>
      </c>
      <c r="G9" s="56">
        <v>2.0335389999999998E-2</v>
      </c>
      <c r="H9" s="34">
        <v>-2.0335389999999998E-2</v>
      </c>
      <c r="I9" s="34">
        <v>-1.9797420000000003E-2</v>
      </c>
      <c r="J9" s="34">
        <v>0</v>
      </c>
      <c r="K9" s="34">
        <v>-5.3796999999999526E-4</v>
      </c>
      <c r="L9" s="14"/>
      <c r="M9" s="34">
        <v>-1.8374989999999997E-2</v>
      </c>
      <c r="N9" s="34">
        <v>-1.7766000000000004E-2</v>
      </c>
      <c r="O9" s="34">
        <v>0</v>
      </c>
      <c r="P9" s="34">
        <v>-6.0898999999999329E-4</v>
      </c>
    </row>
    <row r="10" spans="1:19" ht="19.5" customHeight="1" x14ac:dyDescent="0.3">
      <c r="A10" s="9">
        <v>1101</v>
      </c>
      <c r="B10" s="10" t="s">
        <v>410</v>
      </c>
      <c r="C10" s="32">
        <v>1.1540759999999999E-2</v>
      </c>
      <c r="D10" s="32">
        <v>1.1519970000000001E-2</v>
      </c>
      <c r="E10" s="32">
        <v>0</v>
      </c>
      <c r="F10" s="32">
        <v>2.0789999999997963E-5</v>
      </c>
      <c r="G10" s="11">
        <v>1.2088710000000003E-2</v>
      </c>
      <c r="H10" s="32">
        <v>1.2088710000000003E-2</v>
      </c>
      <c r="I10" s="32">
        <v>1.2088709999999999E-2</v>
      </c>
      <c r="J10" s="32">
        <v>0</v>
      </c>
      <c r="K10" s="32">
        <v>3.4694469519536142E-18</v>
      </c>
      <c r="L10" s="16"/>
      <c r="M10" s="32">
        <v>5.4795000000000364E-4</v>
      </c>
      <c r="N10" s="32">
        <v>5.6873999999999814E-4</v>
      </c>
      <c r="O10" s="32">
        <v>0</v>
      </c>
      <c r="P10" s="32">
        <v>-2.0789999999994493E-5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2.7680800000000005E-3</v>
      </c>
      <c r="D11" s="34">
        <v>0</v>
      </c>
      <c r="E11" s="34">
        <v>0</v>
      </c>
      <c r="F11" s="34">
        <v>2.7680800000000005E-3</v>
      </c>
      <c r="G11" s="56">
        <v>1.30982E-3</v>
      </c>
      <c r="H11" s="34">
        <v>-1.30982E-3</v>
      </c>
      <c r="I11" s="34">
        <v>0</v>
      </c>
      <c r="J11" s="34">
        <v>0</v>
      </c>
      <c r="K11" s="34">
        <v>-1.30982E-3</v>
      </c>
      <c r="L11" s="56"/>
      <c r="M11" s="34">
        <v>-4.0779000000000006E-3</v>
      </c>
      <c r="N11" s="34">
        <v>0</v>
      </c>
      <c r="O11" s="34">
        <v>0</v>
      </c>
      <c r="P11" s="34">
        <v>-4.0779000000000006E-3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-6.5309999999999965E-2</v>
      </c>
      <c r="D12" s="32">
        <v>-6.519244000000006E-2</v>
      </c>
      <c r="E12" s="32">
        <v>0</v>
      </c>
      <c r="F12" s="32">
        <v>-1.1755999999990552E-4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6.5309999999999965E-2</v>
      </c>
      <c r="N12" s="32">
        <v>6.519244000000006E-2</v>
      </c>
      <c r="O12" s="32">
        <v>0</v>
      </c>
      <c r="P12" s="32">
        <v>1.1755999999990552E-4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-2.6947199999999998E-3</v>
      </c>
      <c r="D13" s="34">
        <v>0</v>
      </c>
      <c r="E13" s="34">
        <v>0</v>
      </c>
      <c r="F13" s="34">
        <v>-2.6947199999999998E-3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2.6947199999999998E-3</v>
      </c>
      <c r="N13" s="34">
        <v>0</v>
      </c>
      <c r="O13" s="34">
        <v>0</v>
      </c>
      <c r="P13" s="34">
        <v>2.6947199999999998E-3</v>
      </c>
    </row>
    <row r="14" spans="1:19" s="15" customFormat="1" ht="19.5" customHeight="1" x14ac:dyDescent="0.3">
      <c r="A14" s="9">
        <v>1910</v>
      </c>
      <c r="B14" s="10" t="s">
        <v>88</v>
      </c>
      <c r="C14" s="135">
        <v>0</v>
      </c>
      <c r="D14" s="135">
        <v>0</v>
      </c>
      <c r="E14" s="135">
        <v>1.7059E-4</v>
      </c>
      <c r="F14" s="135">
        <v>-1.7059E-4</v>
      </c>
      <c r="G14" s="11">
        <v>0</v>
      </c>
      <c r="H14" s="135">
        <v>0</v>
      </c>
      <c r="I14" s="135">
        <v>0</v>
      </c>
      <c r="J14" s="135">
        <v>5.3399999999999997E-6</v>
      </c>
      <c r="K14" s="135">
        <v>-5.3399999999999997E-6</v>
      </c>
      <c r="L14" s="55"/>
      <c r="M14" s="135">
        <v>0</v>
      </c>
      <c r="N14" s="135">
        <v>0</v>
      </c>
      <c r="O14" s="135">
        <v>-1.6525000000000001E-4</v>
      </c>
      <c r="P14" s="135">
        <v>1.6525000000000001E-4</v>
      </c>
    </row>
    <row r="15" spans="1:19" s="15" customFormat="1" ht="19.5" customHeight="1" x14ac:dyDescent="0.3">
      <c r="A15" s="12">
        <v>1810</v>
      </c>
      <c r="B15" s="95" t="s">
        <v>407</v>
      </c>
      <c r="C15" s="136">
        <v>0</v>
      </c>
      <c r="D15" s="136">
        <v>6.2643400000000002E-3</v>
      </c>
      <c r="E15" s="136">
        <v>0</v>
      </c>
      <c r="F15" s="136">
        <v>-6.2643400000000002E-3</v>
      </c>
      <c r="G15" s="56">
        <v>0</v>
      </c>
      <c r="H15" s="136">
        <v>0</v>
      </c>
      <c r="I15" s="136">
        <v>3.9399949999999996E-2</v>
      </c>
      <c r="J15" s="136">
        <v>0</v>
      </c>
      <c r="K15" s="136">
        <v>-3.9399949999999996E-2</v>
      </c>
      <c r="L15" s="137"/>
      <c r="M15" s="136">
        <v>0</v>
      </c>
      <c r="N15" s="136">
        <v>3.3135609999999996E-2</v>
      </c>
      <c r="O15" s="136">
        <v>0</v>
      </c>
      <c r="P15" s="136">
        <v>-3.3135609999999996E-2</v>
      </c>
    </row>
    <row r="16" spans="1:19" s="15" customFormat="1" ht="19.5" customHeight="1" x14ac:dyDescent="0.3">
      <c r="A16" s="9">
        <v>1992</v>
      </c>
      <c r="B16" s="10" t="s">
        <v>90</v>
      </c>
      <c r="C16" s="138">
        <v>0</v>
      </c>
      <c r="D16" s="138">
        <v>-2.0570330000000001E-2</v>
      </c>
      <c r="E16" s="138">
        <v>0</v>
      </c>
      <c r="F16" s="138">
        <v>2.0570330000000001E-2</v>
      </c>
      <c r="G16" s="11">
        <v>0</v>
      </c>
      <c r="H16" s="138">
        <v>0</v>
      </c>
      <c r="I16" s="138">
        <v>3.5637089999999996E-2</v>
      </c>
      <c r="J16" s="138">
        <v>0</v>
      </c>
      <c r="K16" s="138">
        <v>-3.5637089999999996E-2</v>
      </c>
      <c r="L16" s="139"/>
      <c r="M16" s="138">
        <v>0</v>
      </c>
      <c r="N16" s="138">
        <v>5.6207419999999994E-2</v>
      </c>
      <c r="O16" s="138">
        <v>0</v>
      </c>
      <c r="P16" s="138">
        <v>-5.6207419999999994E-2</v>
      </c>
    </row>
    <row r="17" spans="1:16" s="28" customFormat="1" ht="19.5" customHeight="1" x14ac:dyDescent="0.3">
      <c r="A17" s="24"/>
      <c r="B17" s="25" t="s">
        <v>93</v>
      </c>
      <c r="C17" s="26">
        <v>16.829365549999995</v>
      </c>
      <c r="D17" s="26">
        <v>16.782662669999993</v>
      </c>
      <c r="E17" s="26">
        <v>1.7059E-4</v>
      </c>
      <c r="F17" s="26">
        <v>4.6532290000001558E-2</v>
      </c>
      <c r="G17" s="27"/>
      <c r="H17" s="26">
        <v>22.558719650000004</v>
      </c>
      <c r="I17" s="26">
        <v>22.635582090000007</v>
      </c>
      <c r="J17" s="26">
        <v>5.3399999999999997E-6</v>
      </c>
      <c r="K17" s="27">
        <v>-7.6867780000002869E-2</v>
      </c>
      <c r="L17" s="27"/>
      <c r="M17" s="26">
        <v>5.7293541000000001</v>
      </c>
      <c r="N17" s="26">
        <v>5.8529194200000072</v>
      </c>
      <c r="O17" s="26">
        <v>-1.6525000000000001E-4</v>
      </c>
      <c r="P17" s="26">
        <v>-0.12340007000000708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0" t="s">
        <v>464</v>
      </c>
      <c r="B19" s="5"/>
      <c r="C19" s="119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9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80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x14ac:dyDescent="0.3">
      <c r="A22" s="98" t="s">
        <v>394</v>
      </c>
    </row>
    <row r="23" spans="1:16" x14ac:dyDescent="0.3">
      <c r="A23" s="98" t="s">
        <v>395</v>
      </c>
    </row>
    <row r="24" spans="1:16" x14ac:dyDescent="0.3">
      <c r="A24" s="98" t="s">
        <v>396</v>
      </c>
    </row>
    <row r="27" spans="1:16" x14ac:dyDescent="0.3">
      <c r="A27" s="98" t="s">
        <v>458</v>
      </c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422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5.6" customHeight="1" x14ac:dyDescent="0.3">
      <c r="A2" s="57"/>
      <c r="B2" s="59"/>
      <c r="C2" s="154" t="s">
        <v>468</v>
      </c>
      <c r="D2" s="154"/>
      <c r="E2" s="154"/>
      <c r="F2" s="154"/>
      <c r="G2" s="60"/>
      <c r="H2" s="154" t="s">
        <v>466</v>
      </c>
      <c r="I2" s="154"/>
      <c r="J2" s="154"/>
      <c r="K2" s="154"/>
      <c r="L2" s="60"/>
      <c r="M2" s="154" t="s">
        <v>94</v>
      </c>
      <c r="N2" s="154"/>
      <c r="O2" s="154"/>
      <c r="P2" s="154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/>
    </row>
    <row r="4" spans="1:19" ht="19.5" customHeight="1" x14ac:dyDescent="0.3">
      <c r="A4" s="9">
        <v>1310</v>
      </c>
      <c r="B4" s="10" t="s">
        <v>411</v>
      </c>
      <c r="C4" s="11">
        <v>15.956165057376579</v>
      </c>
      <c r="D4" s="11">
        <v>15.922205261860695</v>
      </c>
      <c r="E4" s="11">
        <v>0</v>
      </c>
      <c r="F4" s="11">
        <v>3.3959795515883684E-2</v>
      </c>
      <c r="G4" s="11">
        <v>22.256427910000003</v>
      </c>
      <c r="H4" s="11">
        <v>22.256427910000003</v>
      </c>
      <c r="I4" s="11">
        <v>22.256401240000006</v>
      </c>
      <c r="J4" s="11">
        <v>0</v>
      </c>
      <c r="K4" s="11">
        <v>2.6669999996897786E-5</v>
      </c>
      <c r="L4" s="16"/>
      <c r="M4" s="11">
        <v>6.3002628526234243</v>
      </c>
      <c r="N4" s="11">
        <v>6.3341959781393111</v>
      </c>
      <c r="O4" s="11">
        <v>0</v>
      </c>
      <c r="P4" s="11">
        <v>-3.3933125515886786E-2</v>
      </c>
    </row>
    <row r="5" spans="1:19" s="15" customFormat="1" ht="19.5" customHeight="1" x14ac:dyDescent="0.3">
      <c r="A5" s="12">
        <v>1311</v>
      </c>
      <c r="B5" s="13" t="s">
        <v>401</v>
      </c>
      <c r="C5" s="34">
        <v>0.60274704367533272</v>
      </c>
      <c r="D5" s="34">
        <v>0.60236704553507836</v>
      </c>
      <c r="E5" s="34">
        <v>0</v>
      </c>
      <c r="F5" s="34">
        <v>3.7999814025435619E-4</v>
      </c>
      <c r="G5" s="56">
        <v>0.63671747999999995</v>
      </c>
      <c r="H5" s="34">
        <v>0.63671747999999995</v>
      </c>
      <c r="I5" s="34">
        <v>0.63671747999999995</v>
      </c>
      <c r="J5" s="34">
        <v>0</v>
      </c>
      <c r="K5" s="34">
        <v>0</v>
      </c>
      <c r="L5" s="14"/>
      <c r="M5" s="34">
        <v>3.397043632466723E-2</v>
      </c>
      <c r="N5" s="34">
        <v>3.4350434464921586E-2</v>
      </c>
      <c r="O5" s="34">
        <v>0</v>
      </c>
      <c r="P5" s="34">
        <v>-3.7999814025435619E-4</v>
      </c>
    </row>
    <row r="6" spans="1:19" ht="19.5" customHeight="1" x14ac:dyDescent="0.3">
      <c r="A6" s="9">
        <v>1320</v>
      </c>
      <c r="B6" s="10" t="s">
        <v>412</v>
      </c>
      <c r="C6" s="32">
        <v>-0.12605416666666669</v>
      </c>
      <c r="D6" s="32">
        <v>-0.125379833333333</v>
      </c>
      <c r="E6" s="32">
        <v>-6.7433333333333299E-4</v>
      </c>
      <c r="F6" s="32">
        <v>-3.6017196169968457E-16</v>
      </c>
      <c r="G6" s="11">
        <v>0.39929986000000001</v>
      </c>
      <c r="H6" s="32">
        <v>-0.39929986000000001</v>
      </c>
      <c r="I6" s="32">
        <v>-0.39929558000000004</v>
      </c>
      <c r="J6" s="32">
        <v>0</v>
      </c>
      <c r="K6" s="32">
        <v>-4.279999999967643E-6</v>
      </c>
      <c r="L6" s="16"/>
      <c r="M6" s="32">
        <v>-0.27324569333333332</v>
      </c>
      <c r="N6" s="32">
        <v>-0.27391574666666707</v>
      </c>
      <c r="O6" s="32">
        <v>6.7433333333333299E-4</v>
      </c>
      <c r="P6" s="32">
        <v>-4.2799999995797155E-6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0.15666666666666668</v>
      </c>
      <c r="D7" s="34">
        <v>0.15567966666666666</v>
      </c>
      <c r="E7" s="34">
        <v>0</v>
      </c>
      <c r="F7" s="34">
        <v>9.8700000000001564E-4</v>
      </c>
      <c r="G7" s="56">
        <v>0.1150663</v>
      </c>
      <c r="H7" s="34">
        <v>0.1150663</v>
      </c>
      <c r="I7" s="34">
        <v>0.1150663</v>
      </c>
      <c r="J7" s="34">
        <v>0</v>
      </c>
      <c r="K7" s="34">
        <v>0</v>
      </c>
      <c r="L7" s="14"/>
      <c r="M7" s="34">
        <v>-4.160036666666668E-2</v>
      </c>
      <c r="N7" s="34">
        <v>-4.0613366666666664E-2</v>
      </c>
      <c r="O7" s="34">
        <v>0</v>
      </c>
      <c r="P7" s="34">
        <v>-9.8700000000001564E-4</v>
      </c>
    </row>
    <row r="8" spans="1:19" ht="19.5" customHeight="1" x14ac:dyDescent="0.3">
      <c r="A8" s="9">
        <v>1331</v>
      </c>
      <c r="B8" s="10" t="s">
        <v>404</v>
      </c>
      <c r="C8" s="32">
        <v>-1.8267666666666665E-2</v>
      </c>
      <c r="D8" s="32">
        <v>-1.8256833333333299E-2</v>
      </c>
      <c r="E8" s="32">
        <v>0</v>
      </c>
      <c r="F8" s="32">
        <v>-1.0833333333366141E-5</v>
      </c>
      <c r="G8" s="11">
        <v>4.063568E-2</v>
      </c>
      <c r="H8" s="32">
        <v>-4.063568E-2</v>
      </c>
      <c r="I8" s="32">
        <v>-4.063568E-2</v>
      </c>
      <c r="J8" s="32">
        <v>0</v>
      </c>
      <c r="K8" s="32">
        <v>0</v>
      </c>
      <c r="L8" s="16"/>
      <c r="M8" s="32">
        <v>-2.2368013333333336E-2</v>
      </c>
      <c r="N8" s="32">
        <v>-2.2378846666666702E-2</v>
      </c>
      <c r="O8" s="32">
        <v>0</v>
      </c>
      <c r="P8" s="32">
        <v>1.0833333333366141E-5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-2.4850833333333325E-2</v>
      </c>
      <c r="D9" s="34">
        <v>-2.4133749999999999E-2</v>
      </c>
      <c r="E9" s="34">
        <v>0</v>
      </c>
      <c r="F9" s="34">
        <v>-7.1708333333332652E-4</v>
      </c>
      <c r="G9" s="56">
        <v>2.0335389999999998E-2</v>
      </c>
      <c r="H9" s="34">
        <v>-2.0335389999999998E-2</v>
      </c>
      <c r="I9" s="34">
        <v>-1.9797420000000003E-2</v>
      </c>
      <c r="J9" s="34">
        <v>0</v>
      </c>
      <c r="K9" s="34">
        <v>-5.3796999999999526E-4</v>
      </c>
      <c r="L9" s="14"/>
      <c r="M9" s="34">
        <v>4.5154433333333271E-3</v>
      </c>
      <c r="N9" s="34">
        <v>4.3363299999999959E-3</v>
      </c>
      <c r="O9" s="34">
        <v>0</v>
      </c>
      <c r="P9" s="34">
        <v>1.7911333333333126E-4</v>
      </c>
    </row>
    <row r="10" spans="1:19" ht="19.5" customHeight="1" x14ac:dyDescent="0.3">
      <c r="A10" s="9">
        <v>1101</v>
      </c>
      <c r="B10" s="10" t="s">
        <v>410</v>
      </c>
      <c r="C10" s="32">
        <v>1.4809249999999999E-2</v>
      </c>
      <c r="D10" s="32">
        <v>1.1429750000000001E-2</v>
      </c>
      <c r="E10" s="32">
        <v>0</v>
      </c>
      <c r="F10" s="32">
        <v>3.3794999999999988E-3</v>
      </c>
      <c r="G10" s="11">
        <v>1.2088710000000003E-2</v>
      </c>
      <c r="H10" s="32">
        <v>1.2088710000000003E-2</v>
      </c>
      <c r="I10" s="32">
        <v>1.2088709999999999E-2</v>
      </c>
      <c r="J10" s="32">
        <v>0</v>
      </c>
      <c r="K10" s="32">
        <v>3.4694469519536142E-18</v>
      </c>
      <c r="L10" s="16"/>
      <c r="M10" s="32">
        <v>-2.720539999999997E-3</v>
      </c>
      <c r="N10" s="32">
        <v>6.5895999999999837E-4</v>
      </c>
      <c r="O10" s="32">
        <v>0</v>
      </c>
      <c r="P10" s="32">
        <v>-3.3794999999999954E-3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7.3416666666666671E-5</v>
      </c>
      <c r="D11" s="34">
        <v>0</v>
      </c>
      <c r="E11" s="34">
        <v>0</v>
      </c>
      <c r="F11" s="34">
        <v>7.3416666666666671E-5</v>
      </c>
      <c r="G11" s="56">
        <v>1.30982E-3</v>
      </c>
      <c r="H11" s="34">
        <v>-1.30982E-3</v>
      </c>
      <c r="I11" s="34">
        <v>0</v>
      </c>
      <c r="J11" s="34">
        <v>0</v>
      </c>
      <c r="K11" s="34">
        <v>-1.30982E-3</v>
      </c>
      <c r="L11" s="56"/>
      <c r="M11" s="34">
        <v>-1.3832366666666667E-3</v>
      </c>
      <c r="N11" s="34">
        <v>0</v>
      </c>
      <c r="O11" s="34">
        <v>0</v>
      </c>
      <c r="P11" s="34">
        <v>-1.3832366666666667E-3</v>
      </c>
    </row>
    <row r="12" spans="1:19" s="15" customFormat="1" ht="19.5" customHeight="1" x14ac:dyDescent="0.3">
      <c r="A12" s="9">
        <v>1350</v>
      </c>
      <c r="B12" s="10" t="s">
        <v>406</v>
      </c>
      <c r="C12" s="32">
        <v>0</v>
      </c>
      <c r="D12" s="32">
        <v>0</v>
      </c>
      <c r="E12" s="32">
        <v>0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0</v>
      </c>
      <c r="O12" s="32">
        <v>0</v>
      </c>
      <c r="P12" s="32">
        <v>0</v>
      </c>
    </row>
    <row r="13" spans="1:19" s="15" customFormat="1" ht="19.5" customHeight="1" x14ac:dyDescent="0.3">
      <c r="A13" s="12">
        <v>1993</v>
      </c>
      <c r="B13" s="13" t="s">
        <v>409</v>
      </c>
      <c r="C13" s="34">
        <v>0</v>
      </c>
      <c r="D13" s="34">
        <v>-5.7498E-2</v>
      </c>
      <c r="E13" s="34">
        <v>5.7498E-2</v>
      </c>
      <c r="F13" s="34">
        <v>0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5.7498E-2</v>
      </c>
      <c r="O13" s="34">
        <v>-5.7498E-2</v>
      </c>
      <c r="P13" s="34">
        <v>0</v>
      </c>
    </row>
    <row r="14" spans="1:19" s="15" customFormat="1" ht="19.5" customHeight="1" x14ac:dyDescent="0.3">
      <c r="A14" s="9">
        <v>1910</v>
      </c>
      <c r="B14" s="10" t="s">
        <v>88</v>
      </c>
      <c r="C14" s="135">
        <v>0</v>
      </c>
      <c r="D14" s="135">
        <v>0</v>
      </c>
      <c r="E14" s="135">
        <v>-1.84916666666667E-4</v>
      </c>
      <c r="F14" s="135">
        <v>1.84916666666667E-4</v>
      </c>
      <c r="G14" s="11">
        <v>0</v>
      </c>
      <c r="H14" s="135">
        <v>0</v>
      </c>
      <c r="I14" s="135">
        <v>0</v>
      </c>
      <c r="J14" s="135">
        <v>5.3399999999999997E-6</v>
      </c>
      <c r="K14" s="135">
        <v>-5.3399999999999997E-6</v>
      </c>
      <c r="L14" s="55"/>
      <c r="M14" s="135">
        <v>0</v>
      </c>
      <c r="N14" s="135">
        <v>0</v>
      </c>
      <c r="O14" s="135">
        <v>1.90256666666667E-4</v>
      </c>
      <c r="P14" s="135">
        <v>-1.90256666666667E-4</v>
      </c>
    </row>
    <row r="15" spans="1:19" s="15" customFormat="1" ht="19.5" customHeight="1" x14ac:dyDescent="0.3">
      <c r="A15" s="12">
        <v>1810</v>
      </c>
      <c r="B15" s="95" t="s">
        <v>407</v>
      </c>
      <c r="C15" s="136">
        <v>0</v>
      </c>
      <c r="D15" s="136">
        <v>0</v>
      </c>
      <c r="E15" s="136">
        <v>0</v>
      </c>
      <c r="F15" s="136">
        <v>0</v>
      </c>
      <c r="G15" s="56">
        <v>0</v>
      </c>
      <c r="H15" s="136">
        <v>0</v>
      </c>
      <c r="I15" s="136">
        <v>3.9399949999999996E-2</v>
      </c>
      <c r="J15" s="136">
        <v>0</v>
      </c>
      <c r="K15" s="136">
        <v>-3.9399949999999996E-2</v>
      </c>
      <c r="L15" s="137"/>
      <c r="M15" s="136">
        <v>0</v>
      </c>
      <c r="N15" s="136">
        <v>3.9399949999999996E-2</v>
      </c>
      <c r="O15" s="136">
        <v>0</v>
      </c>
      <c r="P15" s="136">
        <v>-3.9399949999999996E-2</v>
      </c>
    </row>
    <row r="16" spans="1:19" s="15" customFormat="1" ht="19.5" customHeight="1" x14ac:dyDescent="0.3">
      <c r="A16" s="9">
        <v>1992</v>
      </c>
      <c r="B16" s="10" t="s">
        <v>90</v>
      </c>
      <c r="C16" s="138">
        <v>0</v>
      </c>
      <c r="D16" s="138">
        <v>0</v>
      </c>
      <c r="E16" s="138">
        <v>0</v>
      </c>
      <c r="F16" s="138">
        <v>0</v>
      </c>
      <c r="G16" s="11">
        <v>0</v>
      </c>
      <c r="H16" s="138">
        <v>0</v>
      </c>
      <c r="I16" s="138">
        <v>3.5637089999999996E-2</v>
      </c>
      <c r="J16" s="138">
        <v>0</v>
      </c>
      <c r="K16" s="138">
        <v>-3.5637089999999996E-2</v>
      </c>
      <c r="L16" s="139"/>
      <c r="M16" s="138">
        <v>0</v>
      </c>
      <c r="N16" s="138">
        <v>3.5637089999999996E-2</v>
      </c>
      <c r="O16" s="138">
        <v>0</v>
      </c>
      <c r="P16" s="138">
        <v>-3.5637089999999996E-2</v>
      </c>
    </row>
    <row r="17" spans="1:16" s="28" customFormat="1" ht="19.5" customHeight="1" x14ac:dyDescent="0.3">
      <c r="A17" s="24"/>
      <c r="B17" s="25" t="s">
        <v>93</v>
      </c>
      <c r="C17" s="26">
        <v>16.56128876771858</v>
      </c>
      <c r="D17" s="26">
        <v>16.466413307395776</v>
      </c>
      <c r="E17" s="26">
        <v>5.6638750000000002E-2</v>
      </c>
      <c r="F17" s="26">
        <v>3.8236710322803916E-2</v>
      </c>
      <c r="G17" s="27"/>
      <c r="H17" s="26">
        <v>22.558719650000004</v>
      </c>
      <c r="I17" s="26">
        <v>22.635582090000007</v>
      </c>
      <c r="J17" s="26">
        <v>5.3399999999999997E-6</v>
      </c>
      <c r="K17" s="27">
        <v>-7.6867780000002869E-2</v>
      </c>
      <c r="L17" s="27"/>
      <c r="M17" s="26">
        <v>5.9974308822814244</v>
      </c>
      <c r="N17" s="26">
        <v>6.169168782604233</v>
      </c>
      <c r="O17" s="26">
        <v>-5.6633410000000002E-2</v>
      </c>
      <c r="P17" s="26">
        <v>-0.11510449032280856</v>
      </c>
    </row>
    <row r="18" spans="1:16" ht="15" customHeight="1" x14ac:dyDescent="0.3">
      <c r="A18" s="4"/>
      <c r="B18" s="6"/>
      <c r="C18" s="148"/>
      <c r="D18" s="148"/>
      <c r="E18" s="148"/>
      <c r="F18" s="148"/>
      <c r="G18" s="149"/>
      <c r="H18" s="148"/>
      <c r="I18" s="148"/>
      <c r="J18" s="148"/>
      <c r="K18" s="150"/>
      <c r="L18" s="149"/>
      <c r="M18" s="148"/>
      <c r="N18" s="148"/>
      <c r="O18" s="148"/>
      <c r="P18" s="150"/>
    </row>
    <row r="19" spans="1:16" ht="15" customHeight="1" x14ac:dyDescent="0.35">
      <c r="A19" s="80" t="s">
        <v>464</v>
      </c>
      <c r="B19" s="5"/>
      <c r="C19" s="119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9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80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x14ac:dyDescent="0.3">
      <c r="A22" s="98" t="s">
        <v>394</v>
      </c>
    </row>
    <row r="23" spans="1:16" x14ac:dyDescent="0.3">
      <c r="A23" s="98" t="s">
        <v>395</v>
      </c>
    </row>
    <row r="24" spans="1:16" x14ac:dyDescent="0.3">
      <c r="A24" s="98" t="s">
        <v>396</v>
      </c>
    </row>
    <row r="27" spans="1:16" x14ac:dyDescent="0.3">
      <c r="A27" s="98" t="s">
        <v>458</v>
      </c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418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5.6" customHeight="1" x14ac:dyDescent="0.3">
      <c r="A2" s="57"/>
      <c r="B2" s="59"/>
      <c r="C2" s="154" t="s">
        <v>462</v>
      </c>
      <c r="D2" s="154"/>
      <c r="E2" s="154"/>
      <c r="F2" s="154"/>
      <c r="G2" s="60"/>
      <c r="H2" s="154" t="s">
        <v>463</v>
      </c>
      <c r="I2" s="154"/>
      <c r="J2" s="154"/>
      <c r="K2" s="154"/>
      <c r="L2" s="60"/>
      <c r="M2" s="154" t="s">
        <v>94</v>
      </c>
      <c r="N2" s="154"/>
      <c r="O2" s="154"/>
      <c r="P2" s="154"/>
      <c r="Q2" s="61"/>
      <c r="S2" s="62"/>
    </row>
    <row r="3" spans="1:19" s="58" customFormat="1" ht="15.6" x14ac:dyDescent="0.3">
      <c r="A3" s="63" t="s">
        <v>68</v>
      </c>
      <c r="B3" s="64" t="s">
        <v>69</v>
      </c>
      <c r="C3" s="81" t="s">
        <v>70</v>
      </c>
      <c r="D3" s="81" t="s">
        <v>71</v>
      </c>
      <c r="E3" s="81" t="s">
        <v>72</v>
      </c>
      <c r="F3" s="81" t="s">
        <v>73</v>
      </c>
      <c r="G3" s="60" t="s">
        <v>454</v>
      </c>
      <c r="H3" s="81" t="s">
        <v>70</v>
      </c>
      <c r="I3" s="81" t="s">
        <v>71</v>
      </c>
      <c r="J3" s="81" t="s">
        <v>72</v>
      </c>
      <c r="K3" s="81" t="s">
        <v>73</v>
      </c>
      <c r="L3" s="60" t="s">
        <v>454</v>
      </c>
      <c r="M3" s="81" t="s">
        <v>70</v>
      </c>
      <c r="N3" s="81" t="s">
        <v>71</v>
      </c>
      <c r="O3" s="81" t="s">
        <v>72</v>
      </c>
      <c r="P3" s="81" t="s">
        <v>73</v>
      </c>
      <c r="Q3" s="67"/>
    </row>
    <row r="4" spans="1:19" ht="19.5" customHeight="1" x14ac:dyDescent="0.3">
      <c r="A4" s="9">
        <v>1310</v>
      </c>
      <c r="B4" s="10" t="s">
        <v>411</v>
      </c>
      <c r="C4" s="11">
        <v>15.956165057376579</v>
      </c>
      <c r="D4" s="11">
        <v>15.922205261860695</v>
      </c>
      <c r="E4" s="11">
        <v>0</v>
      </c>
      <c r="F4" s="11">
        <v>3.3959795515883684E-2</v>
      </c>
      <c r="G4" s="11">
        <v>22.256427910000003</v>
      </c>
      <c r="H4" s="11">
        <v>22.256427910000003</v>
      </c>
      <c r="I4" s="11">
        <v>22.256401240000006</v>
      </c>
      <c r="J4" s="11">
        <v>0</v>
      </c>
      <c r="K4" s="11">
        <v>2.6669999996897786E-5</v>
      </c>
      <c r="L4" s="16"/>
      <c r="M4" s="11">
        <v>6.3002628526234243</v>
      </c>
      <c r="N4" s="11">
        <v>6.3341959781393111</v>
      </c>
      <c r="O4" s="11">
        <v>0</v>
      </c>
      <c r="P4" s="11">
        <v>-3.3933125515886786E-2</v>
      </c>
      <c r="Q4" s="67"/>
    </row>
    <row r="5" spans="1:19" s="15" customFormat="1" ht="19.5" customHeight="1" x14ac:dyDescent="0.3">
      <c r="A5" s="12">
        <v>1311</v>
      </c>
      <c r="B5" s="13" t="s">
        <v>401</v>
      </c>
      <c r="C5" s="34">
        <v>0.60274704367533272</v>
      </c>
      <c r="D5" s="34">
        <v>0.60236704553507836</v>
      </c>
      <c r="E5" s="34">
        <v>0</v>
      </c>
      <c r="F5" s="34">
        <v>3.7999814025435619E-4</v>
      </c>
      <c r="G5" s="56">
        <v>0.63671747999999995</v>
      </c>
      <c r="H5" s="34">
        <v>0.63671747999999995</v>
      </c>
      <c r="I5" s="34">
        <v>0.63671747999999995</v>
      </c>
      <c r="J5" s="34">
        <v>0</v>
      </c>
      <c r="K5" s="34">
        <v>0</v>
      </c>
      <c r="L5" s="14"/>
      <c r="M5" s="34">
        <v>3.397043632466723E-2</v>
      </c>
      <c r="N5" s="34">
        <v>3.4350434464921586E-2</v>
      </c>
      <c r="O5" s="34">
        <v>0</v>
      </c>
      <c r="P5" s="34">
        <v>-3.7999814025435619E-4</v>
      </c>
      <c r="Q5" s="67"/>
    </row>
    <row r="6" spans="1:19" ht="19.5" customHeight="1" x14ac:dyDescent="0.3">
      <c r="A6" s="9">
        <v>1320</v>
      </c>
      <c r="B6" s="10" t="s">
        <v>412</v>
      </c>
      <c r="C6" s="32">
        <v>-0.12605416666666669</v>
      </c>
      <c r="D6" s="32">
        <v>-0.125379833333333</v>
      </c>
      <c r="E6" s="32">
        <v>-6.7433333333333299E-4</v>
      </c>
      <c r="F6" s="32">
        <v>-3.6017196169968457E-16</v>
      </c>
      <c r="G6" s="11">
        <v>0.39929986000000001</v>
      </c>
      <c r="H6" s="32">
        <v>-0.39929986000000001</v>
      </c>
      <c r="I6" s="32">
        <v>-0.39929558000000004</v>
      </c>
      <c r="J6" s="32">
        <v>0</v>
      </c>
      <c r="K6" s="32">
        <v>-4.279999999967643E-6</v>
      </c>
      <c r="L6" s="16"/>
      <c r="M6" s="32">
        <v>-0.27324569333333332</v>
      </c>
      <c r="N6" s="32">
        <v>-0.27391574666666707</v>
      </c>
      <c r="O6" s="32">
        <v>6.7433333333333299E-4</v>
      </c>
      <c r="P6" s="32">
        <v>-4.2799999995797155E-6</v>
      </c>
    </row>
    <row r="7" spans="1:19" s="15" customFormat="1" ht="19.5" customHeight="1" x14ac:dyDescent="0.3">
      <c r="A7" s="12">
        <v>1102</v>
      </c>
      <c r="B7" s="13" t="s">
        <v>398</v>
      </c>
      <c r="C7" s="34">
        <v>0.15666666666666668</v>
      </c>
      <c r="D7" s="34">
        <v>0.15567966666666666</v>
      </c>
      <c r="E7" s="34">
        <v>0</v>
      </c>
      <c r="F7" s="34">
        <v>9.8700000000001564E-4</v>
      </c>
      <c r="G7" s="56">
        <v>0.1150663</v>
      </c>
      <c r="H7" s="34">
        <v>0.1150663</v>
      </c>
      <c r="I7" s="34">
        <v>0.1150663</v>
      </c>
      <c r="J7" s="34">
        <v>0</v>
      </c>
      <c r="K7" s="34">
        <v>0</v>
      </c>
      <c r="L7" s="14"/>
      <c r="M7" s="34">
        <v>-4.160036666666668E-2</v>
      </c>
      <c r="N7" s="34">
        <v>-4.0613366666666664E-2</v>
      </c>
      <c r="O7" s="34">
        <v>0</v>
      </c>
      <c r="P7" s="34">
        <v>-9.8700000000001564E-4</v>
      </c>
    </row>
    <row r="8" spans="1:19" ht="19.5" customHeight="1" x14ac:dyDescent="0.3">
      <c r="A8" s="9">
        <v>1331</v>
      </c>
      <c r="B8" s="10" t="s">
        <v>404</v>
      </c>
      <c r="C8" s="32">
        <v>-1.8267666666666665E-2</v>
      </c>
      <c r="D8" s="32">
        <v>-1.8256833333333299E-2</v>
      </c>
      <c r="E8" s="32">
        <v>0</v>
      </c>
      <c r="F8" s="32">
        <v>-1.0833333333366141E-5</v>
      </c>
      <c r="G8" s="11">
        <v>4.063568E-2</v>
      </c>
      <c r="H8" s="32">
        <v>-4.063568E-2</v>
      </c>
      <c r="I8" s="32">
        <v>-4.063568E-2</v>
      </c>
      <c r="J8" s="32">
        <v>0</v>
      </c>
      <c r="K8" s="32">
        <v>0</v>
      </c>
      <c r="L8" s="16"/>
      <c r="M8" s="32">
        <v>-2.2368013333333336E-2</v>
      </c>
      <c r="N8" s="32">
        <v>-2.2378846666666702E-2</v>
      </c>
      <c r="O8" s="32">
        <v>0</v>
      </c>
      <c r="P8" s="32">
        <v>1.0833333333366141E-5</v>
      </c>
    </row>
    <row r="9" spans="1:19" s="15" customFormat="1" ht="19.5" customHeight="1" x14ac:dyDescent="0.3">
      <c r="A9" s="12">
        <v>1330</v>
      </c>
      <c r="B9" s="13" t="s">
        <v>403</v>
      </c>
      <c r="C9" s="34">
        <v>-2.4850833333333325E-2</v>
      </c>
      <c r="D9" s="34">
        <v>-2.4133749999999999E-2</v>
      </c>
      <c r="E9" s="34">
        <v>0</v>
      </c>
      <c r="F9" s="34">
        <v>-7.1708333333332652E-4</v>
      </c>
      <c r="G9" s="56">
        <v>2.0335389999999998E-2</v>
      </c>
      <c r="H9" s="34">
        <v>-2.0335389999999998E-2</v>
      </c>
      <c r="I9" s="34">
        <v>-1.9797420000000003E-2</v>
      </c>
      <c r="J9" s="34">
        <v>0</v>
      </c>
      <c r="K9" s="34">
        <v>-5.3796999999999526E-4</v>
      </c>
      <c r="L9" s="14"/>
      <c r="M9" s="34">
        <v>4.5154433333333271E-3</v>
      </c>
      <c r="N9" s="34">
        <v>4.3363299999999959E-3</v>
      </c>
      <c r="O9" s="34">
        <v>0</v>
      </c>
      <c r="P9" s="34">
        <v>1.7911333333333126E-4</v>
      </c>
    </row>
    <row r="10" spans="1:19" ht="19.5" customHeight="1" x14ac:dyDescent="0.3">
      <c r="A10" s="9">
        <v>1101</v>
      </c>
      <c r="B10" s="10" t="s">
        <v>410</v>
      </c>
      <c r="C10" s="32">
        <v>1.4809249999999999E-2</v>
      </c>
      <c r="D10" s="32">
        <v>1.1429750000000001E-2</v>
      </c>
      <c r="E10" s="32">
        <v>0</v>
      </c>
      <c r="F10" s="32">
        <v>3.3794999999999988E-3</v>
      </c>
      <c r="G10" s="11">
        <v>1.2088710000000003E-2</v>
      </c>
      <c r="H10" s="32">
        <v>1.2088710000000003E-2</v>
      </c>
      <c r="I10" s="32">
        <v>1.2088709999999999E-2</v>
      </c>
      <c r="J10" s="32">
        <v>0</v>
      </c>
      <c r="K10" s="32">
        <v>3.4694469519536142E-18</v>
      </c>
      <c r="L10" s="16"/>
      <c r="M10" s="32">
        <v>-2.720539999999997E-3</v>
      </c>
      <c r="N10" s="32">
        <v>6.5895999999999837E-4</v>
      </c>
      <c r="O10" s="32">
        <v>0</v>
      </c>
      <c r="P10" s="32">
        <v>-3.3794999999999954E-3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7.3416666666666671E-5</v>
      </c>
      <c r="D11" s="34">
        <v>0</v>
      </c>
      <c r="E11" s="34">
        <v>0</v>
      </c>
      <c r="F11" s="34">
        <v>7.3416666666666671E-5</v>
      </c>
      <c r="G11" s="56">
        <v>1.30982E-3</v>
      </c>
      <c r="H11" s="34">
        <v>-1.30982E-3</v>
      </c>
      <c r="I11" s="34">
        <v>0</v>
      </c>
      <c r="J11" s="34">
        <v>0</v>
      </c>
      <c r="K11" s="34">
        <v>-1.30982E-3</v>
      </c>
      <c r="L11" s="56"/>
      <c r="M11" s="34">
        <v>-1.3832366666666667E-3</v>
      </c>
      <c r="N11" s="34">
        <v>0</v>
      </c>
      <c r="O11" s="34">
        <v>0</v>
      </c>
      <c r="P11" s="34">
        <v>-1.3832366666666667E-3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-5.7498E-2</v>
      </c>
      <c r="E12" s="32">
        <v>5.7498E-2</v>
      </c>
      <c r="F12" s="32">
        <v>0</v>
      </c>
      <c r="G12" s="11">
        <v>0</v>
      </c>
      <c r="H12" s="32">
        <v>0</v>
      </c>
      <c r="I12" s="32">
        <v>0</v>
      </c>
      <c r="J12" s="32">
        <v>0</v>
      </c>
      <c r="K12" s="32">
        <v>0</v>
      </c>
      <c r="L12" s="16"/>
      <c r="M12" s="32">
        <v>0</v>
      </c>
      <c r="N12" s="32">
        <v>5.7498E-2</v>
      </c>
      <c r="O12" s="32">
        <v>-5.7498E-2</v>
      </c>
      <c r="P12" s="32">
        <v>0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6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ht="19.5" customHeight="1" x14ac:dyDescent="0.3">
      <c r="A14" s="9">
        <v>1910</v>
      </c>
      <c r="B14" s="10" t="s">
        <v>88</v>
      </c>
      <c r="C14" s="135">
        <v>0</v>
      </c>
      <c r="D14" s="135">
        <v>0</v>
      </c>
      <c r="E14" s="135">
        <v>-1.84916666666667E-4</v>
      </c>
      <c r="F14" s="135">
        <v>1.84916666666667E-4</v>
      </c>
      <c r="G14" s="11">
        <v>0</v>
      </c>
      <c r="H14" s="135">
        <v>0</v>
      </c>
      <c r="I14" s="135">
        <v>0</v>
      </c>
      <c r="J14" s="135">
        <v>5.3399999999999997E-6</v>
      </c>
      <c r="K14" s="135">
        <v>-5.3399999999999997E-6</v>
      </c>
      <c r="L14" s="55"/>
      <c r="M14" s="135">
        <v>0</v>
      </c>
      <c r="N14" s="135">
        <v>0</v>
      </c>
      <c r="O14" s="135">
        <v>1.90256666666667E-4</v>
      </c>
      <c r="P14" s="135">
        <v>-1.90256666666667E-4</v>
      </c>
    </row>
    <row r="15" spans="1:19" s="15" customFormat="1" ht="19.5" customHeight="1" x14ac:dyDescent="0.3">
      <c r="A15" s="12">
        <v>1810</v>
      </c>
      <c r="B15" s="95" t="s">
        <v>407</v>
      </c>
      <c r="C15" s="136">
        <v>0</v>
      </c>
      <c r="D15" s="136">
        <v>0</v>
      </c>
      <c r="E15" s="136">
        <v>0</v>
      </c>
      <c r="F15" s="136">
        <v>0</v>
      </c>
      <c r="G15" s="56">
        <v>0</v>
      </c>
      <c r="H15" s="136">
        <v>0</v>
      </c>
      <c r="I15" s="136">
        <v>3.9399949999999996E-2</v>
      </c>
      <c r="J15" s="136">
        <v>0</v>
      </c>
      <c r="K15" s="136">
        <v>-3.9399949999999996E-2</v>
      </c>
      <c r="L15" s="137"/>
      <c r="M15" s="136">
        <v>0</v>
      </c>
      <c r="N15" s="136">
        <v>3.9399949999999996E-2</v>
      </c>
      <c r="O15" s="136">
        <v>0</v>
      </c>
      <c r="P15" s="136">
        <v>-3.9399949999999996E-2</v>
      </c>
    </row>
    <row r="16" spans="1:19" s="15" customFormat="1" ht="19.5" customHeight="1" x14ac:dyDescent="0.3">
      <c r="A16" s="9">
        <v>1992</v>
      </c>
      <c r="B16" s="10" t="s">
        <v>90</v>
      </c>
      <c r="C16" s="138">
        <v>0</v>
      </c>
      <c r="D16" s="138">
        <v>0</v>
      </c>
      <c r="E16" s="138">
        <v>0</v>
      </c>
      <c r="F16" s="138">
        <v>0</v>
      </c>
      <c r="G16" s="11">
        <v>0</v>
      </c>
      <c r="H16" s="138">
        <v>0</v>
      </c>
      <c r="I16" s="138">
        <v>3.5637089999999996E-2</v>
      </c>
      <c r="J16" s="138">
        <v>0</v>
      </c>
      <c r="K16" s="138">
        <v>-3.5637089999999996E-2</v>
      </c>
      <c r="L16" s="139"/>
      <c r="M16" s="138">
        <v>0</v>
      </c>
      <c r="N16" s="138">
        <v>3.5637089999999996E-2</v>
      </c>
      <c r="O16" s="138">
        <v>0</v>
      </c>
      <c r="P16" s="138">
        <v>-3.5637089999999996E-2</v>
      </c>
    </row>
    <row r="17" spans="1:16" s="28" customFormat="1" ht="19.5" customHeight="1" x14ac:dyDescent="0.3">
      <c r="A17" s="24"/>
      <c r="B17" s="25" t="s">
        <v>93</v>
      </c>
      <c r="C17" s="26">
        <v>16.56128876771858</v>
      </c>
      <c r="D17" s="26">
        <v>16.466413307395776</v>
      </c>
      <c r="E17" s="26">
        <v>5.6638750000000002E-2</v>
      </c>
      <c r="F17" s="26">
        <v>3.8236710322803916E-2</v>
      </c>
      <c r="G17" s="27"/>
      <c r="H17" s="26">
        <v>22.558719650000004</v>
      </c>
      <c r="I17" s="26">
        <v>22.635582090000007</v>
      </c>
      <c r="J17" s="26">
        <v>5.3399999999999997E-6</v>
      </c>
      <c r="K17" s="27">
        <v>-7.6867780000002869E-2</v>
      </c>
      <c r="L17" s="27"/>
      <c r="M17" s="26">
        <v>5.9974308822814244</v>
      </c>
      <c r="N17" s="26">
        <v>6.169168782604233</v>
      </c>
      <c r="O17" s="26">
        <v>-5.6633410000000002E-2</v>
      </c>
      <c r="P17" s="26">
        <v>-0.11510449032280856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80" t="s">
        <v>464</v>
      </c>
      <c r="B19" s="5"/>
      <c r="C19" s="119" t="s">
        <v>455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19" t="s">
        <v>456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80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customHeight="1" x14ac:dyDescent="0.3">
      <c r="A22" s="98" t="s">
        <v>394</v>
      </c>
    </row>
    <row r="23" spans="1:16" x14ac:dyDescent="0.3">
      <c r="A23" s="98" t="s">
        <v>395</v>
      </c>
    </row>
    <row r="24" spans="1:16" x14ac:dyDescent="0.3">
      <c r="A24" s="98" t="s">
        <v>396</v>
      </c>
    </row>
    <row r="27" spans="1:16" x14ac:dyDescent="0.3">
      <c r="A27" s="98" t="s">
        <v>458</v>
      </c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55" t="s">
        <v>373</v>
      </c>
      <c r="B4" s="156"/>
      <c r="C4" s="152" t="s">
        <v>370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9" s="58" customFormat="1" ht="15.6" customHeight="1" x14ac:dyDescent="0.3">
      <c r="A5" s="57"/>
      <c r="B5" s="59"/>
      <c r="C5" s="154" t="e">
        <f>"Forecast"&amp;" "&amp;"-"&amp;" "&amp;#REF!&amp;" "&amp;"(MTD)"</f>
        <v>#REF!</v>
      </c>
      <c r="D5" s="154"/>
      <c r="E5" s="154"/>
      <c r="F5" s="154"/>
      <c r="G5" s="60"/>
      <c r="H5" s="154" t="e">
        <f>"Actuals"&amp;" "&amp;"-"&amp;" "&amp;#REF!&amp;" "&amp;"(MTD)"</f>
        <v>#REF!</v>
      </c>
      <c r="I5" s="154"/>
      <c r="J5" s="154"/>
      <c r="K5" s="154"/>
      <c r="L5" s="60"/>
      <c r="M5" s="154" t="s">
        <v>252</v>
      </c>
      <c r="N5" s="154"/>
      <c r="O5" s="154"/>
      <c r="P5" s="154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70">
        <v>0</v>
      </c>
      <c r="D16" s="70">
        <v>0</v>
      </c>
      <c r="E16" s="70">
        <v>0</v>
      </c>
      <c r="F16" s="70">
        <f t="shared" si="0"/>
        <v>0</v>
      </c>
      <c r="G16" s="56"/>
      <c r="H16" s="70" t="e">
        <f>SUMIFS(#REF!,#REF!,$H$1,#REF!,$A$1,#REF!,$A16)/$A$2</f>
        <v>#REF!</v>
      </c>
      <c r="I16" s="70" t="e">
        <f>SUMIFS(#REF!,#REF!,$I$1,#REF!,$A$1,#REF!,$A16,#REF!,$I$2)/$A$2</f>
        <v>#REF!</v>
      </c>
      <c r="J16" s="70" t="e">
        <f>SUMIFS(#REF!,#REF!,$I$1,#REF!,$A$1,#REF!,$A16,#REF!,$J$2)/$A$2</f>
        <v>#REF!</v>
      </c>
      <c r="K16" s="70" t="e">
        <f t="shared" si="1"/>
        <v>#REF!</v>
      </c>
      <c r="L16" s="14"/>
      <c r="M16" s="70" t="e">
        <f t="shared" si="2"/>
        <v>#REF!</v>
      </c>
      <c r="N16" s="70" t="e">
        <f t="shared" si="3"/>
        <v>#REF!</v>
      </c>
      <c r="O16" s="70" t="e">
        <f t="shared" si="4"/>
        <v>#REF!</v>
      </c>
      <c r="P16" s="70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9">
        <v>0</v>
      </c>
      <c r="D17" s="69">
        <v>0</v>
      </c>
      <c r="E17" s="69">
        <v>0</v>
      </c>
      <c r="F17" s="69">
        <f t="shared" si="0"/>
        <v>0</v>
      </c>
      <c r="G17" s="11"/>
      <c r="H17" s="69" t="e">
        <f>SUMIFS(#REF!,#REF!,$H$1,#REF!,$A$1,#REF!,$A17)/$A$2</f>
        <v>#REF!</v>
      </c>
      <c r="I17" s="69" t="e">
        <f>SUMIFS(#REF!,#REF!,$I$1,#REF!,$A$1,#REF!,$A17,#REF!,$I$2)/$A$2</f>
        <v>#REF!</v>
      </c>
      <c r="J17" s="69" t="e">
        <f>SUMIFS(#REF!,#REF!,$I$1,#REF!,$A$1,#REF!,$A17,#REF!,$J$2)/$A$2</f>
        <v>#REF!</v>
      </c>
      <c r="K17" s="69" t="e">
        <f t="shared" si="1"/>
        <v>#REF!</v>
      </c>
      <c r="L17" s="16"/>
      <c r="M17" s="69" t="e">
        <f t="shared" si="2"/>
        <v>#REF!</v>
      </c>
      <c r="N17" s="69" t="e">
        <f t="shared" si="3"/>
        <v>#REF!</v>
      </c>
      <c r="O17" s="69" t="e">
        <f t="shared" si="4"/>
        <v>#REF!</v>
      </c>
      <c r="P17" s="69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0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0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0" t="s">
        <v>393</v>
      </c>
    </row>
    <row r="33" spans="1:1" x14ac:dyDescent="0.3">
      <c r="A33" s="98" t="s">
        <v>394</v>
      </c>
    </row>
    <row r="34" spans="1:1" x14ac:dyDescent="0.3">
      <c r="A34" s="98" t="s">
        <v>395</v>
      </c>
    </row>
    <row r="35" spans="1:1" x14ac:dyDescent="0.3">
      <c r="A35" s="98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55" t="s">
        <v>373</v>
      </c>
      <c r="B4" s="156"/>
      <c r="C4" s="152" t="s">
        <v>390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9" s="58" customFormat="1" ht="15.6" customHeight="1" x14ac:dyDescent="0.3">
      <c r="A5" s="57"/>
      <c r="B5" s="59"/>
      <c r="C5" s="154" t="e">
        <f>"Forecast"&amp;" "&amp;"-"&amp;" "&amp;#REF!&amp;" "&amp;"(YTD)"</f>
        <v>#REF!</v>
      </c>
      <c r="D5" s="154"/>
      <c r="E5" s="154"/>
      <c r="F5" s="154"/>
      <c r="G5" s="60"/>
      <c r="H5" s="154" t="e">
        <f>"Actuals"&amp;" "&amp;"-"&amp;" "&amp;#REF!&amp;" "&amp;"(YTD)"</f>
        <v>#REF!</v>
      </c>
      <c r="I5" s="154"/>
      <c r="J5" s="154"/>
      <c r="K5" s="154"/>
      <c r="L5" s="60"/>
      <c r="M5" s="154" t="s">
        <v>252</v>
      </c>
      <c r="N5" s="154"/>
      <c r="O5" s="154"/>
      <c r="P5" s="154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97" t="s">
        <v>70</v>
      </c>
      <c r="D6" s="97" t="s">
        <v>71</v>
      </c>
      <c r="E6" s="97" t="s">
        <v>72</v>
      </c>
      <c r="F6" s="97" t="s">
        <v>73</v>
      </c>
      <c r="G6" s="60"/>
      <c r="H6" s="97" t="s">
        <v>70</v>
      </c>
      <c r="I6" s="97" t="s">
        <v>71</v>
      </c>
      <c r="J6" s="97" t="s">
        <v>72</v>
      </c>
      <c r="K6" s="97" t="s">
        <v>73</v>
      </c>
      <c r="L6" s="60"/>
      <c r="M6" s="97" t="s">
        <v>70</v>
      </c>
      <c r="N6" s="97" t="s">
        <v>71</v>
      </c>
      <c r="O6" s="97" t="s">
        <v>72</v>
      </c>
      <c r="P6" s="97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70">
        <v>0</v>
      </c>
      <c r="D18" s="70">
        <v>0</v>
      </c>
      <c r="E18" s="70">
        <v>0</v>
      </c>
      <c r="F18" s="70">
        <f t="shared" si="0"/>
        <v>0</v>
      </c>
      <c r="G18" s="56"/>
      <c r="H18" s="70" t="e">
        <f>SUMIFS(#REF!,#REF!,$H$1,#REF!,$A$1,#REF!,$A18)/$A$2</f>
        <v>#REF!</v>
      </c>
      <c r="I18" s="70" t="e">
        <f>SUMIFS(#REF!,#REF!,$I$1,#REF!,$A$1,#REF!,$A18,#REF!,$I$2)/$A$2</f>
        <v>#REF!</v>
      </c>
      <c r="J18" s="70" t="e">
        <f>SUMIFS(#REF!,#REF!,$I$1,#REF!,$A$1,#REF!,$A18,#REF!,$J$2)/$A$2</f>
        <v>#REF!</v>
      </c>
      <c r="K18" s="70" t="e">
        <f t="shared" si="1"/>
        <v>#REF!</v>
      </c>
      <c r="L18" s="14"/>
      <c r="M18" s="70" t="e">
        <f t="shared" si="2"/>
        <v>#REF!</v>
      </c>
      <c r="N18" s="70" t="e">
        <f t="shared" si="3"/>
        <v>#REF!</v>
      </c>
      <c r="O18" s="70" t="e">
        <f t="shared" si="4"/>
        <v>#REF!</v>
      </c>
      <c r="P18" s="70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9">
        <v>0</v>
      </c>
      <c r="D19" s="69">
        <v>0</v>
      </c>
      <c r="E19" s="69">
        <v>0</v>
      </c>
      <c r="F19" s="69">
        <f t="shared" si="0"/>
        <v>0</v>
      </c>
      <c r="G19" s="11"/>
      <c r="H19" s="69" t="e">
        <f>SUMIFS(#REF!,#REF!,$H$1,#REF!,$A$1,#REF!,$A19)/$A$2</f>
        <v>#REF!</v>
      </c>
      <c r="I19" s="69" t="e">
        <f>SUMIFS(#REF!,#REF!,$I$1,#REF!,$A$1,#REF!,$A19,#REF!,$I$2)/$A$2</f>
        <v>#REF!</v>
      </c>
      <c r="J19" s="69" t="e">
        <f>SUMIFS(#REF!,#REF!,$I$1,#REF!,$A$1,#REF!,$A19,#REF!,$J$2)/$A$2</f>
        <v>#REF!</v>
      </c>
      <c r="K19" s="69" t="e">
        <f t="shared" si="1"/>
        <v>#REF!</v>
      </c>
      <c r="L19" s="16"/>
      <c r="M19" s="69" t="e">
        <f t="shared" si="2"/>
        <v>#REF!</v>
      </c>
      <c r="N19" s="69" t="e">
        <f t="shared" si="3"/>
        <v>#REF!</v>
      </c>
      <c r="O19" s="69" t="e">
        <f t="shared" si="4"/>
        <v>#REF!</v>
      </c>
      <c r="P19" s="69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6"/>
      <c r="B26" s="107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0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0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0" t="s">
        <v>393</v>
      </c>
    </row>
    <row r="33" spans="1:1" x14ac:dyDescent="0.3">
      <c r="A33" s="98" t="s">
        <v>394</v>
      </c>
    </row>
    <row r="34" spans="1:1" x14ac:dyDescent="0.3">
      <c r="A34" s="98" t="s">
        <v>395</v>
      </c>
    </row>
    <row r="35" spans="1:1" x14ac:dyDescent="0.3">
      <c r="A35" s="98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82"/>
      <c r="B1" s="83"/>
    </row>
    <row r="2" spans="1:3" ht="33" customHeight="1" x14ac:dyDescent="0.3">
      <c r="A2" s="160" t="s">
        <v>469</v>
      </c>
      <c r="B2" s="161"/>
      <c r="C2" s="162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7" t="s">
        <v>423</v>
      </c>
      <c r="B4" s="84">
        <v>0.91806806254359286</v>
      </c>
      <c r="C4" s="84">
        <v>0.7344629472021984</v>
      </c>
    </row>
    <row r="5" spans="1:3" ht="18" customHeight="1" x14ac:dyDescent="0.3">
      <c r="A5" s="85" t="s">
        <v>424</v>
      </c>
      <c r="B5" s="86">
        <v>1.4162991590492895</v>
      </c>
      <c r="C5" s="86">
        <v>0.21399105851952871</v>
      </c>
    </row>
    <row r="6" spans="1:3" ht="18" customHeight="1" x14ac:dyDescent="0.3">
      <c r="A6" s="77" t="s">
        <v>425</v>
      </c>
      <c r="B6" s="87">
        <v>39.239162106236655</v>
      </c>
      <c r="C6" s="87">
        <v>0</v>
      </c>
    </row>
    <row r="7" spans="1:3" ht="18" customHeight="1" x14ac:dyDescent="0.3">
      <c r="A7" s="85" t="s">
        <v>426</v>
      </c>
      <c r="B7" s="86">
        <v>14.053034731177283</v>
      </c>
      <c r="C7" s="86">
        <v>0</v>
      </c>
    </row>
    <row r="8" spans="1:3" ht="18" customHeight="1" x14ac:dyDescent="0.3">
      <c r="A8" s="77" t="s">
        <v>427</v>
      </c>
      <c r="B8" s="87">
        <v>2.891190250466523</v>
      </c>
      <c r="C8" s="87">
        <v>0</v>
      </c>
    </row>
    <row r="9" spans="1:3" ht="18" customHeight="1" x14ac:dyDescent="0.3">
      <c r="A9" s="85" t="s">
        <v>428</v>
      </c>
      <c r="B9" s="86">
        <v>7.1898883198495529</v>
      </c>
      <c r="C9" s="86">
        <v>3.6513751627821134</v>
      </c>
    </row>
    <row r="10" spans="1:3" ht="18" customHeight="1" x14ac:dyDescent="0.3">
      <c r="A10" s="77" t="s">
        <v>429</v>
      </c>
      <c r="B10" s="87">
        <v>19.312682930722417</v>
      </c>
      <c r="C10" s="87">
        <v>27.196291849102266</v>
      </c>
    </row>
    <row r="11" spans="1:3" ht="18" customHeight="1" x14ac:dyDescent="0.3">
      <c r="A11" s="85" t="s">
        <v>430</v>
      </c>
      <c r="B11" s="86">
        <v>13.045074063253656</v>
      </c>
      <c r="C11" s="86">
        <v>6.2588336084821012</v>
      </c>
    </row>
    <row r="12" spans="1:3" ht="18" customHeight="1" x14ac:dyDescent="0.3">
      <c r="A12" s="77" t="s">
        <v>431</v>
      </c>
      <c r="B12" s="87">
        <v>4.7891293504664256</v>
      </c>
      <c r="C12" s="87">
        <v>5.3714141279493042</v>
      </c>
    </row>
    <row r="13" spans="1:3" ht="18" customHeight="1" x14ac:dyDescent="0.3">
      <c r="A13" s="85" t="s">
        <v>449</v>
      </c>
      <c r="B13" s="86">
        <v>4.014457377352084</v>
      </c>
      <c r="C13" s="86">
        <v>0</v>
      </c>
    </row>
    <row r="14" spans="1:3" ht="18" customHeight="1" x14ac:dyDescent="0.3">
      <c r="A14" s="125" t="s">
        <v>432</v>
      </c>
      <c r="B14" s="126">
        <v>11.78270940330518</v>
      </c>
      <c r="C14" s="126">
        <v>1.3357464393014981E-2</v>
      </c>
    </row>
    <row r="15" spans="1:3" ht="18" customHeight="1" x14ac:dyDescent="0.3">
      <c r="A15" s="85" t="s">
        <v>433</v>
      </c>
      <c r="B15" s="86">
        <v>3.828043476368153</v>
      </c>
      <c r="C15" s="86">
        <v>0</v>
      </c>
    </row>
    <row r="16" spans="1:3" ht="18" customHeight="1" x14ac:dyDescent="0.3">
      <c r="A16" s="125" t="s">
        <v>434</v>
      </c>
      <c r="B16" s="126">
        <v>18.988689241964146</v>
      </c>
      <c r="C16" s="126">
        <v>8.9321350860822566</v>
      </c>
    </row>
    <row r="17" spans="1:3" ht="18" customHeight="1" x14ac:dyDescent="0.3">
      <c r="A17" s="85" t="s">
        <v>253</v>
      </c>
      <c r="B17" s="86">
        <v>55.229439838600925</v>
      </c>
      <c r="C17" s="86">
        <v>21.34822452139495</v>
      </c>
    </row>
    <row r="18" spans="1:3" ht="18" customHeight="1" x14ac:dyDescent="0.3">
      <c r="A18" s="125" t="s">
        <v>254</v>
      </c>
      <c r="B18" s="126">
        <v>30.770372033382635</v>
      </c>
      <c r="C18" s="126">
        <v>18.255517980373863</v>
      </c>
    </row>
    <row r="19" spans="1:3" ht="18" customHeight="1" x14ac:dyDescent="0.3">
      <c r="A19" s="85" t="s">
        <v>435</v>
      </c>
      <c r="B19" s="86">
        <v>6.4336616568847571</v>
      </c>
      <c r="C19" s="86">
        <v>2.0230642002399435</v>
      </c>
    </row>
    <row r="20" spans="1:3" ht="18" customHeight="1" x14ac:dyDescent="0.3">
      <c r="A20" s="125" t="s">
        <v>255</v>
      </c>
      <c r="B20" s="126">
        <v>104.26951192354538</v>
      </c>
      <c r="C20" s="126">
        <v>0</v>
      </c>
    </row>
    <row r="21" spans="1:3" ht="18" customHeight="1" x14ac:dyDescent="0.3">
      <c r="A21" s="85" t="s">
        <v>441</v>
      </c>
      <c r="B21" s="86">
        <v>3.5139576245198123</v>
      </c>
      <c r="C21" s="86">
        <v>0</v>
      </c>
    </row>
    <row r="22" spans="1:3" ht="18" customHeight="1" x14ac:dyDescent="0.3">
      <c r="A22" s="77" t="s">
        <v>436</v>
      </c>
      <c r="B22" s="87">
        <v>1.247731421064495</v>
      </c>
      <c r="C22" s="87">
        <v>3.1130683018364897</v>
      </c>
    </row>
    <row r="23" spans="1:3" ht="18" customHeight="1" x14ac:dyDescent="0.3">
      <c r="A23" s="85" t="s">
        <v>437</v>
      </c>
      <c r="B23" s="86">
        <v>3.3085288828308883</v>
      </c>
      <c r="C23" s="86">
        <v>0</v>
      </c>
    </row>
    <row r="24" spans="1:3" ht="18" customHeight="1" x14ac:dyDescent="0.3">
      <c r="A24" s="77" t="s">
        <v>438</v>
      </c>
      <c r="B24" s="87">
        <v>25.155172891649602</v>
      </c>
      <c r="C24" s="87">
        <v>0</v>
      </c>
    </row>
    <row r="25" spans="1:3" ht="18" customHeight="1" x14ac:dyDescent="0.3">
      <c r="A25" s="85" t="s">
        <v>442</v>
      </c>
      <c r="B25" s="86">
        <v>53.989019310039268</v>
      </c>
      <c r="C25" s="86">
        <v>36.379793894773535</v>
      </c>
    </row>
    <row r="26" spans="1:3" ht="18" customHeight="1" x14ac:dyDescent="0.3">
      <c r="A26" s="125" t="s">
        <v>440</v>
      </c>
      <c r="B26" s="126">
        <v>8.0025718745374679</v>
      </c>
      <c r="C26" s="126">
        <v>21.19916850384012</v>
      </c>
    </row>
    <row r="27" spans="1:3" ht="18" customHeight="1" x14ac:dyDescent="0.3">
      <c r="A27" s="85" t="s">
        <v>256</v>
      </c>
      <c r="B27" s="86">
        <v>62.490271071895336</v>
      </c>
      <c r="C27" s="86">
        <v>0</v>
      </c>
    </row>
    <row r="28" spans="1:3" ht="18" customHeight="1" x14ac:dyDescent="0.3">
      <c r="A28" s="125" t="s">
        <v>257</v>
      </c>
      <c r="B28" s="127">
        <v>2.5175157563380872</v>
      </c>
      <c r="C28" s="127">
        <v>0.25211796191667601</v>
      </c>
    </row>
    <row r="29" spans="1:3" ht="18" customHeight="1" x14ac:dyDescent="0.3">
      <c r="A29" s="85" t="s">
        <v>444</v>
      </c>
      <c r="B29" s="128">
        <v>498.39618275804366</v>
      </c>
      <c r="C29" s="128">
        <v>154.94281666888836</v>
      </c>
    </row>
    <row r="30" spans="1:3" ht="18" customHeight="1" x14ac:dyDescent="0.3">
      <c r="A30" s="88"/>
      <c r="B30" s="89"/>
      <c r="C30" s="89"/>
    </row>
    <row r="31" spans="1:3" ht="18" customHeight="1" x14ac:dyDescent="0.3">
      <c r="A31" s="88" t="s">
        <v>439</v>
      </c>
      <c r="B31" s="89"/>
      <c r="C31" s="89"/>
    </row>
    <row r="32" spans="1:3" ht="18" customHeight="1" x14ac:dyDescent="0.3">
      <c r="A32" s="88" t="s">
        <v>445</v>
      </c>
      <c r="B32" s="123">
        <v>102.09641230479312</v>
      </c>
      <c r="C32" s="123">
        <v>73.274402961352706</v>
      </c>
    </row>
    <row r="33" spans="1:3" ht="18" customHeight="1" x14ac:dyDescent="0.3">
      <c r="A33" s="88" t="s">
        <v>446</v>
      </c>
      <c r="B33" s="124">
        <v>-19.580833458287664</v>
      </c>
      <c r="C33" s="124">
        <v>-0.41667791187719821</v>
      </c>
    </row>
    <row r="34" spans="1:3" ht="18" customHeight="1" x14ac:dyDescent="0.3">
      <c r="A34" s="129" t="s">
        <v>447</v>
      </c>
      <c r="B34" s="130">
        <v>82.515578846505463</v>
      </c>
      <c r="C34" s="130">
        <v>72.857725049475505</v>
      </c>
    </row>
    <row r="35" spans="1:3" ht="18" customHeight="1" x14ac:dyDescent="0.3">
      <c r="A35" s="88"/>
      <c r="B35" s="121"/>
      <c r="C35" s="121"/>
    </row>
    <row r="36" spans="1:3" ht="18" customHeight="1" x14ac:dyDescent="0.3">
      <c r="A36" s="88" t="s">
        <v>448</v>
      </c>
      <c r="B36" s="132">
        <v>580.91176160454916</v>
      </c>
      <c r="C36" s="132">
        <v>227.80054171836386</v>
      </c>
    </row>
    <row r="37" spans="1:3" ht="18" customHeight="1" x14ac:dyDescent="0.3">
      <c r="A37" s="88"/>
      <c r="B37" s="121"/>
      <c r="C37" s="121"/>
    </row>
    <row r="38" spans="1:3" ht="18" customHeight="1" x14ac:dyDescent="0.3">
      <c r="A38" s="88" t="s">
        <v>470</v>
      </c>
      <c r="B38" s="90">
        <v>2067422</v>
      </c>
      <c r="C38" s="90">
        <v>97523</v>
      </c>
    </row>
    <row r="40" spans="1:3" x14ac:dyDescent="0.3">
      <c r="A40" s="52" t="s">
        <v>443</v>
      </c>
      <c r="B40" s="51"/>
      <c r="C40" s="51"/>
    </row>
    <row r="41" spans="1:3" ht="28.2" customHeight="1" x14ac:dyDescent="0.3">
      <c r="A41" s="159" t="s">
        <v>450</v>
      </c>
      <c r="B41" s="159"/>
      <c r="C41" s="159"/>
    </row>
    <row r="42" spans="1:3" ht="28.8" customHeight="1" x14ac:dyDescent="0.3">
      <c r="A42" s="163" t="s">
        <v>473</v>
      </c>
      <c r="B42" s="163"/>
      <c r="C42" s="163"/>
    </row>
    <row r="45" spans="1:3" ht="27.6" customHeight="1" x14ac:dyDescent="0.3">
      <c r="A45" s="159" t="s">
        <v>458</v>
      </c>
      <c r="B45" s="159"/>
      <c r="C45" s="159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9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9" t="s">
        <v>388</v>
      </c>
      <c r="AQ3" s="99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100">
        <f>SUMIF($E$3:$AN$3,$AP$1,$E4:$AN4)</f>
        <v>0</v>
      </c>
      <c r="AQ4" s="100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100">
        <f t="shared" ref="AP5:AP68" si="0">SUMIF($E$3:$AN$3,$AP$1,$E5:$AN5)</f>
        <v>0</v>
      </c>
      <c r="AQ5" s="100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100">
        <f t="shared" si="0"/>
        <v>0</v>
      </c>
      <c r="AQ6" s="100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100">
        <f t="shared" si="0"/>
        <v>0</v>
      </c>
      <c r="AQ7" s="100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100">
        <f t="shared" si="0"/>
        <v>0</v>
      </c>
      <c r="AQ8" s="100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100">
        <f t="shared" si="0"/>
        <v>0</v>
      </c>
      <c r="AQ9" s="100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100">
        <f t="shared" si="0"/>
        <v>0</v>
      </c>
      <c r="AQ10" s="100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100">
        <f t="shared" si="0"/>
        <v>0</v>
      </c>
      <c r="AQ11" s="100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100">
        <f t="shared" si="0"/>
        <v>0</v>
      </c>
      <c r="AQ12" s="100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100">
        <f t="shared" si="0"/>
        <v>0</v>
      </c>
      <c r="AQ13" s="100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100">
        <f t="shared" si="0"/>
        <v>0</v>
      </c>
      <c r="AQ14" s="100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100">
        <f t="shared" si="0"/>
        <v>0</v>
      </c>
      <c r="AQ15" s="100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100">
        <f t="shared" si="0"/>
        <v>0</v>
      </c>
      <c r="AQ16" s="100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100">
        <f t="shared" si="0"/>
        <v>0</v>
      </c>
      <c r="AQ17" s="100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100">
        <f t="shared" si="0"/>
        <v>0</v>
      </c>
      <c r="AQ18" s="100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100">
        <f t="shared" si="0"/>
        <v>0</v>
      </c>
      <c r="AQ19" s="100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100">
        <f t="shared" si="0"/>
        <v>0</v>
      </c>
      <c r="AQ20" s="100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100">
        <f t="shared" si="0"/>
        <v>0</v>
      </c>
      <c r="AQ21" s="100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100">
        <f t="shared" si="0"/>
        <v>0</v>
      </c>
      <c r="AQ22" s="100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100">
        <f t="shared" si="0"/>
        <v>0</v>
      </c>
      <c r="AQ23" s="100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100">
        <f t="shared" si="0"/>
        <v>0</v>
      </c>
      <c r="AQ24" s="100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100">
        <f t="shared" si="0"/>
        <v>0</v>
      </c>
      <c r="AQ25" s="100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100">
        <f t="shared" si="0"/>
        <v>0</v>
      </c>
      <c r="AQ26" s="100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100">
        <f t="shared" si="0"/>
        <v>0</v>
      </c>
      <c r="AQ27" s="100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100">
        <f t="shared" si="0"/>
        <v>0</v>
      </c>
      <c r="AQ28" s="100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100">
        <f t="shared" si="0"/>
        <v>0</v>
      </c>
      <c r="AQ29" s="100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100">
        <f t="shared" si="0"/>
        <v>0</v>
      </c>
      <c r="AQ30" s="100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100">
        <f t="shared" si="0"/>
        <v>0</v>
      </c>
      <c r="AQ31" s="100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100">
        <f t="shared" si="0"/>
        <v>0</v>
      </c>
      <c r="AQ32" s="100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100">
        <f t="shared" si="0"/>
        <v>0</v>
      </c>
      <c r="AQ33" s="100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100">
        <f t="shared" si="0"/>
        <v>0</v>
      </c>
      <c r="AQ34" s="100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100">
        <f t="shared" si="0"/>
        <v>0</v>
      </c>
      <c r="AQ35" s="100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100">
        <f t="shared" si="0"/>
        <v>0</v>
      </c>
      <c r="AQ36" s="100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100">
        <f t="shared" si="0"/>
        <v>0</v>
      </c>
      <c r="AQ37" s="100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100">
        <f t="shared" si="0"/>
        <v>0</v>
      </c>
      <c r="AQ38" s="100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100">
        <f t="shared" si="0"/>
        <v>0</v>
      </c>
      <c r="AQ39" s="100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100">
        <f t="shared" si="0"/>
        <v>0</v>
      </c>
      <c r="AQ40" s="100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100">
        <f t="shared" si="0"/>
        <v>0</v>
      </c>
      <c r="AQ41" s="100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100">
        <f t="shared" si="0"/>
        <v>0</v>
      </c>
      <c r="AQ42" s="100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100">
        <f t="shared" si="0"/>
        <v>0</v>
      </c>
      <c r="AQ43" s="100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100">
        <f t="shared" si="0"/>
        <v>0</v>
      </c>
      <c r="AQ44" s="100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100">
        <f t="shared" si="0"/>
        <v>0</v>
      </c>
      <c r="AQ45" s="100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100">
        <f t="shared" si="0"/>
        <v>0</v>
      </c>
      <c r="AQ46" s="100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100">
        <f t="shared" si="0"/>
        <v>0</v>
      </c>
      <c r="AQ47" s="100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100">
        <f t="shared" si="0"/>
        <v>0</v>
      </c>
      <c r="AQ48" s="100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100">
        <f t="shared" si="0"/>
        <v>0</v>
      </c>
      <c r="AQ49" s="100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100">
        <f t="shared" si="0"/>
        <v>0</v>
      </c>
      <c r="AQ50" s="100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100">
        <f t="shared" si="0"/>
        <v>0</v>
      </c>
      <c r="AQ51" s="100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100">
        <f t="shared" si="0"/>
        <v>0</v>
      </c>
      <c r="AQ52" s="100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100">
        <f t="shared" si="0"/>
        <v>0</v>
      </c>
      <c r="AQ53" s="100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100">
        <f t="shared" si="0"/>
        <v>0</v>
      </c>
      <c r="AQ54" s="100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100">
        <f t="shared" si="0"/>
        <v>0</v>
      </c>
      <c r="AQ55" s="100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100">
        <f t="shared" si="0"/>
        <v>0</v>
      </c>
      <c r="AQ56" s="100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100">
        <f t="shared" si="0"/>
        <v>0</v>
      </c>
      <c r="AQ57" s="100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100">
        <f t="shared" si="0"/>
        <v>0</v>
      </c>
      <c r="AQ58" s="100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100">
        <f t="shared" si="0"/>
        <v>0</v>
      </c>
      <c r="AQ59" s="100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100">
        <f t="shared" si="0"/>
        <v>0</v>
      </c>
      <c r="AQ60" s="100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100">
        <f t="shared" si="0"/>
        <v>0</v>
      </c>
      <c r="AQ61" s="100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100">
        <f t="shared" si="0"/>
        <v>0</v>
      </c>
      <c r="AQ62" s="100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100">
        <f t="shared" si="0"/>
        <v>0</v>
      </c>
      <c r="AQ63" s="100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100">
        <f t="shared" si="0"/>
        <v>0</v>
      </c>
      <c r="AQ64" s="100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100">
        <f t="shared" si="0"/>
        <v>0</v>
      </c>
      <c r="AQ65" s="100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100">
        <f t="shared" si="0"/>
        <v>0</v>
      </c>
      <c r="AQ66" s="100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100">
        <f t="shared" si="0"/>
        <v>0</v>
      </c>
      <c r="AQ67" s="100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100">
        <f t="shared" si="0"/>
        <v>0</v>
      </c>
      <c r="AQ68" s="100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100">
        <f t="shared" ref="AP69:AP132" si="1">SUMIF($E$3:$AN$3,$AP$1,$E69:$AN69)</f>
        <v>0</v>
      </c>
      <c r="AQ69" s="100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100">
        <f t="shared" si="1"/>
        <v>0</v>
      </c>
      <c r="AQ70" s="100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100">
        <f t="shared" si="1"/>
        <v>0</v>
      </c>
      <c r="AQ71" s="100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100">
        <f t="shared" si="1"/>
        <v>0</v>
      </c>
      <c r="AQ72" s="100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100">
        <f t="shared" si="1"/>
        <v>0</v>
      </c>
      <c r="AQ73" s="100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100">
        <f t="shared" si="1"/>
        <v>0</v>
      </c>
      <c r="AQ74" s="100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100">
        <f t="shared" si="1"/>
        <v>0</v>
      </c>
      <c r="AQ75" s="100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100">
        <f t="shared" si="1"/>
        <v>0</v>
      </c>
      <c r="AQ76" s="100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0">
        <f t="shared" si="1"/>
        <v>0</v>
      </c>
      <c r="AQ77" s="100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100">
        <f t="shared" si="1"/>
        <v>0</v>
      </c>
      <c r="AQ78" s="100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100">
        <f t="shared" si="1"/>
        <v>0</v>
      </c>
      <c r="AQ79" s="100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100">
        <f t="shared" si="1"/>
        <v>0</v>
      </c>
      <c r="AQ80" s="100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100">
        <f t="shared" si="1"/>
        <v>0</v>
      </c>
      <c r="AQ81" s="100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0">
        <f t="shared" si="1"/>
        <v>0</v>
      </c>
      <c r="AQ82" s="100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0">
        <f t="shared" si="1"/>
        <v>0</v>
      </c>
      <c r="AQ83" s="100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100">
        <f t="shared" si="1"/>
        <v>0</v>
      </c>
      <c r="AQ84" s="100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0">
        <f t="shared" si="1"/>
        <v>0</v>
      </c>
      <c r="AQ85" s="100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100">
        <f t="shared" si="1"/>
        <v>0</v>
      </c>
      <c r="AQ86" s="100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100">
        <f t="shared" si="1"/>
        <v>0</v>
      </c>
      <c r="AQ87" s="100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100">
        <f t="shared" si="1"/>
        <v>0</v>
      </c>
      <c r="AQ88" s="100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100">
        <f t="shared" si="1"/>
        <v>0</v>
      </c>
      <c r="AQ89" s="100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100">
        <f t="shared" si="1"/>
        <v>0</v>
      </c>
      <c r="AQ90" s="100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100">
        <f t="shared" si="1"/>
        <v>0</v>
      </c>
      <c r="AQ91" s="100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0">
        <f t="shared" si="1"/>
        <v>0</v>
      </c>
      <c r="AQ92" s="100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100">
        <f t="shared" si="1"/>
        <v>0</v>
      </c>
      <c r="AQ93" s="100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100">
        <f t="shared" si="1"/>
        <v>0</v>
      </c>
      <c r="AQ94" s="100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100">
        <f t="shared" si="1"/>
        <v>0</v>
      </c>
      <c r="AQ95" s="100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100">
        <f t="shared" si="1"/>
        <v>0</v>
      </c>
      <c r="AQ96" s="100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100">
        <f t="shared" si="1"/>
        <v>0</v>
      </c>
      <c r="AQ97" s="100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100">
        <f t="shared" si="1"/>
        <v>0</v>
      </c>
      <c r="AQ98" s="100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100">
        <f t="shared" si="1"/>
        <v>0</v>
      </c>
      <c r="AQ99" s="100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100">
        <f t="shared" si="1"/>
        <v>0</v>
      </c>
      <c r="AQ100" s="100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100">
        <f t="shared" si="1"/>
        <v>0</v>
      </c>
      <c r="AQ101" s="100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100">
        <f t="shared" si="1"/>
        <v>0</v>
      </c>
      <c r="AQ102" s="100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100">
        <f t="shared" si="1"/>
        <v>0</v>
      </c>
      <c r="AQ103" s="100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100">
        <f t="shared" si="1"/>
        <v>0</v>
      </c>
      <c r="AQ104" s="100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100">
        <f t="shared" si="1"/>
        <v>0</v>
      </c>
      <c r="AQ105" s="100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100">
        <f t="shared" si="1"/>
        <v>0</v>
      </c>
      <c r="AQ106" s="100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0">
        <f t="shared" si="1"/>
        <v>0</v>
      </c>
      <c r="AQ107" s="100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0">
        <f t="shared" si="1"/>
        <v>0</v>
      </c>
      <c r="AQ108" s="100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100">
        <f t="shared" si="1"/>
        <v>0</v>
      </c>
      <c r="AQ109" s="100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0">
        <f t="shared" si="1"/>
        <v>0</v>
      </c>
      <c r="AQ110" s="100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100">
        <f t="shared" si="1"/>
        <v>0</v>
      </c>
      <c r="AQ111" s="100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0">
        <f t="shared" si="1"/>
        <v>0</v>
      </c>
      <c r="AQ112" s="100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0">
        <f t="shared" si="1"/>
        <v>0</v>
      </c>
      <c r="AQ113" s="100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100">
        <f t="shared" si="1"/>
        <v>0</v>
      </c>
      <c r="AQ114" s="100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0">
        <f t="shared" si="1"/>
        <v>0</v>
      </c>
      <c r="AQ115" s="100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100">
        <f t="shared" si="1"/>
        <v>0</v>
      </c>
      <c r="AQ116" s="100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0">
        <f t="shared" si="1"/>
        <v>0</v>
      </c>
      <c r="AQ117" s="100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0">
        <f t="shared" si="1"/>
        <v>0</v>
      </c>
      <c r="AQ118" s="100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0">
        <f t="shared" si="1"/>
        <v>0</v>
      </c>
      <c r="AQ119" s="100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100">
        <f t="shared" si="1"/>
        <v>0</v>
      </c>
      <c r="AQ120" s="100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0">
        <f t="shared" si="1"/>
        <v>0</v>
      </c>
      <c r="AQ121" s="100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0">
        <f t="shared" si="1"/>
        <v>0</v>
      </c>
      <c r="AQ122" s="100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0">
        <f t="shared" si="1"/>
        <v>0</v>
      </c>
      <c r="AQ123" s="100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0">
        <f t="shared" si="1"/>
        <v>0</v>
      </c>
      <c r="AQ124" s="100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0">
        <f t="shared" si="1"/>
        <v>0</v>
      </c>
      <c r="AQ125" s="100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0">
        <f t="shared" si="1"/>
        <v>0</v>
      </c>
      <c r="AQ126" s="100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0">
        <f t="shared" si="1"/>
        <v>0</v>
      </c>
      <c r="AQ127" s="100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0">
        <f t="shared" si="1"/>
        <v>0</v>
      </c>
      <c r="AQ128" s="100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0">
        <f t="shared" si="1"/>
        <v>0</v>
      </c>
      <c r="AQ129" s="100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0">
        <f t="shared" si="1"/>
        <v>0</v>
      </c>
      <c r="AQ130" s="100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0">
        <f t="shared" si="1"/>
        <v>0</v>
      </c>
      <c r="AQ131" s="100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100">
        <f t="shared" si="1"/>
        <v>0</v>
      </c>
      <c r="AQ132" s="100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100">
        <f t="shared" ref="AP133:AP159" si="2">SUMIF($E$3:$AN$3,$AP$1,$E133:$AN133)</f>
        <v>0</v>
      </c>
      <c r="AQ133" s="100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100">
        <f t="shared" si="2"/>
        <v>0</v>
      </c>
      <c r="AQ134" s="100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0">
        <f t="shared" si="2"/>
        <v>0</v>
      </c>
      <c r="AQ135" s="100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0">
        <f t="shared" si="2"/>
        <v>0</v>
      </c>
      <c r="AQ136" s="100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0">
        <f t="shared" si="2"/>
        <v>0</v>
      </c>
      <c r="AQ137" s="100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0">
        <f t="shared" si="2"/>
        <v>0</v>
      </c>
      <c r="AQ138" s="100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100">
        <f t="shared" si="2"/>
        <v>0</v>
      </c>
      <c r="AQ139" s="100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100">
        <f t="shared" si="2"/>
        <v>0</v>
      </c>
      <c r="AQ140" s="100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0">
        <f t="shared" si="2"/>
        <v>0</v>
      </c>
      <c r="AQ141" s="100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100">
        <f t="shared" si="2"/>
        <v>0</v>
      </c>
      <c r="AQ142" s="100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100">
        <f t="shared" si="2"/>
        <v>0</v>
      </c>
      <c r="AQ143" s="100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0">
        <f t="shared" si="2"/>
        <v>0</v>
      </c>
      <c r="AQ144" s="100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100">
        <f t="shared" si="2"/>
        <v>0</v>
      </c>
      <c r="AQ145" s="100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100">
        <f t="shared" si="2"/>
        <v>0</v>
      </c>
      <c r="AQ146" s="100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100">
        <f t="shared" si="2"/>
        <v>0</v>
      </c>
      <c r="AQ147" s="100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100">
        <f t="shared" si="2"/>
        <v>0</v>
      </c>
      <c r="AQ148" s="100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100">
        <f t="shared" si="2"/>
        <v>0</v>
      </c>
      <c r="AQ149" s="100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100">
        <f t="shared" si="2"/>
        <v>0</v>
      </c>
      <c r="AQ150" s="100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100">
        <f t="shared" si="2"/>
        <v>0</v>
      </c>
      <c r="AQ151" s="100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100">
        <f t="shared" si="2"/>
        <v>0</v>
      </c>
      <c r="AQ152" s="100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100">
        <f t="shared" si="2"/>
        <v>0</v>
      </c>
      <c r="AQ153" s="100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100">
        <f t="shared" si="2"/>
        <v>0</v>
      </c>
      <c r="AQ154" s="100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100">
        <f t="shared" si="2"/>
        <v>0</v>
      </c>
      <c r="AQ155" s="100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100">
        <f t="shared" si="2"/>
        <v>0</v>
      </c>
      <c r="AQ156" s="100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100">
        <f t="shared" si="2"/>
        <v>0</v>
      </c>
      <c r="AQ157" s="100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100">
        <f t="shared" si="2"/>
        <v>0</v>
      </c>
      <c r="AQ158" s="100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100">
        <f t="shared" si="2"/>
        <v>0</v>
      </c>
      <c r="AQ159" s="100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82"/>
      <c r="B1" s="83"/>
    </row>
    <row r="2" spans="1:3" ht="33" customHeight="1" x14ac:dyDescent="0.3">
      <c r="A2" s="160" t="s">
        <v>471</v>
      </c>
      <c r="B2" s="161"/>
      <c r="C2" s="162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7" t="s">
        <v>423</v>
      </c>
      <c r="B4" s="142">
        <v>0.91806806254359286</v>
      </c>
      <c r="C4" s="91">
        <v>0.7344629472021984</v>
      </c>
    </row>
    <row r="5" spans="1:3" ht="18" customHeight="1" x14ac:dyDescent="0.3">
      <c r="A5" s="85" t="s">
        <v>424</v>
      </c>
      <c r="B5" s="92">
        <v>1.4162991590492895</v>
      </c>
      <c r="C5" s="92">
        <v>0.21399105851952871</v>
      </c>
    </row>
    <row r="6" spans="1:3" ht="18" customHeight="1" x14ac:dyDescent="0.3">
      <c r="A6" s="77" t="s">
        <v>425</v>
      </c>
      <c r="B6" s="93">
        <v>39.239162106236655</v>
      </c>
      <c r="C6" s="94">
        <v>0</v>
      </c>
    </row>
    <row r="7" spans="1:3" ht="18" customHeight="1" x14ac:dyDescent="0.3">
      <c r="A7" s="85" t="s">
        <v>426</v>
      </c>
      <c r="B7" s="92">
        <v>14.053034731177283</v>
      </c>
      <c r="C7" s="92">
        <v>0</v>
      </c>
    </row>
    <row r="8" spans="1:3" ht="18" customHeight="1" x14ac:dyDescent="0.3">
      <c r="A8" s="77" t="s">
        <v>427</v>
      </c>
      <c r="B8" s="93">
        <v>2.891190250466523</v>
      </c>
      <c r="C8" s="94">
        <v>0</v>
      </c>
    </row>
    <row r="9" spans="1:3" ht="18" customHeight="1" x14ac:dyDescent="0.3">
      <c r="A9" s="85" t="s">
        <v>428</v>
      </c>
      <c r="B9" s="92">
        <v>7.1898883198495529</v>
      </c>
      <c r="C9" s="92">
        <v>3.6513751627821134</v>
      </c>
    </row>
    <row r="10" spans="1:3" ht="18" customHeight="1" x14ac:dyDescent="0.3">
      <c r="A10" s="77" t="s">
        <v>429</v>
      </c>
      <c r="B10" s="93">
        <v>19.312682930722417</v>
      </c>
      <c r="C10" s="94">
        <v>27.196291849102266</v>
      </c>
    </row>
    <row r="11" spans="1:3" ht="18" customHeight="1" x14ac:dyDescent="0.3">
      <c r="A11" s="85" t="s">
        <v>430</v>
      </c>
      <c r="B11" s="92">
        <v>13.045074063253656</v>
      </c>
      <c r="C11" s="92">
        <v>6.2588336084821012</v>
      </c>
    </row>
    <row r="12" spans="1:3" ht="18" customHeight="1" x14ac:dyDescent="0.3">
      <c r="A12" s="77" t="s">
        <v>431</v>
      </c>
      <c r="B12" s="93">
        <v>4.7891293504664256</v>
      </c>
      <c r="C12" s="94">
        <v>5.3714141279493042</v>
      </c>
    </row>
    <row r="13" spans="1:3" ht="18" customHeight="1" x14ac:dyDescent="0.3">
      <c r="A13" s="85" t="s">
        <v>449</v>
      </c>
      <c r="B13" s="92">
        <v>4.014457377352084</v>
      </c>
      <c r="C13" s="92">
        <v>0</v>
      </c>
    </row>
    <row r="14" spans="1:3" ht="18" customHeight="1" x14ac:dyDescent="0.3">
      <c r="A14" s="125" t="s">
        <v>432</v>
      </c>
      <c r="B14" s="93">
        <v>11.78270940330518</v>
      </c>
      <c r="C14" s="93">
        <v>1.3357464393014981E-2</v>
      </c>
    </row>
    <row r="15" spans="1:3" ht="18" customHeight="1" x14ac:dyDescent="0.3">
      <c r="A15" s="85" t="s">
        <v>433</v>
      </c>
      <c r="B15" s="92">
        <v>3.828043476368153</v>
      </c>
      <c r="C15" s="92">
        <v>0</v>
      </c>
    </row>
    <row r="16" spans="1:3" ht="18" customHeight="1" x14ac:dyDescent="0.3">
      <c r="A16" s="125" t="s">
        <v>434</v>
      </c>
      <c r="B16" s="93">
        <v>18.988689241964146</v>
      </c>
      <c r="C16" s="93">
        <v>8.9321350860822566</v>
      </c>
    </row>
    <row r="17" spans="1:3" ht="18" customHeight="1" x14ac:dyDescent="0.3">
      <c r="A17" s="85" t="s">
        <v>253</v>
      </c>
      <c r="B17" s="92">
        <v>55.229439838600925</v>
      </c>
      <c r="C17" s="92">
        <v>21.34822452139495</v>
      </c>
    </row>
    <row r="18" spans="1:3" ht="18" customHeight="1" x14ac:dyDescent="0.3">
      <c r="A18" s="125" t="s">
        <v>254</v>
      </c>
      <c r="B18" s="93">
        <v>30.770372033382635</v>
      </c>
      <c r="C18" s="93">
        <v>18.255517980373863</v>
      </c>
    </row>
    <row r="19" spans="1:3" ht="18" customHeight="1" x14ac:dyDescent="0.3">
      <c r="A19" s="85" t="s">
        <v>435</v>
      </c>
      <c r="B19" s="92">
        <v>6.4336616568847571</v>
      </c>
      <c r="C19" s="92">
        <v>2.0230642002399435</v>
      </c>
    </row>
    <row r="20" spans="1:3" ht="18" customHeight="1" x14ac:dyDescent="0.3">
      <c r="A20" s="125" t="s">
        <v>255</v>
      </c>
      <c r="B20" s="93">
        <v>104.26951192354538</v>
      </c>
      <c r="C20" s="93">
        <v>0</v>
      </c>
    </row>
    <row r="21" spans="1:3" ht="18" customHeight="1" x14ac:dyDescent="0.3">
      <c r="A21" s="85" t="s">
        <v>441</v>
      </c>
      <c r="B21" s="92">
        <v>3.5139576245198123</v>
      </c>
      <c r="C21" s="92">
        <v>0</v>
      </c>
    </row>
    <row r="22" spans="1:3" ht="18" customHeight="1" x14ac:dyDescent="0.3">
      <c r="A22" s="77" t="s">
        <v>436</v>
      </c>
      <c r="B22" s="93">
        <v>1.247731421064495</v>
      </c>
      <c r="C22" s="94">
        <v>3.1130683018364897</v>
      </c>
    </row>
    <row r="23" spans="1:3" ht="18" customHeight="1" x14ac:dyDescent="0.3">
      <c r="A23" s="85" t="s">
        <v>437</v>
      </c>
      <c r="B23" s="92">
        <v>3.3085288828308883</v>
      </c>
      <c r="C23" s="92">
        <v>0</v>
      </c>
    </row>
    <row r="24" spans="1:3" ht="18" customHeight="1" x14ac:dyDescent="0.3">
      <c r="A24" s="77" t="s">
        <v>438</v>
      </c>
      <c r="B24" s="93">
        <v>25.155172891649602</v>
      </c>
      <c r="C24" s="94">
        <v>0</v>
      </c>
    </row>
    <row r="25" spans="1:3" ht="18" customHeight="1" x14ac:dyDescent="0.3">
      <c r="A25" s="85" t="s">
        <v>442</v>
      </c>
      <c r="B25" s="92">
        <v>53.989019310039268</v>
      </c>
      <c r="C25" s="92">
        <v>36.379793894773535</v>
      </c>
    </row>
    <row r="26" spans="1:3" ht="18" customHeight="1" x14ac:dyDescent="0.3">
      <c r="A26" s="125" t="s">
        <v>440</v>
      </c>
      <c r="B26" s="93">
        <v>8.0025718745374679</v>
      </c>
      <c r="C26" s="93">
        <v>21.19916850384012</v>
      </c>
    </row>
    <row r="27" spans="1:3" ht="18" customHeight="1" x14ac:dyDescent="0.3">
      <c r="A27" s="85" t="s">
        <v>256</v>
      </c>
      <c r="B27" s="92">
        <v>62.490271071895336</v>
      </c>
      <c r="C27" s="92">
        <v>0</v>
      </c>
    </row>
    <row r="28" spans="1:3" ht="18" customHeight="1" x14ac:dyDescent="0.3">
      <c r="A28" s="125" t="s">
        <v>257</v>
      </c>
      <c r="B28" s="133">
        <v>2.5175157563380872</v>
      </c>
      <c r="C28" s="133">
        <v>0.25211796191667601</v>
      </c>
    </row>
    <row r="29" spans="1:3" ht="18" customHeight="1" x14ac:dyDescent="0.3">
      <c r="A29" s="85" t="s">
        <v>444</v>
      </c>
      <c r="B29" s="128">
        <v>498.39618275804366</v>
      </c>
      <c r="C29" s="128">
        <v>154.94281666888836</v>
      </c>
    </row>
    <row r="30" spans="1:3" ht="18" customHeight="1" x14ac:dyDescent="0.3">
      <c r="A30" s="88"/>
      <c r="B30" s="89"/>
      <c r="C30" s="89"/>
    </row>
    <row r="31" spans="1:3" ht="18" customHeight="1" x14ac:dyDescent="0.3">
      <c r="A31" s="88" t="s">
        <v>439</v>
      </c>
      <c r="B31" s="89"/>
      <c r="C31" s="89"/>
    </row>
    <row r="32" spans="1:3" ht="18" customHeight="1" x14ac:dyDescent="0.3">
      <c r="A32" s="88" t="s">
        <v>445</v>
      </c>
      <c r="B32" s="131">
        <v>102.09641230479312</v>
      </c>
      <c r="C32" s="131">
        <v>73.274402961352706</v>
      </c>
    </row>
    <row r="33" spans="1:3" ht="18" customHeight="1" x14ac:dyDescent="0.3">
      <c r="A33" s="88" t="s">
        <v>446</v>
      </c>
      <c r="B33" s="124">
        <v>-19.580833458287664</v>
      </c>
      <c r="C33" s="124">
        <v>-0.41667791187719821</v>
      </c>
    </row>
    <row r="34" spans="1:3" ht="18" customHeight="1" x14ac:dyDescent="0.3">
      <c r="A34" s="129" t="s">
        <v>447</v>
      </c>
      <c r="B34" s="130">
        <v>82.515578846505463</v>
      </c>
      <c r="C34" s="130">
        <v>72.857725049475505</v>
      </c>
    </row>
    <row r="35" spans="1:3" ht="18" customHeight="1" x14ac:dyDescent="0.3">
      <c r="A35" s="88"/>
      <c r="B35" s="122"/>
      <c r="C35" s="122"/>
    </row>
    <row r="36" spans="1:3" ht="18" customHeight="1" x14ac:dyDescent="0.3">
      <c r="A36" s="88" t="s">
        <v>448</v>
      </c>
      <c r="B36" s="132">
        <v>580.91176160454916</v>
      </c>
      <c r="C36" s="132">
        <v>227.80054171836386</v>
      </c>
    </row>
    <row r="37" spans="1:3" ht="18" customHeight="1" x14ac:dyDescent="0.3">
      <c r="A37" s="88"/>
      <c r="B37" s="122"/>
      <c r="C37" s="122"/>
    </row>
    <row r="38" spans="1:3" ht="18" customHeight="1" x14ac:dyDescent="0.3">
      <c r="A38" s="88" t="s">
        <v>472</v>
      </c>
      <c r="B38" s="90">
        <v>2067422</v>
      </c>
      <c r="C38" s="90">
        <v>97523</v>
      </c>
    </row>
    <row r="40" spans="1:3" x14ac:dyDescent="0.3">
      <c r="A40" s="52" t="s">
        <v>261</v>
      </c>
      <c r="B40" s="51"/>
      <c r="C40" s="51"/>
    </row>
    <row r="41" spans="1:3" ht="28.2" customHeight="1" x14ac:dyDescent="0.3">
      <c r="A41" s="159" t="s">
        <v>451</v>
      </c>
      <c r="B41" s="159"/>
      <c r="C41" s="159"/>
    </row>
    <row r="42" spans="1:3" ht="28.8" customHeight="1" x14ac:dyDescent="0.3">
      <c r="A42" s="163" t="str">
        <f>'PMPM by COS (MTD)'!A42:C42</f>
        <v>2. Enrollment data as of June 30, 2018. These individuals were eligible for benefits in July 2018.</v>
      </c>
      <c r="B42" s="163"/>
      <c r="C42" s="163"/>
    </row>
    <row r="45" spans="1:3" ht="27.6" customHeight="1" x14ac:dyDescent="0.3">
      <c r="A45" s="159" t="s">
        <v>458</v>
      </c>
      <c r="B45" s="159"/>
      <c r="C45" s="159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U110"/>
  <sheetViews>
    <sheetView view="pageBreakPreview" zoomScale="70" zoomScaleNormal="70" zoomScaleSheetLayoutView="7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1" ht="31.2" x14ac:dyDescent="0.3">
      <c r="A1" s="165"/>
      <c r="B1" s="166"/>
    </row>
    <row r="2" spans="1:21" s="120" customFormat="1" ht="24" customHeight="1" x14ac:dyDescent="0.45">
      <c r="A2" s="164" t="s">
        <v>457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1" s="72" customFormat="1" ht="76.8" customHeight="1" x14ac:dyDescent="0.3">
      <c r="A3" s="109" t="s">
        <v>374</v>
      </c>
      <c r="B3" s="109" t="s">
        <v>375</v>
      </c>
      <c r="C3" s="109" t="s">
        <v>376</v>
      </c>
      <c r="D3" s="109" t="s">
        <v>377</v>
      </c>
      <c r="E3" s="109" t="s">
        <v>378</v>
      </c>
      <c r="F3" s="109" t="s">
        <v>379</v>
      </c>
      <c r="G3" s="109" t="s">
        <v>452</v>
      </c>
      <c r="H3" s="109" t="s">
        <v>380</v>
      </c>
      <c r="I3" s="109" t="s">
        <v>381</v>
      </c>
      <c r="J3" s="109" t="s">
        <v>382</v>
      </c>
      <c r="K3" s="109" t="s">
        <v>262</v>
      </c>
      <c r="L3" s="109" t="s">
        <v>263</v>
      </c>
      <c r="M3" s="109" t="s">
        <v>264</v>
      </c>
      <c r="N3" s="109" t="s">
        <v>265</v>
      </c>
      <c r="O3" s="109" t="s">
        <v>266</v>
      </c>
      <c r="P3" s="109" t="s">
        <v>383</v>
      </c>
      <c r="Q3" s="109" t="s">
        <v>384</v>
      </c>
      <c r="R3" s="109" t="s">
        <v>453</v>
      </c>
      <c r="S3" s="109" t="s">
        <v>385</v>
      </c>
      <c r="T3" s="109" t="s">
        <v>65</v>
      </c>
    </row>
    <row r="4" spans="1:21" s="76" customFormat="1" ht="18" customHeight="1" x14ac:dyDescent="0.35">
      <c r="A4" s="117" t="s">
        <v>267</v>
      </c>
      <c r="B4" s="110">
        <v>2112</v>
      </c>
      <c r="C4" s="110">
        <v>21</v>
      </c>
      <c r="D4" s="110">
        <v>4660</v>
      </c>
      <c r="E4" s="110">
        <v>9195</v>
      </c>
      <c r="F4" s="110">
        <v>2774</v>
      </c>
      <c r="G4" s="110">
        <v>65</v>
      </c>
      <c r="H4" s="110">
        <v>384</v>
      </c>
      <c r="I4" s="110">
        <v>4076</v>
      </c>
      <c r="J4" s="110">
        <v>7401</v>
      </c>
      <c r="K4" s="110">
        <v>2647</v>
      </c>
      <c r="L4" s="110">
        <v>147</v>
      </c>
      <c r="M4" s="110">
        <v>772</v>
      </c>
      <c r="N4" s="110">
        <v>494</v>
      </c>
      <c r="O4" s="110">
        <v>17</v>
      </c>
      <c r="P4" s="110"/>
      <c r="Q4" s="110">
        <v>202</v>
      </c>
      <c r="R4" s="110"/>
      <c r="S4" s="111">
        <v>34967</v>
      </c>
      <c r="T4" s="111">
        <v>1725</v>
      </c>
      <c r="U4" s="75"/>
    </row>
    <row r="5" spans="1:21" s="76" customFormat="1" ht="18" customHeight="1" x14ac:dyDescent="0.35">
      <c r="A5" s="118" t="s">
        <v>268</v>
      </c>
      <c r="B5" s="112">
        <v>479</v>
      </c>
      <c r="C5" s="112">
        <v>4</v>
      </c>
      <c r="D5" s="112">
        <v>925</v>
      </c>
      <c r="E5" s="112">
        <v>1661</v>
      </c>
      <c r="F5" s="112">
        <v>695</v>
      </c>
      <c r="G5" s="112">
        <v>20</v>
      </c>
      <c r="H5" s="112">
        <v>91</v>
      </c>
      <c r="I5" s="112">
        <v>970</v>
      </c>
      <c r="J5" s="112">
        <v>1445</v>
      </c>
      <c r="K5" s="112">
        <v>590</v>
      </c>
      <c r="L5" s="112">
        <v>34</v>
      </c>
      <c r="M5" s="112">
        <v>243</v>
      </c>
      <c r="N5" s="112">
        <v>130</v>
      </c>
      <c r="O5" s="112"/>
      <c r="P5" s="112"/>
      <c r="Q5" s="112">
        <v>12</v>
      </c>
      <c r="R5" s="112"/>
      <c r="S5" s="113">
        <v>7299</v>
      </c>
      <c r="T5" s="113">
        <v>467</v>
      </c>
      <c r="U5" s="75"/>
    </row>
    <row r="6" spans="1:21" s="76" customFormat="1" ht="18" customHeight="1" x14ac:dyDescent="0.35">
      <c r="A6" s="117" t="s">
        <v>269</v>
      </c>
      <c r="B6" s="110">
        <v>214</v>
      </c>
      <c r="C6" s="110"/>
      <c r="D6" s="110">
        <v>373</v>
      </c>
      <c r="E6" s="110">
        <v>499</v>
      </c>
      <c r="F6" s="110">
        <v>187</v>
      </c>
      <c r="G6" s="110">
        <v>13</v>
      </c>
      <c r="H6" s="110">
        <v>31</v>
      </c>
      <c r="I6" s="110">
        <v>305</v>
      </c>
      <c r="J6" s="110">
        <v>590</v>
      </c>
      <c r="K6" s="110">
        <v>164</v>
      </c>
      <c r="L6" s="110">
        <v>26</v>
      </c>
      <c r="M6" s="110">
        <v>115</v>
      </c>
      <c r="N6" s="110">
        <v>44</v>
      </c>
      <c r="O6" s="110">
        <v>1</v>
      </c>
      <c r="P6" s="110"/>
      <c r="Q6" s="110">
        <v>4</v>
      </c>
      <c r="R6" s="110"/>
      <c r="S6" s="111">
        <v>2566</v>
      </c>
      <c r="T6" s="111">
        <v>137</v>
      </c>
      <c r="U6" s="75"/>
    </row>
    <row r="7" spans="1:21" s="76" customFormat="1" ht="18" customHeight="1" x14ac:dyDescent="0.35">
      <c r="A7" s="118" t="s">
        <v>270</v>
      </c>
      <c r="B7" s="112">
        <v>562</v>
      </c>
      <c r="C7" s="112">
        <v>7</v>
      </c>
      <c r="D7" s="112">
        <v>1343</v>
      </c>
      <c r="E7" s="112">
        <v>1835</v>
      </c>
      <c r="F7" s="112">
        <v>626</v>
      </c>
      <c r="G7" s="112">
        <v>5</v>
      </c>
      <c r="H7" s="112">
        <v>83</v>
      </c>
      <c r="I7" s="112">
        <v>1018</v>
      </c>
      <c r="J7" s="112">
        <v>1267</v>
      </c>
      <c r="K7" s="112">
        <v>328</v>
      </c>
      <c r="L7" s="112">
        <v>26</v>
      </c>
      <c r="M7" s="112">
        <v>324</v>
      </c>
      <c r="N7" s="112">
        <v>131</v>
      </c>
      <c r="O7" s="112"/>
      <c r="P7" s="112"/>
      <c r="Q7" s="112">
        <v>3</v>
      </c>
      <c r="R7" s="112"/>
      <c r="S7" s="113">
        <v>7558</v>
      </c>
      <c r="T7" s="113">
        <v>214</v>
      </c>
      <c r="U7" s="75"/>
    </row>
    <row r="8" spans="1:21" s="76" customFormat="1" ht="18" customHeight="1" x14ac:dyDescent="0.35">
      <c r="A8" s="117" t="s">
        <v>271</v>
      </c>
      <c r="B8" s="110">
        <v>626</v>
      </c>
      <c r="C8" s="110">
        <v>5</v>
      </c>
      <c r="D8" s="110">
        <v>940</v>
      </c>
      <c r="E8" s="110">
        <v>933</v>
      </c>
      <c r="F8" s="110">
        <v>423</v>
      </c>
      <c r="G8" s="110">
        <v>32</v>
      </c>
      <c r="H8" s="110">
        <v>58</v>
      </c>
      <c r="I8" s="110">
        <v>680</v>
      </c>
      <c r="J8" s="110">
        <v>1059</v>
      </c>
      <c r="K8" s="110">
        <v>483</v>
      </c>
      <c r="L8" s="110">
        <v>60</v>
      </c>
      <c r="M8" s="110">
        <v>256</v>
      </c>
      <c r="N8" s="110">
        <v>103</v>
      </c>
      <c r="O8" s="110">
        <v>2</v>
      </c>
      <c r="P8" s="110"/>
      <c r="Q8" s="110">
        <v>9</v>
      </c>
      <c r="R8" s="110"/>
      <c r="S8" s="111">
        <v>5669</v>
      </c>
      <c r="T8" s="111">
        <v>347</v>
      </c>
      <c r="U8" s="75"/>
    </row>
    <row r="9" spans="1:21" s="76" customFormat="1" ht="18" customHeight="1" x14ac:dyDescent="0.35">
      <c r="A9" s="118" t="s">
        <v>272</v>
      </c>
      <c r="B9" s="112">
        <v>367</v>
      </c>
      <c r="C9" s="112">
        <v>1</v>
      </c>
      <c r="D9" s="112">
        <v>497</v>
      </c>
      <c r="E9" s="112">
        <v>569</v>
      </c>
      <c r="F9" s="112">
        <v>197</v>
      </c>
      <c r="G9" s="112">
        <v>11</v>
      </c>
      <c r="H9" s="112">
        <v>33</v>
      </c>
      <c r="I9" s="112">
        <v>168</v>
      </c>
      <c r="J9" s="112">
        <v>709</v>
      </c>
      <c r="K9" s="112">
        <v>243</v>
      </c>
      <c r="L9" s="112">
        <v>26</v>
      </c>
      <c r="M9" s="112">
        <v>115</v>
      </c>
      <c r="N9" s="112">
        <v>54</v>
      </c>
      <c r="O9" s="112"/>
      <c r="P9" s="112"/>
      <c r="Q9" s="112">
        <v>2</v>
      </c>
      <c r="R9" s="112"/>
      <c r="S9" s="113">
        <v>2992</v>
      </c>
      <c r="T9" s="113">
        <v>231</v>
      </c>
      <c r="U9" s="75"/>
    </row>
    <row r="10" spans="1:21" s="76" customFormat="1" ht="18" customHeight="1" x14ac:dyDescent="0.35">
      <c r="A10" s="117" t="s">
        <v>273</v>
      </c>
      <c r="B10" s="110">
        <v>970</v>
      </c>
      <c r="C10" s="110">
        <v>8</v>
      </c>
      <c r="D10" s="110">
        <v>2280</v>
      </c>
      <c r="E10" s="110">
        <v>2742</v>
      </c>
      <c r="F10" s="110">
        <v>1113</v>
      </c>
      <c r="G10" s="110">
        <v>37</v>
      </c>
      <c r="H10" s="110">
        <v>105</v>
      </c>
      <c r="I10" s="110">
        <v>1160</v>
      </c>
      <c r="J10" s="110">
        <v>2340</v>
      </c>
      <c r="K10" s="110">
        <v>673</v>
      </c>
      <c r="L10" s="110">
        <v>52</v>
      </c>
      <c r="M10" s="110">
        <v>324</v>
      </c>
      <c r="N10" s="110">
        <v>146</v>
      </c>
      <c r="O10" s="110">
        <v>8</v>
      </c>
      <c r="P10" s="110"/>
      <c r="Q10" s="110">
        <v>11</v>
      </c>
      <c r="R10" s="110"/>
      <c r="S10" s="111">
        <v>11969</v>
      </c>
      <c r="T10" s="111">
        <v>516</v>
      </c>
      <c r="U10" s="75"/>
    </row>
    <row r="11" spans="1:21" s="76" customFormat="1" ht="18" customHeight="1" x14ac:dyDescent="0.35">
      <c r="A11" s="118" t="s">
        <v>274</v>
      </c>
      <c r="B11" s="112">
        <v>665</v>
      </c>
      <c r="C11" s="112">
        <v>10</v>
      </c>
      <c r="D11" s="112">
        <v>1274</v>
      </c>
      <c r="E11" s="112">
        <v>1172</v>
      </c>
      <c r="F11" s="112">
        <v>413</v>
      </c>
      <c r="G11" s="112">
        <v>7</v>
      </c>
      <c r="H11" s="112">
        <v>47</v>
      </c>
      <c r="I11" s="112">
        <v>698</v>
      </c>
      <c r="J11" s="112">
        <v>848</v>
      </c>
      <c r="K11" s="112">
        <v>267</v>
      </c>
      <c r="L11" s="112">
        <v>57</v>
      </c>
      <c r="M11" s="112">
        <v>252</v>
      </c>
      <c r="N11" s="112">
        <v>106</v>
      </c>
      <c r="O11" s="112"/>
      <c r="P11" s="112"/>
      <c r="Q11" s="112">
        <v>6</v>
      </c>
      <c r="R11" s="112"/>
      <c r="S11" s="113">
        <v>5822</v>
      </c>
      <c r="T11" s="113">
        <v>170</v>
      </c>
      <c r="U11" s="75"/>
    </row>
    <row r="12" spans="1:21" s="76" customFormat="1" ht="18" customHeight="1" x14ac:dyDescent="0.35">
      <c r="A12" s="117" t="s">
        <v>275</v>
      </c>
      <c r="B12" s="110">
        <v>818</v>
      </c>
      <c r="C12" s="110">
        <v>8</v>
      </c>
      <c r="D12" s="110">
        <v>1776</v>
      </c>
      <c r="E12" s="110">
        <v>2237</v>
      </c>
      <c r="F12" s="110">
        <v>796</v>
      </c>
      <c r="G12" s="110">
        <v>6</v>
      </c>
      <c r="H12" s="110">
        <v>103</v>
      </c>
      <c r="I12" s="110">
        <v>1160</v>
      </c>
      <c r="J12" s="110">
        <v>1594</v>
      </c>
      <c r="K12" s="110">
        <v>580</v>
      </c>
      <c r="L12" s="110">
        <v>60</v>
      </c>
      <c r="M12" s="110">
        <v>282</v>
      </c>
      <c r="N12" s="110">
        <v>130</v>
      </c>
      <c r="O12" s="110">
        <v>1</v>
      </c>
      <c r="P12" s="110"/>
      <c r="Q12" s="110">
        <v>3</v>
      </c>
      <c r="R12" s="110"/>
      <c r="S12" s="111">
        <v>9554</v>
      </c>
      <c r="T12" s="111">
        <v>389</v>
      </c>
      <c r="U12" s="75"/>
    </row>
    <row r="13" spans="1:21" s="76" customFormat="1" ht="18" customHeight="1" x14ac:dyDescent="0.35">
      <c r="A13" s="118" t="s">
        <v>276</v>
      </c>
      <c r="B13" s="112">
        <v>1262</v>
      </c>
      <c r="C13" s="112">
        <v>21</v>
      </c>
      <c r="D13" s="112">
        <v>3252</v>
      </c>
      <c r="E13" s="112">
        <v>5657</v>
      </c>
      <c r="F13" s="112">
        <v>2391</v>
      </c>
      <c r="G13" s="112">
        <v>61</v>
      </c>
      <c r="H13" s="112">
        <v>185</v>
      </c>
      <c r="I13" s="112">
        <v>3302</v>
      </c>
      <c r="J13" s="112">
        <v>4246</v>
      </c>
      <c r="K13" s="112">
        <v>1394</v>
      </c>
      <c r="L13" s="112">
        <v>86</v>
      </c>
      <c r="M13" s="112">
        <v>484</v>
      </c>
      <c r="N13" s="112">
        <v>280</v>
      </c>
      <c r="O13" s="112">
        <v>5</v>
      </c>
      <c r="P13" s="112"/>
      <c r="Q13" s="112">
        <v>43</v>
      </c>
      <c r="R13" s="112"/>
      <c r="S13" s="113">
        <v>22669</v>
      </c>
      <c r="T13" s="113">
        <v>952</v>
      </c>
      <c r="U13" s="75"/>
    </row>
    <row r="14" spans="1:21" s="76" customFormat="1" ht="18" customHeight="1" x14ac:dyDescent="0.35">
      <c r="A14" s="117" t="s">
        <v>277</v>
      </c>
      <c r="B14" s="110">
        <v>3338</v>
      </c>
      <c r="C14" s="110">
        <v>38</v>
      </c>
      <c r="D14" s="110">
        <v>7796</v>
      </c>
      <c r="E14" s="110">
        <v>7956</v>
      </c>
      <c r="F14" s="110">
        <v>3091</v>
      </c>
      <c r="G14" s="110">
        <v>217</v>
      </c>
      <c r="H14" s="110">
        <v>471</v>
      </c>
      <c r="I14" s="110">
        <v>5462</v>
      </c>
      <c r="J14" s="110">
        <v>9034</v>
      </c>
      <c r="K14" s="110">
        <v>3818</v>
      </c>
      <c r="L14" s="110">
        <v>263</v>
      </c>
      <c r="M14" s="110">
        <v>1138</v>
      </c>
      <c r="N14" s="110">
        <v>616</v>
      </c>
      <c r="O14" s="110">
        <v>30</v>
      </c>
      <c r="P14" s="110">
        <v>9</v>
      </c>
      <c r="Q14" s="110">
        <v>594</v>
      </c>
      <c r="R14" s="110"/>
      <c r="S14" s="111">
        <v>43871</v>
      </c>
      <c r="T14" s="111">
        <v>2570</v>
      </c>
      <c r="U14" s="75"/>
    </row>
    <row r="15" spans="1:21" s="76" customFormat="1" ht="18" customHeight="1" x14ac:dyDescent="0.35">
      <c r="A15" s="118" t="s">
        <v>278</v>
      </c>
      <c r="B15" s="112">
        <v>1281</v>
      </c>
      <c r="C15" s="112">
        <v>14</v>
      </c>
      <c r="D15" s="112">
        <v>2879</v>
      </c>
      <c r="E15" s="112">
        <v>4885</v>
      </c>
      <c r="F15" s="112">
        <v>1713</v>
      </c>
      <c r="G15" s="112">
        <v>126</v>
      </c>
      <c r="H15" s="112">
        <v>231</v>
      </c>
      <c r="I15" s="112">
        <v>2879</v>
      </c>
      <c r="J15" s="112">
        <v>3830</v>
      </c>
      <c r="K15" s="112">
        <v>1428</v>
      </c>
      <c r="L15" s="112">
        <v>112</v>
      </c>
      <c r="M15" s="112">
        <v>584</v>
      </c>
      <c r="N15" s="112">
        <v>344</v>
      </c>
      <c r="O15" s="112"/>
      <c r="P15" s="112"/>
      <c r="Q15" s="112">
        <v>67</v>
      </c>
      <c r="R15" s="112"/>
      <c r="S15" s="113">
        <v>20373</v>
      </c>
      <c r="T15" s="113">
        <v>1109</v>
      </c>
      <c r="U15" s="75"/>
    </row>
    <row r="16" spans="1:21" s="76" customFormat="1" ht="18" customHeight="1" x14ac:dyDescent="0.35">
      <c r="A16" s="117" t="s">
        <v>279</v>
      </c>
      <c r="B16" s="110">
        <v>1696</v>
      </c>
      <c r="C16" s="110">
        <v>21</v>
      </c>
      <c r="D16" s="110">
        <v>4020</v>
      </c>
      <c r="E16" s="110">
        <v>8343</v>
      </c>
      <c r="F16" s="110">
        <v>2855</v>
      </c>
      <c r="G16" s="110">
        <v>50</v>
      </c>
      <c r="H16" s="110">
        <v>380</v>
      </c>
      <c r="I16" s="110">
        <v>5221</v>
      </c>
      <c r="J16" s="110">
        <v>8545</v>
      </c>
      <c r="K16" s="110">
        <v>3392</v>
      </c>
      <c r="L16" s="110">
        <v>112</v>
      </c>
      <c r="M16" s="110">
        <v>645</v>
      </c>
      <c r="N16" s="110">
        <v>347</v>
      </c>
      <c r="O16" s="110">
        <v>9</v>
      </c>
      <c r="P16" s="110">
        <v>1</v>
      </c>
      <c r="Q16" s="110">
        <v>385</v>
      </c>
      <c r="R16" s="110"/>
      <c r="S16" s="111">
        <v>36022</v>
      </c>
      <c r="T16" s="111">
        <v>2401</v>
      </c>
      <c r="U16" s="75"/>
    </row>
    <row r="17" spans="1:21" s="76" customFormat="1" ht="18" customHeight="1" x14ac:dyDescent="0.35">
      <c r="A17" s="118" t="s">
        <v>280</v>
      </c>
      <c r="B17" s="112">
        <v>1232</v>
      </c>
      <c r="C17" s="112">
        <v>15</v>
      </c>
      <c r="D17" s="112">
        <v>2758</v>
      </c>
      <c r="E17" s="112">
        <v>4963</v>
      </c>
      <c r="F17" s="112">
        <v>1984</v>
      </c>
      <c r="G17" s="112">
        <v>88</v>
      </c>
      <c r="H17" s="112">
        <v>198</v>
      </c>
      <c r="I17" s="112">
        <v>2888</v>
      </c>
      <c r="J17" s="112">
        <v>3534</v>
      </c>
      <c r="K17" s="112">
        <v>1374</v>
      </c>
      <c r="L17" s="112">
        <v>122</v>
      </c>
      <c r="M17" s="112">
        <v>814</v>
      </c>
      <c r="N17" s="112">
        <v>379</v>
      </c>
      <c r="O17" s="112">
        <v>5</v>
      </c>
      <c r="P17" s="112"/>
      <c r="Q17" s="112">
        <v>70</v>
      </c>
      <c r="R17" s="112"/>
      <c r="S17" s="113">
        <v>20424</v>
      </c>
      <c r="T17" s="113">
        <v>905</v>
      </c>
      <c r="U17" s="75"/>
    </row>
    <row r="18" spans="1:21" s="76" customFormat="1" ht="18" customHeight="1" x14ac:dyDescent="0.35">
      <c r="A18" s="117" t="s">
        <v>281</v>
      </c>
      <c r="B18" s="110">
        <v>74</v>
      </c>
      <c r="C18" s="110">
        <v>2</v>
      </c>
      <c r="D18" s="110">
        <v>171</v>
      </c>
      <c r="E18" s="110">
        <v>237</v>
      </c>
      <c r="F18" s="110">
        <v>102</v>
      </c>
      <c r="G18" s="110">
        <v>1</v>
      </c>
      <c r="H18" s="110">
        <v>21</v>
      </c>
      <c r="I18" s="110">
        <v>181</v>
      </c>
      <c r="J18" s="110">
        <v>230</v>
      </c>
      <c r="K18" s="110">
        <v>90</v>
      </c>
      <c r="L18" s="110">
        <v>6</v>
      </c>
      <c r="M18" s="110">
        <v>31</v>
      </c>
      <c r="N18" s="110">
        <v>13</v>
      </c>
      <c r="O18" s="110"/>
      <c r="P18" s="110"/>
      <c r="Q18" s="110">
        <v>4</v>
      </c>
      <c r="R18" s="110"/>
      <c r="S18" s="111">
        <v>1163</v>
      </c>
      <c r="T18" s="111">
        <v>57</v>
      </c>
      <c r="U18" s="75"/>
    </row>
    <row r="19" spans="1:21" s="76" customFormat="1" ht="18" customHeight="1" x14ac:dyDescent="0.35">
      <c r="A19" s="118" t="s">
        <v>282</v>
      </c>
      <c r="B19" s="112">
        <v>807</v>
      </c>
      <c r="C19" s="112">
        <v>4</v>
      </c>
      <c r="D19" s="112">
        <v>1725</v>
      </c>
      <c r="E19" s="112">
        <v>2129</v>
      </c>
      <c r="F19" s="112">
        <v>921</v>
      </c>
      <c r="G19" s="112">
        <v>69</v>
      </c>
      <c r="H19" s="112">
        <v>113</v>
      </c>
      <c r="I19" s="112">
        <v>2296</v>
      </c>
      <c r="J19" s="112">
        <v>2157</v>
      </c>
      <c r="K19" s="112">
        <v>721</v>
      </c>
      <c r="L19" s="112">
        <v>88</v>
      </c>
      <c r="M19" s="112">
        <v>324</v>
      </c>
      <c r="N19" s="112">
        <v>198</v>
      </c>
      <c r="O19" s="112">
        <v>6</v>
      </c>
      <c r="P19" s="112"/>
      <c r="Q19" s="112">
        <v>14</v>
      </c>
      <c r="R19" s="112"/>
      <c r="S19" s="113">
        <v>11572</v>
      </c>
      <c r="T19" s="113">
        <v>545</v>
      </c>
      <c r="U19" s="75"/>
    </row>
    <row r="20" spans="1:21" s="76" customFormat="1" ht="18" customHeight="1" x14ac:dyDescent="0.35">
      <c r="A20" s="117" t="s">
        <v>283</v>
      </c>
      <c r="B20" s="110">
        <v>538</v>
      </c>
      <c r="C20" s="110">
        <v>7</v>
      </c>
      <c r="D20" s="110">
        <v>889</v>
      </c>
      <c r="E20" s="110">
        <v>1337</v>
      </c>
      <c r="F20" s="110">
        <v>515</v>
      </c>
      <c r="G20" s="110">
        <v>7</v>
      </c>
      <c r="H20" s="110">
        <v>67</v>
      </c>
      <c r="I20" s="110">
        <v>715</v>
      </c>
      <c r="J20" s="110">
        <v>886</v>
      </c>
      <c r="K20" s="110">
        <v>301</v>
      </c>
      <c r="L20" s="110">
        <v>37</v>
      </c>
      <c r="M20" s="110">
        <v>190</v>
      </c>
      <c r="N20" s="110">
        <v>112</v>
      </c>
      <c r="O20" s="110">
        <v>3</v>
      </c>
      <c r="P20" s="110"/>
      <c r="Q20" s="110">
        <v>2</v>
      </c>
      <c r="R20" s="110"/>
      <c r="S20" s="111">
        <v>5606</v>
      </c>
      <c r="T20" s="111">
        <v>210</v>
      </c>
      <c r="U20" s="75"/>
    </row>
    <row r="21" spans="1:21" s="76" customFormat="1" ht="18" customHeight="1" x14ac:dyDescent="0.35">
      <c r="A21" s="118" t="s">
        <v>284</v>
      </c>
      <c r="B21" s="112">
        <v>1930</v>
      </c>
      <c r="C21" s="112">
        <v>27</v>
      </c>
      <c r="D21" s="112">
        <v>4276</v>
      </c>
      <c r="E21" s="112">
        <v>6811</v>
      </c>
      <c r="F21" s="112">
        <v>2382</v>
      </c>
      <c r="G21" s="112">
        <v>192</v>
      </c>
      <c r="H21" s="112">
        <v>446</v>
      </c>
      <c r="I21" s="112">
        <v>2895</v>
      </c>
      <c r="J21" s="112">
        <v>6986</v>
      </c>
      <c r="K21" s="112">
        <v>2953</v>
      </c>
      <c r="L21" s="112">
        <v>152</v>
      </c>
      <c r="M21" s="112">
        <v>824</v>
      </c>
      <c r="N21" s="112">
        <v>468</v>
      </c>
      <c r="O21" s="112">
        <v>12</v>
      </c>
      <c r="P21" s="112"/>
      <c r="Q21" s="112">
        <v>218</v>
      </c>
      <c r="R21" s="112"/>
      <c r="S21" s="113">
        <v>30572</v>
      </c>
      <c r="T21" s="113">
        <v>1978</v>
      </c>
      <c r="U21" s="75"/>
    </row>
    <row r="22" spans="1:21" s="76" customFormat="1" ht="18" customHeight="1" x14ac:dyDescent="0.35">
      <c r="A22" s="117" t="s">
        <v>285</v>
      </c>
      <c r="B22" s="110">
        <v>642</v>
      </c>
      <c r="C22" s="110">
        <v>6</v>
      </c>
      <c r="D22" s="110">
        <v>1134</v>
      </c>
      <c r="E22" s="110">
        <v>1829</v>
      </c>
      <c r="F22" s="110">
        <v>534</v>
      </c>
      <c r="G22" s="110">
        <v>81</v>
      </c>
      <c r="H22" s="110">
        <v>90</v>
      </c>
      <c r="I22" s="110">
        <v>1065</v>
      </c>
      <c r="J22" s="110">
        <v>2472</v>
      </c>
      <c r="K22" s="110">
        <v>869</v>
      </c>
      <c r="L22" s="110">
        <v>55</v>
      </c>
      <c r="M22" s="110">
        <v>258</v>
      </c>
      <c r="N22" s="110">
        <v>171</v>
      </c>
      <c r="O22" s="110"/>
      <c r="P22" s="110"/>
      <c r="Q22" s="110">
        <v>64</v>
      </c>
      <c r="R22" s="110"/>
      <c r="S22" s="111">
        <v>9270</v>
      </c>
      <c r="T22" s="111">
        <v>678</v>
      </c>
      <c r="U22" s="75"/>
    </row>
    <row r="23" spans="1:21" s="76" customFormat="1" ht="18" customHeight="1" x14ac:dyDescent="0.35">
      <c r="A23" s="118" t="s">
        <v>286</v>
      </c>
      <c r="B23" s="112">
        <v>585</v>
      </c>
      <c r="C23" s="112">
        <v>5</v>
      </c>
      <c r="D23" s="112">
        <v>1067</v>
      </c>
      <c r="E23" s="112">
        <v>1315</v>
      </c>
      <c r="F23" s="112">
        <v>511</v>
      </c>
      <c r="G23" s="112">
        <v>29</v>
      </c>
      <c r="H23" s="112">
        <v>68</v>
      </c>
      <c r="I23" s="112">
        <v>1165</v>
      </c>
      <c r="J23" s="112">
        <v>1293</v>
      </c>
      <c r="K23" s="112">
        <v>403</v>
      </c>
      <c r="L23" s="112">
        <v>61</v>
      </c>
      <c r="M23" s="112">
        <v>274</v>
      </c>
      <c r="N23" s="112">
        <v>128</v>
      </c>
      <c r="O23" s="112">
        <v>3</v>
      </c>
      <c r="P23" s="112"/>
      <c r="Q23" s="112">
        <v>6</v>
      </c>
      <c r="R23" s="112"/>
      <c r="S23" s="113">
        <v>6913</v>
      </c>
      <c r="T23" s="113">
        <v>254</v>
      </c>
      <c r="U23" s="75"/>
    </row>
    <row r="24" spans="1:21" s="76" customFormat="1" ht="18" customHeight="1" x14ac:dyDescent="0.35">
      <c r="A24" s="117" t="s">
        <v>287</v>
      </c>
      <c r="B24" s="110">
        <v>330</v>
      </c>
      <c r="C24" s="110">
        <v>4</v>
      </c>
      <c r="D24" s="110">
        <v>636</v>
      </c>
      <c r="E24" s="110">
        <v>757</v>
      </c>
      <c r="F24" s="110">
        <v>277</v>
      </c>
      <c r="G24" s="110">
        <v>2</v>
      </c>
      <c r="H24" s="110">
        <v>35</v>
      </c>
      <c r="I24" s="110">
        <v>519</v>
      </c>
      <c r="J24" s="110">
        <v>580</v>
      </c>
      <c r="K24" s="110">
        <v>198</v>
      </c>
      <c r="L24" s="110">
        <v>22</v>
      </c>
      <c r="M24" s="110">
        <v>94</v>
      </c>
      <c r="N24" s="110">
        <v>45</v>
      </c>
      <c r="O24" s="110"/>
      <c r="P24" s="110"/>
      <c r="Q24" s="110">
        <v>3</v>
      </c>
      <c r="R24" s="110"/>
      <c r="S24" s="111">
        <v>3502</v>
      </c>
      <c r="T24" s="111">
        <v>156</v>
      </c>
      <c r="U24" s="75"/>
    </row>
    <row r="25" spans="1:21" s="76" customFormat="1" ht="18" customHeight="1" x14ac:dyDescent="0.35">
      <c r="A25" s="118" t="s">
        <v>288</v>
      </c>
      <c r="B25" s="112">
        <v>249</v>
      </c>
      <c r="C25" s="112">
        <v>3</v>
      </c>
      <c r="D25" s="112">
        <v>343</v>
      </c>
      <c r="E25" s="112">
        <v>411</v>
      </c>
      <c r="F25" s="112">
        <v>150</v>
      </c>
      <c r="G25" s="112">
        <v>16</v>
      </c>
      <c r="H25" s="112">
        <v>32</v>
      </c>
      <c r="I25" s="112">
        <v>267</v>
      </c>
      <c r="J25" s="112">
        <v>491</v>
      </c>
      <c r="K25" s="112">
        <v>159</v>
      </c>
      <c r="L25" s="112">
        <v>17</v>
      </c>
      <c r="M25" s="112">
        <v>76</v>
      </c>
      <c r="N25" s="112">
        <v>33</v>
      </c>
      <c r="O25" s="112">
        <v>2</v>
      </c>
      <c r="P25" s="112"/>
      <c r="Q25" s="112">
        <v>9</v>
      </c>
      <c r="R25" s="112"/>
      <c r="S25" s="113">
        <v>2258</v>
      </c>
      <c r="T25" s="113">
        <v>102</v>
      </c>
      <c r="U25" s="75"/>
    </row>
    <row r="26" spans="1:21" s="76" customFormat="1" ht="18" customHeight="1" x14ac:dyDescent="0.35">
      <c r="A26" s="117" t="s">
        <v>289</v>
      </c>
      <c r="B26" s="110">
        <v>1758</v>
      </c>
      <c r="C26" s="110">
        <v>21</v>
      </c>
      <c r="D26" s="110">
        <v>4527</v>
      </c>
      <c r="E26" s="110">
        <v>7371</v>
      </c>
      <c r="F26" s="110">
        <v>3063</v>
      </c>
      <c r="G26" s="110">
        <v>125</v>
      </c>
      <c r="H26" s="110">
        <v>244</v>
      </c>
      <c r="I26" s="110">
        <v>3686</v>
      </c>
      <c r="J26" s="110">
        <v>4727</v>
      </c>
      <c r="K26" s="110">
        <v>1500</v>
      </c>
      <c r="L26" s="110">
        <v>126</v>
      </c>
      <c r="M26" s="110">
        <v>863</v>
      </c>
      <c r="N26" s="110">
        <v>450</v>
      </c>
      <c r="O26" s="110">
        <v>4</v>
      </c>
      <c r="P26" s="110"/>
      <c r="Q26" s="110">
        <v>33</v>
      </c>
      <c r="R26" s="110"/>
      <c r="S26" s="111">
        <v>28498</v>
      </c>
      <c r="T26" s="111">
        <v>858</v>
      </c>
      <c r="U26" s="75"/>
    </row>
    <row r="27" spans="1:21" s="76" customFormat="1" ht="18" customHeight="1" x14ac:dyDescent="0.35">
      <c r="A27" s="118" t="s">
        <v>290</v>
      </c>
      <c r="B27" s="112">
        <v>1467</v>
      </c>
      <c r="C27" s="112">
        <v>15</v>
      </c>
      <c r="D27" s="112">
        <v>3134</v>
      </c>
      <c r="E27" s="112">
        <v>4615</v>
      </c>
      <c r="F27" s="112">
        <v>1540</v>
      </c>
      <c r="G27" s="112">
        <v>17</v>
      </c>
      <c r="H27" s="112">
        <v>159</v>
      </c>
      <c r="I27" s="112">
        <v>1957</v>
      </c>
      <c r="J27" s="112">
        <v>2925</v>
      </c>
      <c r="K27" s="112">
        <v>771</v>
      </c>
      <c r="L27" s="112">
        <v>92</v>
      </c>
      <c r="M27" s="112">
        <v>440</v>
      </c>
      <c r="N27" s="112">
        <v>172</v>
      </c>
      <c r="O27" s="112"/>
      <c r="P27" s="112"/>
      <c r="Q27" s="112">
        <v>8</v>
      </c>
      <c r="R27" s="112"/>
      <c r="S27" s="113">
        <v>17312</v>
      </c>
      <c r="T27" s="113">
        <v>575</v>
      </c>
      <c r="U27" s="75"/>
    </row>
    <row r="28" spans="1:21" s="76" customFormat="1" ht="18" customHeight="1" x14ac:dyDescent="0.35">
      <c r="A28" s="117" t="s">
        <v>291</v>
      </c>
      <c r="B28" s="110">
        <v>1188</v>
      </c>
      <c r="C28" s="110">
        <v>15</v>
      </c>
      <c r="D28" s="110">
        <v>2950</v>
      </c>
      <c r="E28" s="110">
        <v>4364</v>
      </c>
      <c r="F28" s="110">
        <v>1693</v>
      </c>
      <c r="G28" s="110">
        <v>34</v>
      </c>
      <c r="H28" s="110">
        <v>202</v>
      </c>
      <c r="I28" s="110">
        <v>2481</v>
      </c>
      <c r="J28" s="110">
        <v>3947</v>
      </c>
      <c r="K28" s="110">
        <v>1241</v>
      </c>
      <c r="L28" s="110">
        <v>95</v>
      </c>
      <c r="M28" s="110">
        <v>391</v>
      </c>
      <c r="N28" s="110">
        <v>196</v>
      </c>
      <c r="O28" s="110">
        <v>8</v>
      </c>
      <c r="P28" s="110">
        <v>15</v>
      </c>
      <c r="Q28" s="110">
        <v>609</v>
      </c>
      <c r="R28" s="110"/>
      <c r="S28" s="111">
        <v>19429</v>
      </c>
      <c r="T28" s="111">
        <v>842</v>
      </c>
      <c r="U28" s="75"/>
    </row>
    <row r="29" spans="1:21" s="76" customFormat="1" ht="18" customHeight="1" x14ac:dyDescent="0.35">
      <c r="A29" s="118" t="s">
        <v>292</v>
      </c>
      <c r="B29" s="112">
        <v>3925</v>
      </c>
      <c r="C29" s="112">
        <v>55</v>
      </c>
      <c r="D29" s="112">
        <v>13709</v>
      </c>
      <c r="E29" s="112">
        <v>22621</v>
      </c>
      <c r="F29" s="112">
        <v>9646</v>
      </c>
      <c r="G29" s="112">
        <v>543</v>
      </c>
      <c r="H29" s="112">
        <v>777</v>
      </c>
      <c r="I29" s="112">
        <v>10967</v>
      </c>
      <c r="J29" s="112">
        <v>14842</v>
      </c>
      <c r="K29" s="112">
        <v>4244</v>
      </c>
      <c r="L29" s="112">
        <v>174</v>
      </c>
      <c r="M29" s="112">
        <v>1067</v>
      </c>
      <c r="N29" s="112">
        <v>528</v>
      </c>
      <c r="O29" s="112">
        <v>11</v>
      </c>
      <c r="P29" s="112"/>
      <c r="Q29" s="112">
        <v>309</v>
      </c>
      <c r="R29" s="112"/>
      <c r="S29" s="113">
        <v>83418</v>
      </c>
      <c r="T29" s="113">
        <v>2656</v>
      </c>
      <c r="U29" s="75"/>
    </row>
    <row r="30" spans="1:21" s="76" customFormat="1" ht="18" customHeight="1" x14ac:dyDescent="0.35">
      <c r="A30" s="117" t="s">
        <v>293</v>
      </c>
      <c r="B30" s="110">
        <v>144</v>
      </c>
      <c r="C30" s="110">
        <v>3</v>
      </c>
      <c r="D30" s="110">
        <v>450</v>
      </c>
      <c r="E30" s="110">
        <v>585</v>
      </c>
      <c r="F30" s="110">
        <v>246</v>
      </c>
      <c r="G30" s="110">
        <v>13</v>
      </c>
      <c r="H30" s="110">
        <v>46</v>
      </c>
      <c r="I30" s="110">
        <v>339</v>
      </c>
      <c r="J30" s="110">
        <v>652</v>
      </c>
      <c r="K30" s="110">
        <v>256</v>
      </c>
      <c r="L30" s="110">
        <v>16</v>
      </c>
      <c r="M30" s="110">
        <v>50</v>
      </c>
      <c r="N30" s="110">
        <v>38</v>
      </c>
      <c r="O30" s="110"/>
      <c r="P30" s="110"/>
      <c r="Q30" s="110">
        <v>9</v>
      </c>
      <c r="R30" s="110"/>
      <c r="S30" s="111">
        <v>2847</v>
      </c>
      <c r="T30" s="111">
        <v>177</v>
      </c>
      <c r="U30" s="75"/>
    </row>
    <row r="31" spans="1:21" s="76" customFormat="1" ht="18" customHeight="1" x14ac:dyDescent="0.35">
      <c r="A31" s="118" t="s">
        <v>294</v>
      </c>
      <c r="B31" s="112">
        <v>252</v>
      </c>
      <c r="C31" s="112">
        <v>1</v>
      </c>
      <c r="D31" s="112">
        <v>519</v>
      </c>
      <c r="E31" s="112">
        <v>1047</v>
      </c>
      <c r="F31" s="112">
        <v>349</v>
      </c>
      <c r="G31" s="112">
        <v>9</v>
      </c>
      <c r="H31" s="112">
        <v>64</v>
      </c>
      <c r="I31" s="112">
        <v>764</v>
      </c>
      <c r="J31" s="112">
        <v>1185</v>
      </c>
      <c r="K31" s="112">
        <v>579</v>
      </c>
      <c r="L31" s="112">
        <v>24</v>
      </c>
      <c r="M31" s="112">
        <v>84</v>
      </c>
      <c r="N31" s="112">
        <v>48</v>
      </c>
      <c r="O31" s="112">
        <v>4</v>
      </c>
      <c r="P31" s="112"/>
      <c r="Q31" s="112">
        <v>26</v>
      </c>
      <c r="R31" s="112"/>
      <c r="S31" s="113">
        <v>4955</v>
      </c>
      <c r="T31" s="113">
        <v>432</v>
      </c>
      <c r="U31" s="75"/>
    </row>
    <row r="32" spans="1:21" s="76" customFormat="1" ht="18" customHeight="1" x14ac:dyDescent="0.35">
      <c r="A32" s="117" t="s">
        <v>295</v>
      </c>
      <c r="B32" s="110">
        <v>2112</v>
      </c>
      <c r="C32" s="110">
        <v>22</v>
      </c>
      <c r="D32" s="110">
        <v>4888</v>
      </c>
      <c r="E32" s="110">
        <v>7838</v>
      </c>
      <c r="F32" s="110">
        <v>2818</v>
      </c>
      <c r="G32" s="110">
        <v>35</v>
      </c>
      <c r="H32" s="110">
        <v>402</v>
      </c>
      <c r="I32" s="110">
        <v>3762</v>
      </c>
      <c r="J32" s="110">
        <v>7196</v>
      </c>
      <c r="K32" s="110">
        <v>2743</v>
      </c>
      <c r="L32" s="110">
        <v>196</v>
      </c>
      <c r="M32" s="110">
        <v>978</v>
      </c>
      <c r="N32" s="110">
        <v>588</v>
      </c>
      <c r="O32" s="110">
        <v>9</v>
      </c>
      <c r="P32" s="110">
        <v>5</v>
      </c>
      <c r="Q32" s="110">
        <v>94</v>
      </c>
      <c r="R32" s="110"/>
      <c r="S32" s="111">
        <v>33686</v>
      </c>
      <c r="T32" s="111">
        <v>1774</v>
      </c>
      <c r="U32" s="75"/>
    </row>
    <row r="33" spans="1:21" s="76" customFormat="1" ht="18" customHeight="1" x14ac:dyDescent="0.35">
      <c r="A33" s="118" t="s">
        <v>296</v>
      </c>
      <c r="B33" s="112">
        <v>422</v>
      </c>
      <c r="C33" s="112">
        <v>3</v>
      </c>
      <c r="D33" s="112">
        <v>899</v>
      </c>
      <c r="E33" s="112">
        <v>1659</v>
      </c>
      <c r="F33" s="112">
        <v>577</v>
      </c>
      <c r="G33" s="112">
        <v>24</v>
      </c>
      <c r="H33" s="112">
        <v>70</v>
      </c>
      <c r="I33" s="112">
        <v>712</v>
      </c>
      <c r="J33" s="112">
        <v>1433</v>
      </c>
      <c r="K33" s="112">
        <v>451</v>
      </c>
      <c r="L33" s="112">
        <v>35</v>
      </c>
      <c r="M33" s="112">
        <v>188</v>
      </c>
      <c r="N33" s="112">
        <v>107</v>
      </c>
      <c r="O33" s="112">
        <v>1</v>
      </c>
      <c r="P33" s="112"/>
      <c r="Q33" s="112">
        <v>17</v>
      </c>
      <c r="R33" s="112"/>
      <c r="S33" s="113">
        <v>6598</v>
      </c>
      <c r="T33" s="113">
        <v>428</v>
      </c>
      <c r="U33" s="75"/>
    </row>
    <row r="34" spans="1:21" s="76" customFormat="1" ht="18" customHeight="1" x14ac:dyDescent="0.35">
      <c r="A34" s="117" t="s">
        <v>297</v>
      </c>
      <c r="B34" s="110">
        <v>1064</v>
      </c>
      <c r="C34" s="110">
        <v>8</v>
      </c>
      <c r="D34" s="110">
        <v>1980</v>
      </c>
      <c r="E34" s="110">
        <v>3756</v>
      </c>
      <c r="F34" s="110">
        <v>976</v>
      </c>
      <c r="G34" s="110">
        <v>16</v>
      </c>
      <c r="H34" s="110">
        <v>126</v>
      </c>
      <c r="I34" s="110">
        <v>1552</v>
      </c>
      <c r="J34" s="110">
        <v>3803</v>
      </c>
      <c r="K34" s="110">
        <v>1238</v>
      </c>
      <c r="L34" s="110">
        <v>63</v>
      </c>
      <c r="M34" s="110">
        <v>308</v>
      </c>
      <c r="N34" s="110">
        <v>152</v>
      </c>
      <c r="O34" s="110">
        <v>5</v>
      </c>
      <c r="P34" s="110"/>
      <c r="Q34" s="110">
        <v>111</v>
      </c>
      <c r="R34" s="110"/>
      <c r="S34" s="111">
        <v>15158</v>
      </c>
      <c r="T34" s="111">
        <v>811</v>
      </c>
      <c r="U34" s="75"/>
    </row>
    <row r="35" spans="1:21" s="76" customFormat="1" ht="18" customHeight="1" x14ac:dyDescent="0.35">
      <c r="A35" s="118" t="s">
        <v>298</v>
      </c>
      <c r="B35" s="112">
        <v>2812</v>
      </c>
      <c r="C35" s="112">
        <v>30</v>
      </c>
      <c r="D35" s="112">
        <v>8521</v>
      </c>
      <c r="E35" s="112">
        <v>13543</v>
      </c>
      <c r="F35" s="112">
        <v>4037</v>
      </c>
      <c r="G35" s="112">
        <v>112</v>
      </c>
      <c r="H35" s="112">
        <v>453</v>
      </c>
      <c r="I35" s="112">
        <v>6710</v>
      </c>
      <c r="J35" s="112">
        <v>12473</v>
      </c>
      <c r="K35" s="112">
        <v>3888</v>
      </c>
      <c r="L35" s="112">
        <v>118</v>
      </c>
      <c r="M35" s="112">
        <v>708</v>
      </c>
      <c r="N35" s="112">
        <v>307</v>
      </c>
      <c r="O35" s="112">
        <v>2</v>
      </c>
      <c r="P35" s="112">
        <v>22</v>
      </c>
      <c r="Q35" s="112">
        <v>1061</v>
      </c>
      <c r="R35" s="112">
        <v>5</v>
      </c>
      <c r="S35" s="113">
        <v>54802</v>
      </c>
      <c r="T35" s="113">
        <v>2969</v>
      </c>
      <c r="U35" s="75"/>
    </row>
    <row r="36" spans="1:21" s="76" customFormat="1" ht="18" customHeight="1" x14ac:dyDescent="0.35">
      <c r="A36" s="117" t="s">
        <v>299</v>
      </c>
      <c r="B36" s="110">
        <v>1489</v>
      </c>
      <c r="C36" s="110">
        <v>18</v>
      </c>
      <c r="D36" s="110">
        <v>3603</v>
      </c>
      <c r="E36" s="110">
        <v>5529</v>
      </c>
      <c r="F36" s="110">
        <v>2114</v>
      </c>
      <c r="G36" s="110">
        <v>35</v>
      </c>
      <c r="H36" s="110">
        <v>131</v>
      </c>
      <c r="I36" s="110">
        <v>2489</v>
      </c>
      <c r="J36" s="110">
        <v>3078</v>
      </c>
      <c r="K36" s="110">
        <v>887</v>
      </c>
      <c r="L36" s="110">
        <v>55</v>
      </c>
      <c r="M36" s="110">
        <v>512</v>
      </c>
      <c r="N36" s="110">
        <v>227</v>
      </c>
      <c r="O36" s="110">
        <v>4</v>
      </c>
      <c r="P36" s="110"/>
      <c r="Q36" s="110">
        <v>3</v>
      </c>
      <c r="R36" s="110"/>
      <c r="S36" s="111">
        <v>20174</v>
      </c>
      <c r="T36" s="111">
        <v>534</v>
      </c>
      <c r="U36" s="75"/>
    </row>
    <row r="37" spans="1:21" s="76" customFormat="1" ht="18" customHeight="1" x14ac:dyDescent="0.35">
      <c r="A37" s="118" t="s">
        <v>300</v>
      </c>
      <c r="B37" s="112">
        <v>4010</v>
      </c>
      <c r="C37" s="112">
        <v>83</v>
      </c>
      <c r="D37" s="112">
        <v>11296</v>
      </c>
      <c r="E37" s="112">
        <v>19315</v>
      </c>
      <c r="F37" s="112">
        <v>6199</v>
      </c>
      <c r="G37" s="112">
        <v>134</v>
      </c>
      <c r="H37" s="112">
        <v>684</v>
      </c>
      <c r="I37" s="112">
        <v>9706</v>
      </c>
      <c r="J37" s="112">
        <v>18518</v>
      </c>
      <c r="K37" s="112">
        <v>5657</v>
      </c>
      <c r="L37" s="112">
        <v>295</v>
      </c>
      <c r="M37" s="112">
        <v>1518</v>
      </c>
      <c r="N37" s="112">
        <v>713</v>
      </c>
      <c r="O37" s="112">
        <v>19</v>
      </c>
      <c r="P37" s="112">
        <v>3</v>
      </c>
      <c r="Q37" s="112">
        <v>713</v>
      </c>
      <c r="R37" s="112"/>
      <c r="S37" s="113">
        <v>78863</v>
      </c>
      <c r="T37" s="113">
        <v>3653</v>
      </c>
      <c r="U37" s="75"/>
    </row>
    <row r="38" spans="1:21" s="76" customFormat="1" ht="18" customHeight="1" x14ac:dyDescent="0.35">
      <c r="A38" s="117" t="s">
        <v>301</v>
      </c>
      <c r="B38" s="110">
        <v>850</v>
      </c>
      <c r="C38" s="110">
        <v>6</v>
      </c>
      <c r="D38" s="110">
        <v>1868</v>
      </c>
      <c r="E38" s="110">
        <v>3055</v>
      </c>
      <c r="F38" s="110">
        <v>1005</v>
      </c>
      <c r="G38" s="110">
        <v>21</v>
      </c>
      <c r="H38" s="110">
        <v>112</v>
      </c>
      <c r="I38" s="110">
        <v>1844</v>
      </c>
      <c r="J38" s="110">
        <v>2822</v>
      </c>
      <c r="K38" s="110">
        <v>1046</v>
      </c>
      <c r="L38" s="110">
        <v>76</v>
      </c>
      <c r="M38" s="110">
        <v>343</v>
      </c>
      <c r="N38" s="110">
        <v>155</v>
      </c>
      <c r="O38" s="110">
        <v>3</v>
      </c>
      <c r="P38" s="110"/>
      <c r="Q38" s="110">
        <v>34</v>
      </c>
      <c r="R38" s="110"/>
      <c r="S38" s="111">
        <v>13240</v>
      </c>
      <c r="T38" s="111">
        <v>740</v>
      </c>
      <c r="U38" s="75"/>
    </row>
    <row r="39" spans="1:21" s="76" customFormat="1" ht="18" customHeight="1" x14ac:dyDescent="0.35">
      <c r="A39" s="118" t="s">
        <v>302</v>
      </c>
      <c r="B39" s="112">
        <v>3065</v>
      </c>
      <c r="C39" s="112">
        <v>35</v>
      </c>
      <c r="D39" s="112">
        <v>7380</v>
      </c>
      <c r="E39" s="112">
        <v>12368</v>
      </c>
      <c r="F39" s="112">
        <v>4682</v>
      </c>
      <c r="G39" s="112">
        <v>151</v>
      </c>
      <c r="H39" s="112">
        <v>488</v>
      </c>
      <c r="I39" s="112">
        <v>6093</v>
      </c>
      <c r="J39" s="112">
        <v>9498</v>
      </c>
      <c r="K39" s="112">
        <v>3270</v>
      </c>
      <c r="L39" s="112">
        <v>218</v>
      </c>
      <c r="M39" s="112">
        <v>1362</v>
      </c>
      <c r="N39" s="112">
        <v>709</v>
      </c>
      <c r="O39" s="112">
        <v>18</v>
      </c>
      <c r="P39" s="112"/>
      <c r="Q39" s="112">
        <v>119</v>
      </c>
      <c r="R39" s="112"/>
      <c r="S39" s="113">
        <v>49456</v>
      </c>
      <c r="T39" s="113">
        <v>1945</v>
      </c>
      <c r="U39" s="75"/>
    </row>
    <row r="40" spans="1:21" s="76" customFormat="1" ht="18" customHeight="1" x14ac:dyDescent="0.35">
      <c r="A40" s="117" t="s">
        <v>303</v>
      </c>
      <c r="B40" s="110">
        <v>187</v>
      </c>
      <c r="C40" s="110">
        <v>2</v>
      </c>
      <c r="D40" s="110">
        <v>354</v>
      </c>
      <c r="E40" s="110">
        <v>523</v>
      </c>
      <c r="F40" s="110">
        <v>190</v>
      </c>
      <c r="G40" s="110">
        <v>1</v>
      </c>
      <c r="H40" s="110">
        <v>18</v>
      </c>
      <c r="I40" s="110">
        <v>234</v>
      </c>
      <c r="J40" s="110">
        <v>343</v>
      </c>
      <c r="K40" s="110">
        <v>167</v>
      </c>
      <c r="L40" s="110">
        <v>16</v>
      </c>
      <c r="M40" s="110">
        <v>57</v>
      </c>
      <c r="N40" s="110">
        <v>22</v>
      </c>
      <c r="O40" s="110">
        <v>1</v>
      </c>
      <c r="P40" s="110"/>
      <c r="Q40" s="110"/>
      <c r="R40" s="110"/>
      <c r="S40" s="111">
        <v>2115</v>
      </c>
      <c r="T40" s="111">
        <v>110</v>
      </c>
      <c r="U40" s="75"/>
    </row>
    <row r="41" spans="1:21" s="76" customFormat="1" ht="18" customHeight="1" x14ac:dyDescent="0.35">
      <c r="A41" s="118" t="s">
        <v>304</v>
      </c>
      <c r="B41" s="112">
        <v>231</v>
      </c>
      <c r="C41" s="112">
        <v>1</v>
      </c>
      <c r="D41" s="112">
        <v>349</v>
      </c>
      <c r="E41" s="112">
        <v>605</v>
      </c>
      <c r="F41" s="112">
        <v>214</v>
      </c>
      <c r="G41" s="112">
        <v>3</v>
      </c>
      <c r="H41" s="112">
        <v>32</v>
      </c>
      <c r="I41" s="112">
        <v>304</v>
      </c>
      <c r="J41" s="112">
        <v>362</v>
      </c>
      <c r="K41" s="112">
        <v>127</v>
      </c>
      <c r="L41" s="112">
        <v>16</v>
      </c>
      <c r="M41" s="112">
        <v>72</v>
      </c>
      <c r="N41" s="112">
        <v>44</v>
      </c>
      <c r="O41" s="112"/>
      <c r="P41" s="112"/>
      <c r="Q41" s="112"/>
      <c r="R41" s="112"/>
      <c r="S41" s="113">
        <v>2360</v>
      </c>
      <c r="T41" s="113">
        <v>129</v>
      </c>
      <c r="U41" s="75"/>
    </row>
    <row r="42" spans="1:21" s="76" customFormat="1" ht="18" customHeight="1" x14ac:dyDescent="0.35">
      <c r="A42" s="117" t="s">
        <v>305</v>
      </c>
      <c r="B42" s="110">
        <v>718</v>
      </c>
      <c r="C42" s="110">
        <v>8</v>
      </c>
      <c r="D42" s="110">
        <v>1543</v>
      </c>
      <c r="E42" s="110">
        <v>2347</v>
      </c>
      <c r="F42" s="110">
        <v>946</v>
      </c>
      <c r="G42" s="110">
        <v>25</v>
      </c>
      <c r="H42" s="110">
        <v>102</v>
      </c>
      <c r="I42" s="110">
        <v>1482</v>
      </c>
      <c r="J42" s="110">
        <v>2243</v>
      </c>
      <c r="K42" s="110">
        <v>882</v>
      </c>
      <c r="L42" s="110">
        <v>52</v>
      </c>
      <c r="M42" s="110">
        <v>292</v>
      </c>
      <c r="N42" s="110">
        <v>132</v>
      </c>
      <c r="O42" s="110">
        <v>1</v>
      </c>
      <c r="P42" s="110"/>
      <c r="Q42" s="110">
        <v>42</v>
      </c>
      <c r="R42" s="110"/>
      <c r="S42" s="111">
        <v>10815</v>
      </c>
      <c r="T42" s="111">
        <v>652</v>
      </c>
      <c r="U42" s="75"/>
    </row>
    <row r="43" spans="1:21" s="76" customFormat="1" ht="18" customHeight="1" x14ac:dyDescent="0.35">
      <c r="A43" s="118" t="s">
        <v>306</v>
      </c>
      <c r="B43" s="112">
        <v>368</v>
      </c>
      <c r="C43" s="112">
        <v>5</v>
      </c>
      <c r="D43" s="112">
        <v>732</v>
      </c>
      <c r="E43" s="112">
        <v>1193</v>
      </c>
      <c r="F43" s="112">
        <v>374</v>
      </c>
      <c r="G43" s="112">
        <v>4</v>
      </c>
      <c r="H43" s="112">
        <v>38</v>
      </c>
      <c r="I43" s="112">
        <v>512</v>
      </c>
      <c r="J43" s="112">
        <v>1242</v>
      </c>
      <c r="K43" s="112">
        <v>361</v>
      </c>
      <c r="L43" s="112">
        <v>13</v>
      </c>
      <c r="M43" s="112">
        <v>91</v>
      </c>
      <c r="N43" s="112">
        <v>64</v>
      </c>
      <c r="O43" s="112"/>
      <c r="P43" s="112"/>
      <c r="Q43" s="112">
        <v>10</v>
      </c>
      <c r="R43" s="112"/>
      <c r="S43" s="113">
        <v>5007</v>
      </c>
      <c r="T43" s="113">
        <v>314</v>
      </c>
      <c r="U43" s="75"/>
    </row>
    <row r="44" spans="1:21" s="76" customFormat="1" ht="18" customHeight="1" x14ac:dyDescent="0.35">
      <c r="A44" s="117" t="s">
        <v>307</v>
      </c>
      <c r="B44" s="110">
        <v>6238</v>
      </c>
      <c r="C44" s="110">
        <v>90</v>
      </c>
      <c r="D44" s="110">
        <v>15393</v>
      </c>
      <c r="E44" s="110">
        <v>30140</v>
      </c>
      <c r="F44" s="110">
        <v>9894</v>
      </c>
      <c r="G44" s="110">
        <v>325</v>
      </c>
      <c r="H44" s="110">
        <v>1080</v>
      </c>
      <c r="I44" s="110">
        <v>14456</v>
      </c>
      <c r="J44" s="110">
        <v>23699</v>
      </c>
      <c r="K44" s="110">
        <v>7473</v>
      </c>
      <c r="L44" s="110">
        <v>380</v>
      </c>
      <c r="M44" s="110">
        <v>2108</v>
      </c>
      <c r="N44" s="110">
        <v>1010</v>
      </c>
      <c r="O44" s="110">
        <v>40</v>
      </c>
      <c r="P44" s="110">
        <v>31</v>
      </c>
      <c r="Q44" s="110">
        <v>3082</v>
      </c>
      <c r="R44" s="110"/>
      <c r="S44" s="111">
        <v>115439</v>
      </c>
      <c r="T44" s="111">
        <v>5210</v>
      </c>
      <c r="U44" s="75"/>
    </row>
    <row r="45" spans="1:21" s="76" customFormat="1" ht="18" customHeight="1" x14ac:dyDescent="0.35">
      <c r="A45" s="118" t="s">
        <v>308</v>
      </c>
      <c r="B45" s="112">
        <v>1812</v>
      </c>
      <c r="C45" s="112">
        <v>13</v>
      </c>
      <c r="D45" s="112">
        <v>4019</v>
      </c>
      <c r="E45" s="112">
        <v>3724</v>
      </c>
      <c r="F45" s="112">
        <v>1160</v>
      </c>
      <c r="G45" s="112">
        <v>12</v>
      </c>
      <c r="H45" s="112">
        <v>155</v>
      </c>
      <c r="I45" s="112">
        <v>1588</v>
      </c>
      <c r="J45" s="112">
        <v>2682</v>
      </c>
      <c r="K45" s="112">
        <v>784</v>
      </c>
      <c r="L45" s="112">
        <v>90</v>
      </c>
      <c r="M45" s="112">
        <v>570</v>
      </c>
      <c r="N45" s="112">
        <v>246</v>
      </c>
      <c r="O45" s="112">
        <v>6</v>
      </c>
      <c r="P45" s="112">
        <v>3</v>
      </c>
      <c r="Q45" s="112">
        <v>17</v>
      </c>
      <c r="R45" s="112"/>
      <c r="S45" s="113">
        <v>16881</v>
      </c>
      <c r="T45" s="113">
        <v>449</v>
      </c>
      <c r="U45" s="75"/>
    </row>
    <row r="46" spans="1:21" s="76" customFormat="1" ht="18" customHeight="1" x14ac:dyDescent="0.35">
      <c r="A46" s="117" t="s">
        <v>309</v>
      </c>
      <c r="B46" s="110">
        <v>1507</v>
      </c>
      <c r="C46" s="110">
        <v>15</v>
      </c>
      <c r="D46" s="110">
        <v>3680</v>
      </c>
      <c r="E46" s="110">
        <v>6457</v>
      </c>
      <c r="F46" s="110">
        <v>2303</v>
      </c>
      <c r="G46" s="110">
        <v>36</v>
      </c>
      <c r="H46" s="110">
        <v>302</v>
      </c>
      <c r="I46" s="110">
        <v>3116</v>
      </c>
      <c r="J46" s="110">
        <v>5730</v>
      </c>
      <c r="K46" s="110">
        <v>1863</v>
      </c>
      <c r="L46" s="110">
        <v>94</v>
      </c>
      <c r="M46" s="110">
        <v>546</v>
      </c>
      <c r="N46" s="110">
        <v>301</v>
      </c>
      <c r="O46" s="110">
        <v>1</v>
      </c>
      <c r="P46" s="110"/>
      <c r="Q46" s="110">
        <v>138</v>
      </c>
      <c r="R46" s="110"/>
      <c r="S46" s="111">
        <v>26089</v>
      </c>
      <c r="T46" s="111">
        <v>1324</v>
      </c>
      <c r="U46" s="75"/>
    </row>
    <row r="47" spans="1:21" s="76" customFormat="1" ht="18" customHeight="1" x14ac:dyDescent="0.35">
      <c r="A47" s="118" t="s">
        <v>310</v>
      </c>
      <c r="B47" s="112">
        <v>1104</v>
      </c>
      <c r="C47" s="112">
        <v>11</v>
      </c>
      <c r="D47" s="112">
        <v>2214</v>
      </c>
      <c r="E47" s="112">
        <v>2898</v>
      </c>
      <c r="F47" s="112">
        <v>1238</v>
      </c>
      <c r="G47" s="112">
        <v>43</v>
      </c>
      <c r="H47" s="112">
        <v>117</v>
      </c>
      <c r="I47" s="112">
        <v>2041</v>
      </c>
      <c r="J47" s="112">
        <v>2427</v>
      </c>
      <c r="K47" s="112">
        <v>955</v>
      </c>
      <c r="L47" s="112">
        <v>92</v>
      </c>
      <c r="M47" s="112">
        <v>386</v>
      </c>
      <c r="N47" s="112">
        <v>184</v>
      </c>
      <c r="O47" s="112">
        <v>6</v>
      </c>
      <c r="P47" s="112"/>
      <c r="Q47" s="112">
        <v>38</v>
      </c>
      <c r="R47" s="112"/>
      <c r="S47" s="113">
        <v>13754</v>
      </c>
      <c r="T47" s="113">
        <v>519</v>
      </c>
      <c r="U47" s="75"/>
    </row>
    <row r="48" spans="1:21" s="76" customFormat="1" ht="18" customHeight="1" x14ac:dyDescent="0.35">
      <c r="A48" s="117" t="s">
        <v>311</v>
      </c>
      <c r="B48" s="110">
        <v>1300</v>
      </c>
      <c r="C48" s="110">
        <v>5</v>
      </c>
      <c r="D48" s="110">
        <v>2616</v>
      </c>
      <c r="E48" s="110">
        <v>3126</v>
      </c>
      <c r="F48" s="110">
        <v>1001</v>
      </c>
      <c r="G48" s="110">
        <v>98</v>
      </c>
      <c r="H48" s="110">
        <v>208</v>
      </c>
      <c r="I48" s="110">
        <v>1226</v>
      </c>
      <c r="J48" s="110">
        <v>4643</v>
      </c>
      <c r="K48" s="110">
        <v>1827</v>
      </c>
      <c r="L48" s="110">
        <v>80</v>
      </c>
      <c r="M48" s="110">
        <v>464</v>
      </c>
      <c r="N48" s="110">
        <v>223</v>
      </c>
      <c r="O48" s="110">
        <v>14</v>
      </c>
      <c r="P48" s="110"/>
      <c r="Q48" s="110">
        <v>123</v>
      </c>
      <c r="R48" s="110"/>
      <c r="S48" s="111">
        <v>16954</v>
      </c>
      <c r="T48" s="111">
        <v>1362</v>
      </c>
      <c r="U48" s="75"/>
    </row>
    <row r="49" spans="1:21" s="76" customFormat="1" ht="18" customHeight="1" x14ac:dyDescent="0.35">
      <c r="A49" s="118" t="s">
        <v>312</v>
      </c>
      <c r="B49" s="112">
        <v>716</v>
      </c>
      <c r="C49" s="112">
        <v>4</v>
      </c>
      <c r="D49" s="112">
        <v>1379</v>
      </c>
      <c r="E49" s="112">
        <v>1716</v>
      </c>
      <c r="F49" s="112">
        <v>628</v>
      </c>
      <c r="G49" s="112">
        <v>2</v>
      </c>
      <c r="H49" s="112">
        <v>37</v>
      </c>
      <c r="I49" s="112">
        <v>947</v>
      </c>
      <c r="J49" s="112">
        <v>1084</v>
      </c>
      <c r="K49" s="112">
        <v>329</v>
      </c>
      <c r="L49" s="112">
        <v>40</v>
      </c>
      <c r="M49" s="112">
        <v>243</v>
      </c>
      <c r="N49" s="112">
        <v>109</v>
      </c>
      <c r="O49" s="112">
        <v>2</v>
      </c>
      <c r="P49" s="112"/>
      <c r="Q49" s="112">
        <v>6</v>
      </c>
      <c r="R49" s="112"/>
      <c r="S49" s="113">
        <v>7242</v>
      </c>
      <c r="T49" s="113">
        <v>205</v>
      </c>
      <c r="U49" s="75"/>
    </row>
    <row r="50" spans="1:21" s="76" customFormat="1" ht="18" customHeight="1" x14ac:dyDescent="0.35">
      <c r="A50" s="117" t="s">
        <v>313</v>
      </c>
      <c r="B50" s="110">
        <v>650</v>
      </c>
      <c r="C50" s="110">
        <v>7</v>
      </c>
      <c r="D50" s="110">
        <v>1756</v>
      </c>
      <c r="E50" s="110">
        <v>4496</v>
      </c>
      <c r="F50" s="110">
        <v>1497</v>
      </c>
      <c r="G50" s="110">
        <v>25</v>
      </c>
      <c r="H50" s="110">
        <v>108</v>
      </c>
      <c r="I50" s="110">
        <v>1893</v>
      </c>
      <c r="J50" s="110">
        <v>2521</v>
      </c>
      <c r="K50" s="110">
        <v>741</v>
      </c>
      <c r="L50" s="110">
        <v>44</v>
      </c>
      <c r="M50" s="110">
        <v>220</v>
      </c>
      <c r="N50" s="110">
        <v>111</v>
      </c>
      <c r="O50" s="110">
        <v>6</v>
      </c>
      <c r="P50" s="110"/>
      <c r="Q50" s="110">
        <v>18</v>
      </c>
      <c r="R50" s="110">
        <v>1</v>
      </c>
      <c r="S50" s="111">
        <v>14094</v>
      </c>
      <c r="T50" s="111">
        <v>412</v>
      </c>
      <c r="U50" s="75"/>
    </row>
    <row r="51" spans="1:21" s="76" customFormat="1" ht="18" customHeight="1" x14ac:dyDescent="0.35">
      <c r="A51" s="118" t="s">
        <v>314</v>
      </c>
      <c r="B51" s="112">
        <v>138</v>
      </c>
      <c r="C51" s="112"/>
      <c r="D51" s="112">
        <v>191</v>
      </c>
      <c r="E51" s="112">
        <v>347</v>
      </c>
      <c r="F51" s="112">
        <v>127</v>
      </c>
      <c r="G51" s="112">
        <v>4</v>
      </c>
      <c r="H51" s="112">
        <v>1</v>
      </c>
      <c r="I51" s="112">
        <v>111</v>
      </c>
      <c r="J51" s="112">
        <v>178</v>
      </c>
      <c r="K51" s="112">
        <v>53</v>
      </c>
      <c r="L51" s="112">
        <v>5</v>
      </c>
      <c r="M51" s="112">
        <v>32</v>
      </c>
      <c r="N51" s="112">
        <v>19</v>
      </c>
      <c r="O51" s="112">
        <v>1</v>
      </c>
      <c r="P51" s="112"/>
      <c r="Q51" s="112">
        <v>2</v>
      </c>
      <c r="R51" s="112"/>
      <c r="S51" s="113">
        <v>1209</v>
      </c>
      <c r="T51" s="113">
        <v>41</v>
      </c>
      <c r="U51" s="75"/>
    </row>
    <row r="52" spans="1:21" s="76" customFormat="1" ht="18" customHeight="1" x14ac:dyDescent="0.35">
      <c r="A52" s="117" t="s">
        <v>315</v>
      </c>
      <c r="B52" s="110">
        <v>1505</v>
      </c>
      <c r="C52" s="110">
        <v>19</v>
      </c>
      <c r="D52" s="110">
        <v>3772</v>
      </c>
      <c r="E52" s="110">
        <v>6415</v>
      </c>
      <c r="F52" s="110">
        <v>2512</v>
      </c>
      <c r="G52" s="110">
        <v>97</v>
      </c>
      <c r="H52" s="110">
        <v>338</v>
      </c>
      <c r="I52" s="110">
        <v>3679</v>
      </c>
      <c r="J52" s="110">
        <v>5905</v>
      </c>
      <c r="K52" s="110">
        <v>2388</v>
      </c>
      <c r="L52" s="110">
        <v>138</v>
      </c>
      <c r="M52" s="110">
        <v>655</v>
      </c>
      <c r="N52" s="110">
        <v>360</v>
      </c>
      <c r="O52" s="110">
        <v>3</v>
      </c>
      <c r="P52" s="110"/>
      <c r="Q52" s="110">
        <v>192</v>
      </c>
      <c r="R52" s="110"/>
      <c r="S52" s="111">
        <v>27978</v>
      </c>
      <c r="T52" s="111">
        <v>1771</v>
      </c>
      <c r="U52" s="75"/>
    </row>
    <row r="53" spans="1:21" s="76" customFormat="1" ht="18" customHeight="1" x14ac:dyDescent="0.35">
      <c r="A53" s="118" t="s">
        <v>316</v>
      </c>
      <c r="B53" s="112">
        <v>541</v>
      </c>
      <c r="C53" s="112">
        <v>7</v>
      </c>
      <c r="D53" s="112">
        <v>1075</v>
      </c>
      <c r="E53" s="112">
        <v>2008</v>
      </c>
      <c r="F53" s="112">
        <v>834</v>
      </c>
      <c r="G53" s="112">
        <v>39</v>
      </c>
      <c r="H53" s="112">
        <v>83</v>
      </c>
      <c r="I53" s="112">
        <v>751</v>
      </c>
      <c r="J53" s="112">
        <v>1474</v>
      </c>
      <c r="K53" s="112">
        <v>516</v>
      </c>
      <c r="L53" s="112">
        <v>55</v>
      </c>
      <c r="M53" s="112">
        <v>229</v>
      </c>
      <c r="N53" s="112">
        <v>91</v>
      </c>
      <c r="O53" s="112">
        <v>3</v>
      </c>
      <c r="P53" s="112"/>
      <c r="Q53" s="112">
        <v>17</v>
      </c>
      <c r="R53" s="112"/>
      <c r="S53" s="113">
        <v>7723</v>
      </c>
      <c r="T53" s="113">
        <v>343</v>
      </c>
      <c r="U53" s="75"/>
    </row>
    <row r="54" spans="1:21" s="76" customFormat="1" ht="18" customHeight="1" x14ac:dyDescent="0.35">
      <c r="A54" s="117" t="s">
        <v>317</v>
      </c>
      <c r="B54" s="110">
        <v>2210</v>
      </c>
      <c r="C54" s="110">
        <v>32</v>
      </c>
      <c r="D54" s="110">
        <v>5048</v>
      </c>
      <c r="E54" s="110">
        <v>9343</v>
      </c>
      <c r="F54" s="110">
        <v>3125</v>
      </c>
      <c r="G54" s="110">
        <v>63</v>
      </c>
      <c r="H54" s="110">
        <v>350</v>
      </c>
      <c r="I54" s="110">
        <v>6034</v>
      </c>
      <c r="J54" s="110">
        <v>9092</v>
      </c>
      <c r="K54" s="110">
        <v>3466</v>
      </c>
      <c r="L54" s="110">
        <v>179</v>
      </c>
      <c r="M54" s="110">
        <v>776</v>
      </c>
      <c r="N54" s="110">
        <v>438</v>
      </c>
      <c r="O54" s="110">
        <v>10</v>
      </c>
      <c r="P54" s="110"/>
      <c r="Q54" s="110">
        <v>408</v>
      </c>
      <c r="R54" s="110">
        <v>3</v>
      </c>
      <c r="S54" s="111">
        <v>40577</v>
      </c>
      <c r="T54" s="111">
        <v>2572</v>
      </c>
      <c r="U54" s="75"/>
    </row>
    <row r="55" spans="1:21" s="76" customFormat="1" ht="18" customHeight="1" x14ac:dyDescent="0.35">
      <c r="A55" s="118" t="s">
        <v>318</v>
      </c>
      <c r="B55" s="112">
        <v>285</v>
      </c>
      <c r="C55" s="112">
        <v>4</v>
      </c>
      <c r="D55" s="112">
        <v>471</v>
      </c>
      <c r="E55" s="112">
        <v>510</v>
      </c>
      <c r="F55" s="112">
        <v>190</v>
      </c>
      <c r="G55" s="112">
        <v>6</v>
      </c>
      <c r="H55" s="112">
        <v>16</v>
      </c>
      <c r="I55" s="112">
        <v>219</v>
      </c>
      <c r="J55" s="112">
        <v>383</v>
      </c>
      <c r="K55" s="112">
        <v>127</v>
      </c>
      <c r="L55" s="112">
        <v>11</v>
      </c>
      <c r="M55" s="112">
        <v>75</v>
      </c>
      <c r="N55" s="112">
        <v>36</v>
      </c>
      <c r="O55" s="112">
        <v>2</v>
      </c>
      <c r="P55" s="112"/>
      <c r="Q55" s="112">
        <v>4</v>
      </c>
      <c r="R55" s="112"/>
      <c r="S55" s="113">
        <v>2339</v>
      </c>
      <c r="T55" s="113">
        <v>92</v>
      </c>
      <c r="U55" s="75"/>
    </row>
    <row r="56" spans="1:21" s="76" customFormat="1" ht="18" customHeight="1" x14ac:dyDescent="0.35">
      <c r="A56" s="117" t="s">
        <v>319</v>
      </c>
      <c r="B56" s="110">
        <v>836</v>
      </c>
      <c r="C56" s="110">
        <v>6</v>
      </c>
      <c r="D56" s="110">
        <v>1883</v>
      </c>
      <c r="E56" s="110">
        <v>3242</v>
      </c>
      <c r="F56" s="110">
        <v>1146</v>
      </c>
      <c r="G56" s="110">
        <v>36</v>
      </c>
      <c r="H56" s="110">
        <v>152</v>
      </c>
      <c r="I56" s="110">
        <v>2065</v>
      </c>
      <c r="J56" s="110">
        <v>3630</v>
      </c>
      <c r="K56" s="110">
        <v>1260</v>
      </c>
      <c r="L56" s="110">
        <v>61</v>
      </c>
      <c r="M56" s="110">
        <v>316</v>
      </c>
      <c r="N56" s="110">
        <v>142</v>
      </c>
      <c r="O56" s="110">
        <v>3</v>
      </c>
      <c r="P56" s="110"/>
      <c r="Q56" s="110">
        <v>139</v>
      </c>
      <c r="R56" s="110"/>
      <c r="S56" s="111">
        <v>14917</v>
      </c>
      <c r="T56" s="111">
        <v>934</v>
      </c>
      <c r="U56" s="75"/>
    </row>
    <row r="57" spans="1:21" s="76" customFormat="1" ht="18" customHeight="1" x14ac:dyDescent="0.35">
      <c r="A57" s="118" t="s">
        <v>320</v>
      </c>
      <c r="B57" s="112">
        <v>1423</v>
      </c>
      <c r="C57" s="112">
        <v>24</v>
      </c>
      <c r="D57" s="112">
        <v>3278</v>
      </c>
      <c r="E57" s="112">
        <v>4287</v>
      </c>
      <c r="F57" s="112">
        <v>1568</v>
      </c>
      <c r="G57" s="112">
        <v>21</v>
      </c>
      <c r="H57" s="112">
        <v>149</v>
      </c>
      <c r="I57" s="112">
        <v>1992</v>
      </c>
      <c r="J57" s="112">
        <v>3213</v>
      </c>
      <c r="K57" s="112">
        <v>967</v>
      </c>
      <c r="L57" s="112">
        <v>104</v>
      </c>
      <c r="M57" s="112">
        <v>386</v>
      </c>
      <c r="N57" s="112">
        <v>219</v>
      </c>
      <c r="O57" s="112">
        <v>6</v>
      </c>
      <c r="P57" s="112"/>
      <c r="Q57" s="112">
        <v>26</v>
      </c>
      <c r="R57" s="112"/>
      <c r="S57" s="113">
        <v>17663</v>
      </c>
      <c r="T57" s="113">
        <v>676</v>
      </c>
      <c r="U57" s="75"/>
    </row>
    <row r="58" spans="1:21" s="76" customFormat="1" ht="18" customHeight="1" x14ac:dyDescent="0.35">
      <c r="A58" s="117" t="s">
        <v>321</v>
      </c>
      <c r="B58" s="110">
        <v>930</v>
      </c>
      <c r="C58" s="110">
        <v>6</v>
      </c>
      <c r="D58" s="110">
        <v>2001</v>
      </c>
      <c r="E58" s="110">
        <v>3855</v>
      </c>
      <c r="F58" s="110">
        <v>1478</v>
      </c>
      <c r="G58" s="110">
        <v>67</v>
      </c>
      <c r="H58" s="110">
        <v>153</v>
      </c>
      <c r="I58" s="110">
        <v>2167</v>
      </c>
      <c r="J58" s="110">
        <v>2660</v>
      </c>
      <c r="K58" s="110">
        <v>1068</v>
      </c>
      <c r="L58" s="110">
        <v>79</v>
      </c>
      <c r="M58" s="110">
        <v>431</v>
      </c>
      <c r="N58" s="110">
        <v>220</v>
      </c>
      <c r="O58" s="110">
        <v>2</v>
      </c>
      <c r="P58" s="110"/>
      <c r="Q58" s="110">
        <v>101</v>
      </c>
      <c r="R58" s="110"/>
      <c r="S58" s="111">
        <v>15218</v>
      </c>
      <c r="T58" s="111">
        <v>783</v>
      </c>
      <c r="U58" s="75"/>
    </row>
    <row r="59" spans="1:21" s="76" customFormat="1" ht="18" customHeight="1" x14ac:dyDescent="0.35">
      <c r="A59" s="118" t="s">
        <v>322</v>
      </c>
      <c r="B59" s="112">
        <v>542</v>
      </c>
      <c r="C59" s="112">
        <v>3</v>
      </c>
      <c r="D59" s="112">
        <v>1076</v>
      </c>
      <c r="E59" s="112">
        <v>1386</v>
      </c>
      <c r="F59" s="112">
        <v>474</v>
      </c>
      <c r="G59" s="112">
        <v>29</v>
      </c>
      <c r="H59" s="112">
        <v>79</v>
      </c>
      <c r="I59" s="112">
        <v>924</v>
      </c>
      <c r="J59" s="112">
        <v>1660</v>
      </c>
      <c r="K59" s="112">
        <v>591</v>
      </c>
      <c r="L59" s="112">
        <v>49</v>
      </c>
      <c r="M59" s="112">
        <v>198</v>
      </c>
      <c r="N59" s="112">
        <v>103</v>
      </c>
      <c r="O59" s="112">
        <v>2</v>
      </c>
      <c r="P59" s="112"/>
      <c r="Q59" s="112">
        <v>12</v>
      </c>
      <c r="R59" s="112"/>
      <c r="S59" s="113">
        <v>7128</v>
      </c>
      <c r="T59" s="113">
        <v>424</v>
      </c>
      <c r="U59" s="75"/>
    </row>
    <row r="60" spans="1:21" s="76" customFormat="1" ht="18" customHeight="1" x14ac:dyDescent="0.35">
      <c r="A60" s="117" t="s">
        <v>323</v>
      </c>
      <c r="B60" s="110">
        <v>544</v>
      </c>
      <c r="C60" s="110">
        <v>4</v>
      </c>
      <c r="D60" s="110">
        <v>843</v>
      </c>
      <c r="E60" s="110">
        <v>895</v>
      </c>
      <c r="F60" s="110">
        <v>366</v>
      </c>
      <c r="G60" s="110">
        <v>38</v>
      </c>
      <c r="H60" s="110">
        <v>58</v>
      </c>
      <c r="I60" s="110">
        <v>516</v>
      </c>
      <c r="J60" s="110">
        <v>789</v>
      </c>
      <c r="K60" s="110">
        <v>363</v>
      </c>
      <c r="L60" s="110">
        <v>24</v>
      </c>
      <c r="M60" s="110">
        <v>157</v>
      </c>
      <c r="N60" s="110">
        <v>92</v>
      </c>
      <c r="O60" s="110">
        <v>1</v>
      </c>
      <c r="P60" s="110"/>
      <c r="Q60" s="110">
        <v>5</v>
      </c>
      <c r="R60" s="110"/>
      <c r="S60" s="111">
        <v>4695</v>
      </c>
      <c r="T60" s="111">
        <v>295</v>
      </c>
      <c r="U60" s="75"/>
    </row>
    <row r="61" spans="1:21" s="76" customFormat="1" ht="18" customHeight="1" x14ac:dyDescent="0.35">
      <c r="A61" s="118" t="s">
        <v>324</v>
      </c>
      <c r="B61" s="112">
        <v>639</v>
      </c>
      <c r="C61" s="112">
        <v>15</v>
      </c>
      <c r="D61" s="112">
        <v>1157</v>
      </c>
      <c r="E61" s="112">
        <v>1438</v>
      </c>
      <c r="F61" s="112">
        <v>516</v>
      </c>
      <c r="G61" s="112">
        <v>24</v>
      </c>
      <c r="H61" s="112">
        <v>52</v>
      </c>
      <c r="I61" s="112">
        <v>725</v>
      </c>
      <c r="J61" s="112">
        <v>1107</v>
      </c>
      <c r="K61" s="112">
        <v>306</v>
      </c>
      <c r="L61" s="112">
        <v>48</v>
      </c>
      <c r="M61" s="112">
        <v>194</v>
      </c>
      <c r="N61" s="112">
        <v>98</v>
      </c>
      <c r="O61" s="112">
        <v>2</v>
      </c>
      <c r="P61" s="112"/>
      <c r="Q61" s="112">
        <v>6</v>
      </c>
      <c r="R61" s="112"/>
      <c r="S61" s="113">
        <v>6327</v>
      </c>
      <c r="T61" s="113">
        <v>224</v>
      </c>
      <c r="U61" s="75"/>
    </row>
    <row r="62" spans="1:21" s="76" customFormat="1" ht="18" customHeight="1" x14ac:dyDescent="0.35">
      <c r="A62" s="117" t="s">
        <v>325</v>
      </c>
      <c r="B62" s="110">
        <v>790</v>
      </c>
      <c r="C62" s="110">
        <v>9</v>
      </c>
      <c r="D62" s="110">
        <v>1744</v>
      </c>
      <c r="E62" s="110">
        <v>2572</v>
      </c>
      <c r="F62" s="110">
        <v>968</v>
      </c>
      <c r="G62" s="110">
        <v>77</v>
      </c>
      <c r="H62" s="110">
        <v>120</v>
      </c>
      <c r="I62" s="110">
        <v>1124</v>
      </c>
      <c r="J62" s="110">
        <v>2027</v>
      </c>
      <c r="K62" s="110">
        <v>687</v>
      </c>
      <c r="L62" s="110">
        <v>73</v>
      </c>
      <c r="M62" s="110">
        <v>433</v>
      </c>
      <c r="N62" s="110">
        <v>213</v>
      </c>
      <c r="O62" s="110">
        <v>1</v>
      </c>
      <c r="P62" s="110"/>
      <c r="Q62" s="110">
        <v>14</v>
      </c>
      <c r="R62" s="110"/>
      <c r="S62" s="111">
        <v>10852</v>
      </c>
      <c r="T62" s="111">
        <v>546</v>
      </c>
      <c r="U62" s="75"/>
    </row>
    <row r="63" spans="1:21" s="76" customFormat="1" ht="18" customHeight="1" x14ac:dyDescent="0.35">
      <c r="A63" s="118" t="s">
        <v>326</v>
      </c>
      <c r="B63" s="112">
        <v>9940</v>
      </c>
      <c r="C63" s="112">
        <v>158</v>
      </c>
      <c r="D63" s="112">
        <v>22260</v>
      </c>
      <c r="E63" s="112">
        <v>50632</v>
      </c>
      <c r="F63" s="112">
        <v>17766</v>
      </c>
      <c r="G63" s="112">
        <v>340</v>
      </c>
      <c r="H63" s="112">
        <v>1680</v>
      </c>
      <c r="I63" s="112">
        <v>32814</v>
      </c>
      <c r="J63" s="112">
        <v>43915</v>
      </c>
      <c r="K63" s="112">
        <v>14433</v>
      </c>
      <c r="L63" s="112">
        <v>521</v>
      </c>
      <c r="M63" s="112">
        <v>2444</v>
      </c>
      <c r="N63" s="112">
        <v>1211</v>
      </c>
      <c r="O63" s="112">
        <v>56</v>
      </c>
      <c r="P63" s="112">
        <v>32</v>
      </c>
      <c r="Q63" s="112">
        <v>5906</v>
      </c>
      <c r="R63" s="112">
        <v>1</v>
      </c>
      <c r="S63" s="113">
        <v>204109</v>
      </c>
      <c r="T63" s="113">
        <v>7725</v>
      </c>
      <c r="U63" s="75"/>
    </row>
    <row r="64" spans="1:21" s="76" customFormat="1" ht="18" customHeight="1" x14ac:dyDescent="0.35">
      <c r="A64" s="117" t="s">
        <v>327</v>
      </c>
      <c r="B64" s="110">
        <v>355</v>
      </c>
      <c r="C64" s="110">
        <v>3</v>
      </c>
      <c r="D64" s="110">
        <v>547</v>
      </c>
      <c r="E64" s="110">
        <v>688</v>
      </c>
      <c r="F64" s="110">
        <v>281</v>
      </c>
      <c r="G64" s="110">
        <v>36</v>
      </c>
      <c r="H64" s="110">
        <v>22</v>
      </c>
      <c r="I64" s="110">
        <v>408</v>
      </c>
      <c r="J64" s="110">
        <v>525</v>
      </c>
      <c r="K64" s="110">
        <v>228</v>
      </c>
      <c r="L64" s="110">
        <v>36</v>
      </c>
      <c r="M64" s="110">
        <v>161</v>
      </c>
      <c r="N64" s="110">
        <v>79</v>
      </c>
      <c r="O64" s="110">
        <v>1</v>
      </c>
      <c r="P64" s="110"/>
      <c r="Q64" s="110">
        <v>12</v>
      </c>
      <c r="R64" s="110"/>
      <c r="S64" s="111">
        <v>3382</v>
      </c>
      <c r="T64" s="111">
        <v>183</v>
      </c>
      <c r="U64" s="75"/>
    </row>
    <row r="65" spans="1:21" s="76" customFormat="1" ht="18" customHeight="1" x14ac:dyDescent="0.35">
      <c r="A65" s="118" t="s">
        <v>328</v>
      </c>
      <c r="B65" s="112">
        <v>545</v>
      </c>
      <c r="C65" s="112">
        <v>7</v>
      </c>
      <c r="D65" s="112">
        <v>966</v>
      </c>
      <c r="E65" s="112">
        <v>1619</v>
      </c>
      <c r="F65" s="112">
        <v>616</v>
      </c>
      <c r="G65" s="112">
        <v>4</v>
      </c>
      <c r="H65" s="112">
        <v>59</v>
      </c>
      <c r="I65" s="112">
        <v>909</v>
      </c>
      <c r="J65" s="112">
        <v>1550</v>
      </c>
      <c r="K65" s="112">
        <v>565</v>
      </c>
      <c r="L65" s="112">
        <v>36</v>
      </c>
      <c r="M65" s="112">
        <v>248</v>
      </c>
      <c r="N65" s="112">
        <v>131</v>
      </c>
      <c r="O65" s="112">
        <v>1</v>
      </c>
      <c r="P65" s="112"/>
      <c r="Q65" s="112">
        <v>28</v>
      </c>
      <c r="R65" s="112"/>
      <c r="S65" s="113">
        <v>7284</v>
      </c>
      <c r="T65" s="113">
        <v>462</v>
      </c>
      <c r="U65" s="75"/>
    </row>
    <row r="66" spans="1:21" s="76" customFormat="1" ht="18" customHeight="1" x14ac:dyDescent="0.35">
      <c r="A66" s="117" t="s">
        <v>329</v>
      </c>
      <c r="B66" s="110">
        <v>1124</v>
      </c>
      <c r="C66" s="110">
        <v>9</v>
      </c>
      <c r="D66" s="110">
        <v>2271</v>
      </c>
      <c r="E66" s="110">
        <v>3599</v>
      </c>
      <c r="F66" s="110">
        <v>1485</v>
      </c>
      <c r="G66" s="110">
        <v>23</v>
      </c>
      <c r="H66" s="110">
        <v>149</v>
      </c>
      <c r="I66" s="110">
        <v>2089</v>
      </c>
      <c r="J66" s="110">
        <v>3160</v>
      </c>
      <c r="K66" s="110">
        <v>1001</v>
      </c>
      <c r="L66" s="110">
        <v>109</v>
      </c>
      <c r="M66" s="110">
        <v>412</v>
      </c>
      <c r="N66" s="110">
        <v>208</v>
      </c>
      <c r="O66" s="110">
        <v>2</v>
      </c>
      <c r="P66" s="110">
        <v>1</v>
      </c>
      <c r="Q66" s="110">
        <v>30</v>
      </c>
      <c r="R66" s="110"/>
      <c r="S66" s="111">
        <v>15672</v>
      </c>
      <c r="T66" s="111">
        <v>721</v>
      </c>
      <c r="U66" s="75"/>
    </row>
    <row r="67" spans="1:21" s="76" customFormat="1" ht="18" customHeight="1" x14ac:dyDescent="0.35">
      <c r="A67" s="118" t="s">
        <v>330</v>
      </c>
      <c r="B67" s="112">
        <v>1748</v>
      </c>
      <c r="C67" s="112">
        <v>22</v>
      </c>
      <c r="D67" s="112">
        <v>4128</v>
      </c>
      <c r="E67" s="112">
        <v>5528</v>
      </c>
      <c r="F67" s="112">
        <v>1948</v>
      </c>
      <c r="G67" s="112">
        <v>18</v>
      </c>
      <c r="H67" s="112">
        <v>236</v>
      </c>
      <c r="I67" s="112">
        <v>3386</v>
      </c>
      <c r="J67" s="112">
        <v>4429</v>
      </c>
      <c r="K67" s="112">
        <v>1415</v>
      </c>
      <c r="L67" s="112">
        <v>59</v>
      </c>
      <c r="M67" s="112">
        <v>620</v>
      </c>
      <c r="N67" s="112">
        <v>295</v>
      </c>
      <c r="O67" s="112">
        <v>17</v>
      </c>
      <c r="P67" s="112"/>
      <c r="Q67" s="112">
        <v>38</v>
      </c>
      <c r="R67" s="112"/>
      <c r="S67" s="113">
        <v>23887</v>
      </c>
      <c r="T67" s="113">
        <v>1017</v>
      </c>
      <c r="U67" s="75"/>
    </row>
    <row r="68" spans="1:21" s="76" customFormat="1" ht="18" customHeight="1" x14ac:dyDescent="0.35">
      <c r="A68" s="117" t="s">
        <v>331</v>
      </c>
      <c r="B68" s="110">
        <v>2081</v>
      </c>
      <c r="C68" s="110">
        <v>29</v>
      </c>
      <c r="D68" s="110">
        <v>6007</v>
      </c>
      <c r="E68" s="110">
        <v>8038</v>
      </c>
      <c r="F68" s="110">
        <v>3044</v>
      </c>
      <c r="G68" s="110">
        <v>275</v>
      </c>
      <c r="H68" s="110">
        <v>314</v>
      </c>
      <c r="I68" s="110">
        <v>4695</v>
      </c>
      <c r="J68" s="110">
        <v>6933</v>
      </c>
      <c r="K68" s="110">
        <v>2076</v>
      </c>
      <c r="L68" s="110">
        <v>142</v>
      </c>
      <c r="M68" s="110">
        <v>730</v>
      </c>
      <c r="N68" s="110">
        <v>386</v>
      </c>
      <c r="O68" s="110">
        <v>6</v>
      </c>
      <c r="P68" s="110"/>
      <c r="Q68" s="110">
        <v>161</v>
      </c>
      <c r="R68" s="110"/>
      <c r="S68" s="111">
        <v>34917</v>
      </c>
      <c r="T68" s="111">
        <v>1325</v>
      </c>
      <c r="U68" s="75"/>
    </row>
    <row r="69" spans="1:21" s="76" customFormat="1" ht="18" customHeight="1" x14ac:dyDescent="0.35">
      <c r="A69" s="118" t="s">
        <v>332</v>
      </c>
      <c r="B69" s="112">
        <v>647</v>
      </c>
      <c r="C69" s="112">
        <v>7</v>
      </c>
      <c r="D69" s="112">
        <v>1254</v>
      </c>
      <c r="E69" s="112">
        <v>1378</v>
      </c>
      <c r="F69" s="112">
        <v>548</v>
      </c>
      <c r="G69" s="112">
        <v>2</v>
      </c>
      <c r="H69" s="112">
        <v>32</v>
      </c>
      <c r="I69" s="112">
        <v>794</v>
      </c>
      <c r="J69" s="112">
        <v>840</v>
      </c>
      <c r="K69" s="112">
        <v>226</v>
      </c>
      <c r="L69" s="112">
        <v>20</v>
      </c>
      <c r="M69" s="112">
        <v>191</v>
      </c>
      <c r="N69" s="112">
        <v>87</v>
      </c>
      <c r="O69" s="112">
        <v>2</v>
      </c>
      <c r="P69" s="112"/>
      <c r="Q69" s="112">
        <v>1</v>
      </c>
      <c r="R69" s="112"/>
      <c r="S69" s="113">
        <v>6029</v>
      </c>
      <c r="T69" s="113">
        <v>147</v>
      </c>
      <c r="U69" s="75"/>
    </row>
    <row r="70" spans="1:21" s="76" customFormat="1" ht="18" customHeight="1" x14ac:dyDescent="0.35">
      <c r="A70" s="117" t="s">
        <v>333</v>
      </c>
      <c r="B70" s="110">
        <v>1390</v>
      </c>
      <c r="C70" s="110">
        <v>23</v>
      </c>
      <c r="D70" s="110">
        <v>4529</v>
      </c>
      <c r="E70" s="110">
        <v>8295</v>
      </c>
      <c r="F70" s="110">
        <v>3576</v>
      </c>
      <c r="G70" s="110">
        <v>181</v>
      </c>
      <c r="H70" s="110">
        <v>434</v>
      </c>
      <c r="I70" s="110">
        <v>5155</v>
      </c>
      <c r="J70" s="110">
        <v>7344</v>
      </c>
      <c r="K70" s="110">
        <v>2143</v>
      </c>
      <c r="L70" s="110">
        <v>126</v>
      </c>
      <c r="M70" s="110">
        <v>487</v>
      </c>
      <c r="N70" s="110">
        <v>269</v>
      </c>
      <c r="O70" s="110">
        <v>4</v>
      </c>
      <c r="P70" s="110"/>
      <c r="Q70" s="110">
        <v>189</v>
      </c>
      <c r="R70" s="110"/>
      <c r="S70" s="111">
        <v>34145</v>
      </c>
      <c r="T70" s="111">
        <v>1229</v>
      </c>
      <c r="U70" s="75"/>
    </row>
    <row r="71" spans="1:21" s="76" customFormat="1" ht="18" customHeight="1" x14ac:dyDescent="0.35">
      <c r="A71" s="118" t="s">
        <v>334</v>
      </c>
      <c r="B71" s="112">
        <v>933</v>
      </c>
      <c r="C71" s="112">
        <v>16</v>
      </c>
      <c r="D71" s="112">
        <v>2354</v>
      </c>
      <c r="E71" s="112">
        <v>3037</v>
      </c>
      <c r="F71" s="112">
        <v>1230</v>
      </c>
      <c r="G71" s="112">
        <v>54</v>
      </c>
      <c r="H71" s="112">
        <v>103</v>
      </c>
      <c r="I71" s="112">
        <v>1859</v>
      </c>
      <c r="J71" s="112">
        <v>3426</v>
      </c>
      <c r="K71" s="112">
        <v>1258</v>
      </c>
      <c r="L71" s="112">
        <v>62</v>
      </c>
      <c r="M71" s="112">
        <v>261</v>
      </c>
      <c r="N71" s="112">
        <v>135</v>
      </c>
      <c r="O71" s="112">
        <v>1</v>
      </c>
      <c r="P71" s="112">
        <v>12</v>
      </c>
      <c r="Q71" s="112">
        <v>742</v>
      </c>
      <c r="R71" s="112"/>
      <c r="S71" s="113">
        <v>15483</v>
      </c>
      <c r="T71" s="113">
        <v>951</v>
      </c>
      <c r="U71" s="75"/>
    </row>
    <row r="72" spans="1:21" s="76" customFormat="1" ht="18" customHeight="1" x14ac:dyDescent="0.35">
      <c r="A72" s="117" t="s">
        <v>335</v>
      </c>
      <c r="B72" s="110">
        <v>230</v>
      </c>
      <c r="C72" s="110">
        <v>2</v>
      </c>
      <c r="D72" s="110">
        <v>387</v>
      </c>
      <c r="E72" s="110">
        <v>679</v>
      </c>
      <c r="F72" s="110">
        <v>255</v>
      </c>
      <c r="G72" s="110">
        <v>4</v>
      </c>
      <c r="H72" s="110">
        <v>25</v>
      </c>
      <c r="I72" s="110">
        <v>184</v>
      </c>
      <c r="J72" s="110">
        <v>360</v>
      </c>
      <c r="K72" s="110">
        <v>132</v>
      </c>
      <c r="L72" s="110">
        <v>18</v>
      </c>
      <c r="M72" s="110">
        <v>68</v>
      </c>
      <c r="N72" s="110">
        <v>21</v>
      </c>
      <c r="O72" s="110"/>
      <c r="P72" s="110"/>
      <c r="Q72" s="110"/>
      <c r="R72" s="110"/>
      <c r="S72" s="111">
        <v>2365</v>
      </c>
      <c r="T72" s="111">
        <v>103</v>
      </c>
      <c r="U72" s="75"/>
    </row>
    <row r="73" spans="1:21" s="76" customFormat="1" ht="18" customHeight="1" x14ac:dyDescent="0.35">
      <c r="A73" s="118" t="s">
        <v>336</v>
      </c>
      <c r="B73" s="112">
        <v>630</v>
      </c>
      <c r="C73" s="112">
        <v>12</v>
      </c>
      <c r="D73" s="112">
        <v>1466</v>
      </c>
      <c r="E73" s="112">
        <v>2042</v>
      </c>
      <c r="F73" s="112">
        <v>805</v>
      </c>
      <c r="G73" s="112">
        <v>6</v>
      </c>
      <c r="H73" s="112">
        <v>78</v>
      </c>
      <c r="I73" s="112">
        <v>1309</v>
      </c>
      <c r="J73" s="112">
        <v>1931</v>
      </c>
      <c r="K73" s="112">
        <v>505</v>
      </c>
      <c r="L73" s="112">
        <v>43</v>
      </c>
      <c r="M73" s="112">
        <v>183</v>
      </c>
      <c r="N73" s="112">
        <v>105</v>
      </c>
      <c r="O73" s="112">
        <v>1</v>
      </c>
      <c r="P73" s="112"/>
      <c r="Q73" s="112">
        <v>20</v>
      </c>
      <c r="R73" s="112"/>
      <c r="S73" s="113">
        <v>9136</v>
      </c>
      <c r="T73" s="113">
        <v>358</v>
      </c>
      <c r="U73" s="75"/>
    </row>
    <row r="74" spans="1:21" s="76" customFormat="1" ht="18" customHeight="1" x14ac:dyDescent="0.35">
      <c r="A74" s="117" t="s">
        <v>337</v>
      </c>
      <c r="B74" s="110">
        <v>772</v>
      </c>
      <c r="C74" s="110">
        <v>6</v>
      </c>
      <c r="D74" s="110">
        <v>1720</v>
      </c>
      <c r="E74" s="110">
        <v>2858</v>
      </c>
      <c r="F74" s="110">
        <v>1254</v>
      </c>
      <c r="G74" s="110">
        <v>44</v>
      </c>
      <c r="H74" s="110">
        <v>89</v>
      </c>
      <c r="I74" s="110">
        <v>2143</v>
      </c>
      <c r="J74" s="110">
        <v>2503</v>
      </c>
      <c r="K74" s="110">
        <v>763</v>
      </c>
      <c r="L74" s="110">
        <v>49</v>
      </c>
      <c r="M74" s="110">
        <v>310</v>
      </c>
      <c r="N74" s="110">
        <v>173</v>
      </c>
      <c r="O74" s="110">
        <v>2</v>
      </c>
      <c r="P74" s="110"/>
      <c r="Q74" s="110">
        <v>36</v>
      </c>
      <c r="R74" s="110"/>
      <c r="S74" s="111">
        <v>12722</v>
      </c>
      <c r="T74" s="111">
        <v>532</v>
      </c>
      <c r="U74" s="75"/>
    </row>
    <row r="75" spans="1:21" s="76" customFormat="1" ht="18" customHeight="1" x14ac:dyDescent="0.35">
      <c r="A75" s="118" t="s">
        <v>338</v>
      </c>
      <c r="B75" s="112">
        <v>242</v>
      </c>
      <c r="C75" s="112">
        <v>3</v>
      </c>
      <c r="D75" s="112">
        <v>451</v>
      </c>
      <c r="E75" s="112">
        <v>581</v>
      </c>
      <c r="F75" s="112">
        <v>238</v>
      </c>
      <c r="G75" s="112">
        <v>3</v>
      </c>
      <c r="H75" s="112">
        <v>32</v>
      </c>
      <c r="I75" s="112">
        <v>275</v>
      </c>
      <c r="J75" s="112">
        <v>501</v>
      </c>
      <c r="K75" s="112">
        <v>140</v>
      </c>
      <c r="L75" s="112">
        <v>17</v>
      </c>
      <c r="M75" s="112">
        <v>91</v>
      </c>
      <c r="N75" s="112">
        <v>60</v>
      </c>
      <c r="O75" s="112"/>
      <c r="P75" s="112"/>
      <c r="Q75" s="112">
        <v>2</v>
      </c>
      <c r="R75" s="112"/>
      <c r="S75" s="113">
        <v>2636</v>
      </c>
      <c r="T75" s="113">
        <v>120</v>
      </c>
      <c r="U75" s="75"/>
    </row>
    <row r="76" spans="1:21" s="76" customFormat="1" ht="18" customHeight="1" x14ac:dyDescent="0.35">
      <c r="A76" s="117" t="s">
        <v>339</v>
      </c>
      <c r="B76" s="110">
        <v>722</v>
      </c>
      <c r="C76" s="110">
        <v>5</v>
      </c>
      <c r="D76" s="110">
        <v>1360</v>
      </c>
      <c r="E76" s="110">
        <v>2120</v>
      </c>
      <c r="F76" s="110">
        <v>852</v>
      </c>
      <c r="G76" s="110">
        <v>39</v>
      </c>
      <c r="H76" s="110">
        <v>90</v>
      </c>
      <c r="I76" s="110">
        <v>1164</v>
      </c>
      <c r="J76" s="110">
        <v>1461</v>
      </c>
      <c r="K76" s="110">
        <v>552</v>
      </c>
      <c r="L76" s="110">
        <v>55</v>
      </c>
      <c r="M76" s="110">
        <v>292</v>
      </c>
      <c r="N76" s="110">
        <v>153</v>
      </c>
      <c r="O76" s="110">
        <v>2</v>
      </c>
      <c r="P76" s="110"/>
      <c r="Q76" s="110">
        <v>34</v>
      </c>
      <c r="R76" s="110"/>
      <c r="S76" s="111">
        <v>8901</v>
      </c>
      <c r="T76" s="111">
        <v>395</v>
      </c>
      <c r="U76" s="75"/>
    </row>
    <row r="77" spans="1:21" s="76" customFormat="1" ht="18" customHeight="1" x14ac:dyDescent="0.35">
      <c r="A77" s="118" t="s">
        <v>340</v>
      </c>
      <c r="B77" s="112">
        <v>2351</v>
      </c>
      <c r="C77" s="112">
        <v>43</v>
      </c>
      <c r="D77" s="112">
        <v>7393</v>
      </c>
      <c r="E77" s="112">
        <v>9025</v>
      </c>
      <c r="F77" s="112">
        <v>3205</v>
      </c>
      <c r="G77" s="112">
        <v>125</v>
      </c>
      <c r="H77" s="112">
        <v>390</v>
      </c>
      <c r="I77" s="112">
        <v>5292</v>
      </c>
      <c r="J77" s="112">
        <v>7695</v>
      </c>
      <c r="K77" s="112">
        <v>2437</v>
      </c>
      <c r="L77" s="112">
        <v>138</v>
      </c>
      <c r="M77" s="112">
        <v>706</v>
      </c>
      <c r="N77" s="112">
        <v>328</v>
      </c>
      <c r="O77" s="112">
        <v>8</v>
      </c>
      <c r="P77" s="112"/>
      <c r="Q77" s="112">
        <v>123</v>
      </c>
      <c r="R77" s="112"/>
      <c r="S77" s="113">
        <v>39259</v>
      </c>
      <c r="T77" s="113">
        <v>1591</v>
      </c>
      <c r="U77" s="75"/>
    </row>
    <row r="78" spans="1:21" s="76" customFormat="1" ht="18" customHeight="1" x14ac:dyDescent="0.35">
      <c r="A78" s="117" t="s">
        <v>341</v>
      </c>
      <c r="B78" s="110">
        <v>270</v>
      </c>
      <c r="C78" s="110">
        <v>3</v>
      </c>
      <c r="D78" s="110">
        <v>472</v>
      </c>
      <c r="E78" s="110">
        <v>684</v>
      </c>
      <c r="F78" s="110">
        <v>204</v>
      </c>
      <c r="G78" s="110">
        <v>19</v>
      </c>
      <c r="H78" s="110">
        <v>40</v>
      </c>
      <c r="I78" s="110">
        <v>396</v>
      </c>
      <c r="J78" s="110">
        <v>674</v>
      </c>
      <c r="K78" s="110">
        <v>240</v>
      </c>
      <c r="L78" s="110">
        <v>27</v>
      </c>
      <c r="M78" s="110">
        <v>88</v>
      </c>
      <c r="N78" s="110">
        <v>49</v>
      </c>
      <c r="O78" s="110">
        <v>3</v>
      </c>
      <c r="P78" s="110"/>
      <c r="Q78" s="110">
        <v>17</v>
      </c>
      <c r="R78" s="110"/>
      <c r="S78" s="111">
        <v>3186</v>
      </c>
      <c r="T78" s="111">
        <v>192</v>
      </c>
      <c r="U78" s="75"/>
    </row>
    <row r="79" spans="1:21" s="76" customFormat="1" ht="18" customHeight="1" x14ac:dyDescent="0.35">
      <c r="A79" s="118" t="s">
        <v>342</v>
      </c>
      <c r="B79" s="112">
        <v>1886</v>
      </c>
      <c r="C79" s="112">
        <v>19</v>
      </c>
      <c r="D79" s="112">
        <v>4341</v>
      </c>
      <c r="E79" s="112">
        <v>7509</v>
      </c>
      <c r="F79" s="112">
        <v>2697</v>
      </c>
      <c r="G79" s="112">
        <v>48</v>
      </c>
      <c r="H79" s="112">
        <v>318</v>
      </c>
      <c r="I79" s="112">
        <v>3831</v>
      </c>
      <c r="J79" s="112">
        <v>7361</v>
      </c>
      <c r="K79" s="112">
        <v>2655</v>
      </c>
      <c r="L79" s="112">
        <v>181</v>
      </c>
      <c r="M79" s="112">
        <v>925</v>
      </c>
      <c r="N79" s="112">
        <v>531</v>
      </c>
      <c r="O79" s="112">
        <v>7</v>
      </c>
      <c r="P79" s="112"/>
      <c r="Q79" s="112">
        <v>235</v>
      </c>
      <c r="R79" s="112"/>
      <c r="S79" s="113">
        <v>32544</v>
      </c>
      <c r="T79" s="113">
        <v>1803</v>
      </c>
      <c r="U79" s="75"/>
    </row>
    <row r="80" spans="1:21" s="76" customFormat="1" ht="18" customHeight="1" x14ac:dyDescent="0.35">
      <c r="A80" s="117" t="s">
        <v>343</v>
      </c>
      <c r="B80" s="110">
        <v>944</v>
      </c>
      <c r="C80" s="110">
        <v>9</v>
      </c>
      <c r="D80" s="110">
        <v>2789</v>
      </c>
      <c r="E80" s="110">
        <v>4071</v>
      </c>
      <c r="F80" s="110">
        <v>1623</v>
      </c>
      <c r="G80" s="110">
        <v>17</v>
      </c>
      <c r="H80" s="110">
        <v>151</v>
      </c>
      <c r="I80" s="110">
        <v>2315</v>
      </c>
      <c r="J80" s="110">
        <v>2858</v>
      </c>
      <c r="K80" s="110">
        <v>741</v>
      </c>
      <c r="L80" s="110">
        <v>66</v>
      </c>
      <c r="M80" s="110">
        <v>485</v>
      </c>
      <c r="N80" s="110">
        <v>223</v>
      </c>
      <c r="O80" s="110">
        <v>1</v>
      </c>
      <c r="P80" s="110"/>
      <c r="Q80" s="110">
        <v>30</v>
      </c>
      <c r="R80" s="110"/>
      <c r="S80" s="111">
        <v>16323</v>
      </c>
      <c r="T80" s="111">
        <v>501</v>
      </c>
      <c r="U80" s="75"/>
    </row>
    <row r="81" spans="1:21" s="76" customFormat="1" ht="18" customHeight="1" x14ac:dyDescent="0.35">
      <c r="A81" s="118" t="s">
        <v>344</v>
      </c>
      <c r="B81" s="112">
        <v>3201</v>
      </c>
      <c r="C81" s="112">
        <v>34</v>
      </c>
      <c r="D81" s="112">
        <v>8120</v>
      </c>
      <c r="E81" s="112">
        <v>13324</v>
      </c>
      <c r="F81" s="112">
        <v>5259</v>
      </c>
      <c r="G81" s="112">
        <v>76</v>
      </c>
      <c r="H81" s="112">
        <v>354</v>
      </c>
      <c r="I81" s="112">
        <v>6568</v>
      </c>
      <c r="J81" s="112">
        <v>8994</v>
      </c>
      <c r="K81" s="112">
        <v>2470</v>
      </c>
      <c r="L81" s="112">
        <v>205</v>
      </c>
      <c r="M81" s="112">
        <v>1136</v>
      </c>
      <c r="N81" s="112">
        <v>553</v>
      </c>
      <c r="O81" s="112">
        <v>5</v>
      </c>
      <c r="P81" s="112"/>
      <c r="Q81" s="112">
        <v>42</v>
      </c>
      <c r="R81" s="112"/>
      <c r="S81" s="113">
        <v>50341</v>
      </c>
      <c r="T81" s="113">
        <v>1517</v>
      </c>
      <c r="U81" s="75"/>
    </row>
    <row r="82" spans="1:21" s="76" customFormat="1" ht="18" customHeight="1" x14ac:dyDescent="0.35">
      <c r="A82" s="117" t="s">
        <v>345</v>
      </c>
      <c r="B82" s="110">
        <v>1711</v>
      </c>
      <c r="C82" s="110">
        <v>16</v>
      </c>
      <c r="D82" s="110">
        <v>3781</v>
      </c>
      <c r="E82" s="110">
        <v>5139</v>
      </c>
      <c r="F82" s="110">
        <v>1971</v>
      </c>
      <c r="G82" s="110">
        <v>62</v>
      </c>
      <c r="H82" s="110">
        <v>181</v>
      </c>
      <c r="I82" s="110">
        <v>1913</v>
      </c>
      <c r="J82" s="110">
        <v>4020</v>
      </c>
      <c r="K82" s="110">
        <v>1391</v>
      </c>
      <c r="L82" s="110">
        <v>183</v>
      </c>
      <c r="M82" s="110">
        <v>801</v>
      </c>
      <c r="N82" s="110">
        <v>431</v>
      </c>
      <c r="O82" s="110"/>
      <c r="P82" s="110"/>
      <c r="Q82" s="110">
        <v>33</v>
      </c>
      <c r="R82" s="110"/>
      <c r="S82" s="111">
        <v>21633</v>
      </c>
      <c r="T82" s="111">
        <v>848</v>
      </c>
      <c r="U82" s="75"/>
    </row>
    <row r="83" spans="1:21" s="76" customFormat="1" ht="18" customHeight="1" x14ac:dyDescent="0.35">
      <c r="A83" s="118" t="s">
        <v>346</v>
      </c>
      <c r="B83" s="112">
        <v>1805</v>
      </c>
      <c r="C83" s="112">
        <v>29</v>
      </c>
      <c r="D83" s="112">
        <v>4599</v>
      </c>
      <c r="E83" s="112">
        <v>8840</v>
      </c>
      <c r="F83" s="112">
        <v>3335</v>
      </c>
      <c r="G83" s="112">
        <v>93</v>
      </c>
      <c r="H83" s="112">
        <v>269</v>
      </c>
      <c r="I83" s="112">
        <v>4250</v>
      </c>
      <c r="J83" s="112">
        <v>6426</v>
      </c>
      <c r="K83" s="112">
        <v>2261</v>
      </c>
      <c r="L83" s="112">
        <v>137</v>
      </c>
      <c r="M83" s="112">
        <v>760</v>
      </c>
      <c r="N83" s="112">
        <v>415</v>
      </c>
      <c r="O83" s="112">
        <v>13</v>
      </c>
      <c r="P83" s="112"/>
      <c r="Q83" s="112">
        <v>123</v>
      </c>
      <c r="R83" s="112"/>
      <c r="S83" s="113">
        <v>33355</v>
      </c>
      <c r="T83" s="113">
        <v>1409</v>
      </c>
      <c r="U83" s="75"/>
    </row>
    <row r="84" spans="1:21" s="76" customFormat="1" ht="18" customHeight="1" x14ac:dyDescent="0.35">
      <c r="A84" s="117" t="s">
        <v>347</v>
      </c>
      <c r="B84" s="110">
        <v>1129</v>
      </c>
      <c r="C84" s="110">
        <v>8</v>
      </c>
      <c r="D84" s="110">
        <v>2730</v>
      </c>
      <c r="E84" s="110">
        <v>3533</v>
      </c>
      <c r="F84" s="110">
        <v>1281</v>
      </c>
      <c r="G84" s="110">
        <v>79</v>
      </c>
      <c r="H84" s="110">
        <v>191</v>
      </c>
      <c r="I84" s="110">
        <v>1642</v>
      </c>
      <c r="J84" s="110">
        <v>2842</v>
      </c>
      <c r="K84" s="110">
        <v>1038</v>
      </c>
      <c r="L84" s="110">
        <v>94</v>
      </c>
      <c r="M84" s="110">
        <v>475</v>
      </c>
      <c r="N84" s="110">
        <v>255</v>
      </c>
      <c r="O84" s="110">
        <v>9</v>
      </c>
      <c r="P84" s="110"/>
      <c r="Q84" s="110">
        <v>22</v>
      </c>
      <c r="R84" s="110"/>
      <c r="S84" s="111">
        <v>15328</v>
      </c>
      <c r="T84" s="111">
        <v>740</v>
      </c>
      <c r="U84" s="75"/>
    </row>
    <row r="85" spans="1:21" s="76" customFormat="1" ht="18" customHeight="1" x14ac:dyDescent="0.35">
      <c r="A85" s="118" t="s">
        <v>348</v>
      </c>
      <c r="B85" s="112">
        <v>1312</v>
      </c>
      <c r="C85" s="112">
        <v>15</v>
      </c>
      <c r="D85" s="112">
        <v>2339</v>
      </c>
      <c r="E85" s="112">
        <v>4762</v>
      </c>
      <c r="F85" s="112">
        <v>1332</v>
      </c>
      <c r="G85" s="112">
        <v>59</v>
      </c>
      <c r="H85" s="112">
        <v>129</v>
      </c>
      <c r="I85" s="112">
        <v>2378</v>
      </c>
      <c r="J85" s="112">
        <v>4025</v>
      </c>
      <c r="K85" s="112">
        <v>1176</v>
      </c>
      <c r="L85" s="112">
        <v>95</v>
      </c>
      <c r="M85" s="112">
        <v>438</v>
      </c>
      <c r="N85" s="112">
        <v>220</v>
      </c>
      <c r="O85" s="112"/>
      <c r="P85" s="112"/>
      <c r="Q85" s="112">
        <v>65</v>
      </c>
      <c r="R85" s="112"/>
      <c r="S85" s="113">
        <v>18345</v>
      </c>
      <c r="T85" s="113">
        <v>840</v>
      </c>
      <c r="U85" s="75"/>
    </row>
    <row r="86" spans="1:21" s="76" customFormat="1" ht="18" customHeight="1" x14ac:dyDescent="0.35">
      <c r="A86" s="117" t="s">
        <v>349</v>
      </c>
      <c r="B86" s="110">
        <v>745</v>
      </c>
      <c r="C86" s="110">
        <v>9</v>
      </c>
      <c r="D86" s="110">
        <v>2258</v>
      </c>
      <c r="E86" s="110">
        <v>3590</v>
      </c>
      <c r="F86" s="110">
        <v>1390</v>
      </c>
      <c r="G86" s="110">
        <v>13</v>
      </c>
      <c r="H86" s="110">
        <v>120</v>
      </c>
      <c r="I86" s="110">
        <v>1522</v>
      </c>
      <c r="J86" s="110">
        <v>2065</v>
      </c>
      <c r="K86" s="110">
        <v>498</v>
      </c>
      <c r="L86" s="110">
        <v>61</v>
      </c>
      <c r="M86" s="110">
        <v>314</v>
      </c>
      <c r="N86" s="110">
        <v>191</v>
      </c>
      <c r="O86" s="110">
        <v>1</v>
      </c>
      <c r="P86" s="110"/>
      <c r="Q86" s="110">
        <v>8</v>
      </c>
      <c r="R86" s="110"/>
      <c r="S86" s="111">
        <v>12785</v>
      </c>
      <c r="T86" s="111">
        <v>296</v>
      </c>
      <c r="U86" s="75"/>
    </row>
    <row r="87" spans="1:21" s="76" customFormat="1" ht="18" customHeight="1" x14ac:dyDescent="0.35">
      <c r="A87" s="118" t="s">
        <v>350</v>
      </c>
      <c r="B87" s="112">
        <v>844</v>
      </c>
      <c r="C87" s="112">
        <v>10</v>
      </c>
      <c r="D87" s="112">
        <v>1737</v>
      </c>
      <c r="E87" s="112">
        <v>2553</v>
      </c>
      <c r="F87" s="112">
        <v>1002</v>
      </c>
      <c r="G87" s="112">
        <v>7</v>
      </c>
      <c r="H87" s="112">
        <v>179</v>
      </c>
      <c r="I87" s="112">
        <v>1509</v>
      </c>
      <c r="J87" s="112">
        <v>2671</v>
      </c>
      <c r="K87" s="112">
        <v>1010</v>
      </c>
      <c r="L87" s="112">
        <v>81</v>
      </c>
      <c r="M87" s="112">
        <v>365</v>
      </c>
      <c r="N87" s="112">
        <v>200</v>
      </c>
      <c r="O87" s="112">
        <v>6</v>
      </c>
      <c r="P87" s="112"/>
      <c r="Q87" s="112">
        <v>31</v>
      </c>
      <c r="R87" s="112"/>
      <c r="S87" s="113">
        <v>12205</v>
      </c>
      <c r="T87" s="113">
        <v>754</v>
      </c>
      <c r="U87" s="75"/>
    </row>
    <row r="88" spans="1:21" s="76" customFormat="1" ht="18" customHeight="1" x14ac:dyDescent="0.35">
      <c r="A88" s="117" t="s">
        <v>351</v>
      </c>
      <c r="B88" s="110">
        <v>622</v>
      </c>
      <c r="C88" s="110">
        <v>7</v>
      </c>
      <c r="D88" s="110">
        <v>1297</v>
      </c>
      <c r="E88" s="110">
        <v>2143</v>
      </c>
      <c r="F88" s="110">
        <v>784</v>
      </c>
      <c r="G88" s="110">
        <v>31</v>
      </c>
      <c r="H88" s="110">
        <v>85</v>
      </c>
      <c r="I88" s="110">
        <v>735</v>
      </c>
      <c r="J88" s="110">
        <v>1523</v>
      </c>
      <c r="K88" s="110">
        <v>498</v>
      </c>
      <c r="L88" s="110">
        <v>61</v>
      </c>
      <c r="M88" s="110">
        <v>323</v>
      </c>
      <c r="N88" s="110">
        <v>152</v>
      </c>
      <c r="O88" s="110">
        <v>4</v>
      </c>
      <c r="P88" s="110"/>
      <c r="Q88" s="110">
        <v>5</v>
      </c>
      <c r="R88" s="110"/>
      <c r="S88" s="111">
        <v>8270</v>
      </c>
      <c r="T88" s="111">
        <v>386</v>
      </c>
      <c r="U88" s="75"/>
    </row>
    <row r="89" spans="1:21" s="76" customFormat="1" ht="18" customHeight="1" x14ac:dyDescent="0.35">
      <c r="A89" s="118" t="s">
        <v>352</v>
      </c>
      <c r="B89" s="112">
        <v>1413</v>
      </c>
      <c r="C89" s="112">
        <v>12</v>
      </c>
      <c r="D89" s="112">
        <v>2566</v>
      </c>
      <c r="E89" s="112">
        <v>3510</v>
      </c>
      <c r="F89" s="112">
        <v>1305</v>
      </c>
      <c r="G89" s="112">
        <v>12</v>
      </c>
      <c r="H89" s="112">
        <v>181</v>
      </c>
      <c r="I89" s="112">
        <v>1664</v>
      </c>
      <c r="J89" s="112">
        <v>3676</v>
      </c>
      <c r="K89" s="112">
        <v>1271</v>
      </c>
      <c r="L89" s="112">
        <v>185</v>
      </c>
      <c r="M89" s="112">
        <v>660</v>
      </c>
      <c r="N89" s="112">
        <v>331</v>
      </c>
      <c r="O89" s="112">
        <v>3</v>
      </c>
      <c r="P89" s="112"/>
      <c r="Q89" s="112">
        <v>78</v>
      </c>
      <c r="R89" s="112"/>
      <c r="S89" s="113">
        <v>16867</v>
      </c>
      <c r="T89" s="113">
        <v>936</v>
      </c>
      <c r="U89" s="75"/>
    </row>
    <row r="90" spans="1:21" s="76" customFormat="1" ht="18" customHeight="1" x14ac:dyDescent="0.35">
      <c r="A90" s="117" t="s">
        <v>353</v>
      </c>
      <c r="B90" s="110">
        <v>320</v>
      </c>
      <c r="C90" s="110">
        <v>1</v>
      </c>
      <c r="D90" s="110">
        <v>568</v>
      </c>
      <c r="E90" s="110">
        <v>1315</v>
      </c>
      <c r="F90" s="110">
        <v>476</v>
      </c>
      <c r="G90" s="110">
        <v>39</v>
      </c>
      <c r="H90" s="110">
        <v>29</v>
      </c>
      <c r="I90" s="110">
        <v>657</v>
      </c>
      <c r="J90" s="110">
        <v>726</v>
      </c>
      <c r="K90" s="110">
        <v>242</v>
      </c>
      <c r="L90" s="110">
        <v>31</v>
      </c>
      <c r="M90" s="110">
        <v>90</v>
      </c>
      <c r="N90" s="110">
        <v>42</v>
      </c>
      <c r="O90" s="110">
        <v>2</v>
      </c>
      <c r="P90" s="110"/>
      <c r="Q90" s="110">
        <v>4</v>
      </c>
      <c r="R90" s="110"/>
      <c r="S90" s="111">
        <v>4542</v>
      </c>
      <c r="T90" s="111">
        <v>195</v>
      </c>
      <c r="U90" s="75"/>
    </row>
    <row r="91" spans="1:21" s="76" customFormat="1" ht="18" customHeight="1" x14ac:dyDescent="0.35">
      <c r="A91" s="118" t="s">
        <v>354</v>
      </c>
      <c r="B91" s="112">
        <v>406</v>
      </c>
      <c r="C91" s="112">
        <v>4</v>
      </c>
      <c r="D91" s="112">
        <v>909</v>
      </c>
      <c r="E91" s="112">
        <v>1393</v>
      </c>
      <c r="F91" s="112">
        <v>464</v>
      </c>
      <c r="G91" s="112">
        <v>31</v>
      </c>
      <c r="H91" s="112">
        <v>61</v>
      </c>
      <c r="I91" s="112">
        <v>677</v>
      </c>
      <c r="J91" s="112">
        <v>1220</v>
      </c>
      <c r="K91" s="112">
        <v>430</v>
      </c>
      <c r="L91" s="112">
        <v>47</v>
      </c>
      <c r="M91" s="112">
        <v>160</v>
      </c>
      <c r="N91" s="112">
        <v>97</v>
      </c>
      <c r="O91" s="112">
        <v>3</v>
      </c>
      <c r="P91" s="112"/>
      <c r="Q91" s="112">
        <v>8</v>
      </c>
      <c r="R91" s="112"/>
      <c r="S91" s="113">
        <v>5910</v>
      </c>
      <c r="T91" s="113">
        <v>348</v>
      </c>
      <c r="U91" s="75"/>
    </row>
    <row r="92" spans="1:21" s="76" customFormat="1" ht="18" customHeight="1" x14ac:dyDescent="0.35">
      <c r="A92" s="117" t="s">
        <v>355</v>
      </c>
      <c r="B92" s="110">
        <v>113</v>
      </c>
      <c r="C92" s="110"/>
      <c r="D92" s="110">
        <v>139</v>
      </c>
      <c r="E92" s="110">
        <v>164</v>
      </c>
      <c r="F92" s="110">
        <v>42</v>
      </c>
      <c r="G92" s="110">
        <v>9</v>
      </c>
      <c r="H92" s="110">
        <v>11</v>
      </c>
      <c r="I92" s="110">
        <v>109</v>
      </c>
      <c r="J92" s="110">
        <v>210</v>
      </c>
      <c r="K92" s="110">
        <v>72</v>
      </c>
      <c r="L92" s="110">
        <v>6</v>
      </c>
      <c r="M92" s="110">
        <v>38</v>
      </c>
      <c r="N92" s="110">
        <v>10</v>
      </c>
      <c r="O92" s="110">
        <v>1</v>
      </c>
      <c r="P92" s="110"/>
      <c r="Q92" s="110">
        <v>5</v>
      </c>
      <c r="R92" s="110"/>
      <c r="S92" s="111">
        <v>929</v>
      </c>
      <c r="T92" s="111">
        <v>47</v>
      </c>
      <c r="U92" s="75"/>
    </row>
    <row r="93" spans="1:21" s="76" customFormat="1" ht="18" customHeight="1" x14ac:dyDescent="0.35">
      <c r="A93" s="118" t="s">
        <v>356</v>
      </c>
      <c r="B93" s="112">
        <v>1530</v>
      </c>
      <c r="C93" s="112">
        <v>16</v>
      </c>
      <c r="D93" s="112">
        <v>3154</v>
      </c>
      <c r="E93" s="112">
        <v>7050</v>
      </c>
      <c r="F93" s="112">
        <v>2274</v>
      </c>
      <c r="G93" s="112">
        <v>62</v>
      </c>
      <c r="H93" s="112">
        <v>329</v>
      </c>
      <c r="I93" s="112">
        <v>3772</v>
      </c>
      <c r="J93" s="112">
        <v>7738</v>
      </c>
      <c r="K93" s="112">
        <v>3183</v>
      </c>
      <c r="L93" s="112">
        <v>103</v>
      </c>
      <c r="M93" s="112">
        <v>463</v>
      </c>
      <c r="N93" s="112">
        <v>276</v>
      </c>
      <c r="O93" s="112">
        <v>12</v>
      </c>
      <c r="P93" s="112">
        <v>2</v>
      </c>
      <c r="Q93" s="112">
        <v>482</v>
      </c>
      <c r="R93" s="112"/>
      <c r="S93" s="113">
        <v>30446</v>
      </c>
      <c r="T93" s="113">
        <v>2279</v>
      </c>
      <c r="U93" s="75"/>
    </row>
    <row r="94" spans="1:21" s="76" customFormat="1" ht="18" customHeight="1" x14ac:dyDescent="0.35">
      <c r="A94" s="117" t="s">
        <v>357</v>
      </c>
      <c r="B94" s="110">
        <v>1147</v>
      </c>
      <c r="C94" s="110">
        <v>8</v>
      </c>
      <c r="D94" s="110">
        <v>3166</v>
      </c>
      <c r="E94" s="110">
        <v>4449</v>
      </c>
      <c r="F94" s="110">
        <v>1725</v>
      </c>
      <c r="G94" s="110">
        <v>19</v>
      </c>
      <c r="H94" s="110">
        <v>184</v>
      </c>
      <c r="I94" s="110">
        <v>2227</v>
      </c>
      <c r="J94" s="110">
        <v>3154</v>
      </c>
      <c r="K94" s="110">
        <v>840</v>
      </c>
      <c r="L94" s="110">
        <v>56</v>
      </c>
      <c r="M94" s="110">
        <v>387</v>
      </c>
      <c r="N94" s="110">
        <v>224</v>
      </c>
      <c r="O94" s="110">
        <v>6</v>
      </c>
      <c r="P94" s="110"/>
      <c r="Q94" s="110">
        <v>22</v>
      </c>
      <c r="R94" s="110"/>
      <c r="S94" s="111">
        <v>17614</v>
      </c>
      <c r="T94" s="111">
        <v>603</v>
      </c>
      <c r="U94" s="75"/>
    </row>
    <row r="95" spans="1:21" s="76" customFormat="1" ht="18" customHeight="1" x14ac:dyDescent="0.35">
      <c r="A95" s="118" t="s">
        <v>358</v>
      </c>
      <c r="B95" s="112">
        <v>6611</v>
      </c>
      <c r="C95" s="112">
        <v>118</v>
      </c>
      <c r="D95" s="112">
        <v>14716</v>
      </c>
      <c r="E95" s="112">
        <v>28488</v>
      </c>
      <c r="F95" s="112">
        <v>9985</v>
      </c>
      <c r="G95" s="112">
        <v>325</v>
      </c>
      <c r="H95" s="112">
        <v>1135</v>
      </c>
      <c r="I95" s="112">
        <v>21049</v>
      </c>
      <c r="J95" s="112">
        <v>30960</v>
      </c>
      <c r="K95" s="112">
        <v>11816</v>
      </c>
      <c r="L95" s="112">
        <v>329</v>
      </c>
      <c r="M95" s="112">
        <v>1595</v>
      </c>
      <c r="N95" s="112">
        <v>742</v>
      </c>
      <c r="O95" s="112">
        <v>18</v>
      </c>
      <c r="P95" s="112">
        <v>31</v>
      </c>
      <c r="Q95" s="112">
        <v>4270</v>
      </c>
      <c r="R95" s="112">
        <v>2</v>
      </c>
      <c r="S95" s="113">
        <v>132190</v>
      </c>
      <c r="T95" s="113">
        <v>8518</v>
      </c>
      <c r="U95" s="75"/>
    </row>
    <row r="96" spans="1:21" s="76" customFormat="1" ht="18" customHeight="1" x14ac:dyDescent="0.35">
      <c r="A96" s="117" t="s">
        <v>359</v>
      </c>
      <c r="B96" s="110">
        <v>588</v>
      </c>
      <c r="C96" s="110">
        <v>8</v>
      </c>
      <c r="D96" s="110">
        <v>1030</v>
      </c>
      <c r="E96" s="110">
        <v>1127</v>
      </c>
      <c r="F96" s="110">
        <v>347</v>
      </c>
      <c r="G96" s="110">
        <v>8</v>
      </c>
      <c r="H96" s="110">
        <v>49</v>
      </c>
      <c r="I96" s="110">
        <v>323</v>
      </c>
      <c r="J96" s="110">
        <v>922</v>
      </c>
      <c r="K96" s="110">
        <v>301</v>
      </c>
      <c r="L96" s="110">
        <v>38</v>
      </c>
      <c r="M96" s="110">
        <v>188</v>
      </c>
      <c r="N96" s="110">
        <v>95</v>
      </c>
      <c r="O96" s="110">
        <v>5</v>
      </c>
      <c r="P96" s="110"/>
      <c r="Q96" s="110">
        <v>7</v>
      </c>
      <c r="R96" s="110"/>
      <c r="S96" s="111">
        <v>5036</v>
      </c>
      <c r="T96" s="111">
        <v>207</v>
      </c>
      <c r="U96" s="75"/>
    </row>
    <row r="97" spans="1:21" s="76" customFormat="1" ht="18" customHeight="1" x14ac:dyDescent="0.35">
      <c r="A97" s="118" t="s">
        <v>360</v>
      </c>
      <c r="B97" s="112">
        <v>328</v>
      </c>
      <c r="C97" s="112">
        <v>5</v>
      </c>
      <c r="D97" s="112">
        <v>772</v>
      </c>
      <c r="E97" s="112">
        <v>893</v>
      </c>
      <c r="F97" s="112">
        <v>356</v>
      </c>
      <c r="G97" s="112">
        <v>12</v>
      </c>
      <c r="H97" s="112">
        <v>36</v>
      </c>
      <c r="I97" s="112">
        <v>514</v>
      </c>
      <c r="J97" s="112">
        <v>665</v>
      </c>
      <c r="K97" s="112">
        <v>152</v>
      </c>
      <c r="L97" s="112">
        <v>22</v>
      </c>
      <c r="M97" s="112">
        <v>79</v>
      </c>
      <c r="N97" s="112">
        <v>30</v>
      </c>
      <c r="O97" s="112">
        <v>2</v>
      </c>
      <c r="P97" s="112"/>
      <c r="Q97" s="112"/>
      <c r="R97" s="112"/>
      <c r="S97" s="113">
        <v>3866</v>
      </c>
      <c r="T97" s="113">
        <v>101</v>
      </c>
      <c r="U97" s="75"/>
    </row>
    <row r="98" spans="1:21" s="76" customFormat="1" ht="18" customHeight="1" x14ac:dyDescent="0.35">
      <c r="A98" s="117" t="s">
        <v>361</v>
      </c>
      <c r="B98" s="110">
        <v>431</v>
      </c>
      <c r="C98" s="110">
        <v>6</v>
      </c>
      <c r="D98" s="110">
        <v>715</v>
      </c>
      <c r="E98" s="110">
        <v>710</v>
      </c>
      <c r="F98" s="110">
        <v>243</v>
      </c>
      <c r="G98" s="110">
        <v>16</v>
      </c>
      <c r="H98" s="110">
        <v>54</v>
      </c>
      <c r="I98" s="110">
        <v>525</v>
      </c>
      <c r="J98" s="110">
        <v>1064</v>
      </c>
      <c r="K98" s="110">
        <v>400</v>
      </c>
      <c r="L98" s="110">
        <v>21</v>
      </c>
      <c r="M98" s="110">
        <v>152</v>
      </c>
      <c r="N98" s="110">
        <v>69</v>
      </c>
      <c r="O98" s="110">
        <v>1</v>
      </c>
      <c r="P98" s="110"/>
      <c r="Q98" s="110">
        <v>8</v>
      </c>
      <c r="R98" s="110"/>
      <c r="S98" s="111">
        <v>4415</v>
      </c>
      <c r="T98" s="111">
        <v>363</v>
      </c>
      <c r="U98" s="75"/>
    </row>
    <row r="99" spans="1:21" s="76" customFormat="1" ht="18" customHeight="1" x14ac:dyDescent="0.35">
      <c r="A99" s="118" t="s">
        <v>362</v>
      </c>
      <c r="B99" s="112">
        <v>1866</v>
      </c>
      <c r="C99" s="112">
        <v>33</v>
      </c>
      <c r="D99" s="112">
        <v>5108</v>
      </c>
      <c r="E99" s="112">
        <v>8639</v>
      </c>
      <c r="F99" s="112">
        <v>2736</v>
      </c>
      <c r="G99" s="112">
        <v>53</v>
      </c>
      <c r="H99" s="112">
        <v>346</v>
      </c>
      <c r="I99" s="112">
        <v>4384</v>
      </c>
      <c r="J99" s="112">
        <v>6861</v>
      </c>
      <c r="K99" s="112">
        <v>2082</v>
      </c>
      <c r="L99" s="112">
        <v>97</v>
      </c>
      <c r="M99" s="112">
        <v>740</v>
      </c>
      <c r="N99" s="112">
        <v>342</v>
      </c>
      <c r="O99" s="112">
        <v>6</v>
      </c>
      <c r="P99" s="112"/>
      <c r="Q99" s="112">
        <v>255</v>
      </c>
      <c r="R99" s="112"/>
      <c r="S99" s="113">
        <v>33548</v>
      </c>
      <c r="T99" s="113">
        <v>1326</v>
      </c>
      <c r="U99" s="75"/>
    </row>
    <row r="100" spans="1:21" s="76" customFormat="1" ht="18" customHeight="1" x14ac:dyDescent="0.35">
      <c r="A100" s="117" t="s">
        <v>363</v>
      </c>
      <c r="B100" s="110">
        <v>1240</v>
      </c>
      <c r="C100" s="110">
        <v>14</v>
      </c>
      <c r="D100" s="110">
        <v>2643</v>
      </c>
      <c r="E100" s="110">
        <v>3530</v>
      </c>
      <c r="F100" s="110">
        <v>1229</v>
      </c>
      <c r="G100" s="110">
        <v>158</v>
      </c>
      <c r="H100" s="110">
        <v>149</v>
      </c>
      <c r="I100" s="110">
        <v>1317</v>
      </c>
      <c r="J100" s="110">
        <v>3181</v>
      </c>
      <c r="K100" s="110">
        <v>1101</v>
      </c>
      <c r="L100" s="110">
        <v>112</v>
      </c>
      <c r="M100" s="110">
        <v>574</v>
      </c>
      <c r="N100" s="110">
        <v>307</v>
      </c>
      <c r="O100" s="110">
        <v>5</v>
      </c>
      <c r="P100" s="110"/>
      <c r="Q100" s="110">
        <v>38</v>
      </c>
      <c r="R100" s="110"/>
      <c r="S100" s="111">
        <v>15598</v>
      </c>
      <c r="T100" s="111">
        <v>854</v>
      </c>
      <c r="U100" s="75"/>
    </row>
    <row r="101" spans="1:21" s="76" customFormat="1" ht="18" customHeight="1" x14ac:dyDescent="0.35">
      <c r="A101" s="118" t="s">
        <v>364</v>
      </c>
      <c r="B101" s="112">
        <v>1562</v>
      </c>
      <c r="C101" s="112">
        <v>17</v>
      </c>
      <c r="D101" s="112">
        <v>3611</v>
      </c>
      <c r="E101" s="112">
        <v>4972</v>
      </c>
      <c r="F101" s="112">
        <v>1783</v>
      </c>
      <c r="G101" s="112">
        <v>16</v>
      </c>
      <c r="H101" s="112">
        <v>212</v>
      </c>
      <c r="I101" s="112">
        <v>2851</v>
      </c>
      <c r="J101" s="112">
        <v>4671</v>
      </c>
      <c r="K101" s="112">
        <v>1540</v>
      </c>
      <c r="L101" s="112">
        <v>126</v>
      </c>
      <c r="M101" s="112">
        <v>540</v>
      </c>
      <c r="N101" s="112">
        <v>278</v>
      </c>
      <c r="O101" s="112">
        <v>6</v>
      </c>
      <c r="P101" s="112"/>
      <c r="Q101" s="112">
        <v>55</v>
      </c>
      <c r="R101" s="112"/>
      <c r="S101" s="113">
        <v>22240</v>
      </c>
      <c r="T101" s="113">
        <v>1046</v>
      </c>
      <c r="U101" s="75"/>
    </row>
    <row r="102" spans="1:21" s="76" customFormat="1" ht="18" customHeight="1" x14ac:dyDescent="0.35">
      <c r="A102" s="117" t="s">
        <v>365</v>
      </c>
      <c r="B102" s="110">
        <v>572</v>
      </c>
      <c r="C102" s="110">
        <v>5</v>
      </c>
      <c r="D102" s="110">
        <v>1003</v>
      </c>
      <c r="E102" s="110">
        <v>1603</v>
      </c>
      <c r="F102" s="110">
        <v>595</v>
      </c>
      <c r="G102" s="110">
        <v>32</v>
      </c>
      <c r="H102" s="110">
        <v>74</v>
      </c>
      <c r="I102" s="110">
        <v>895</v>
      </c>
      <c r="J102" s="110">
        <v>1770</v>
      </c>
      <c r="K102" s="110">
        <v>586</v>
      </c>
      <c r="L102" s="110">
        <v>62</v>
      </c>
      <c r="M102" s="110">
        <v>215</v>
      </c>
      <c r="N102" s="110">
        <v>129</v>
      </c>
      <c r="O102" s="110">
        <v>2</v>
      </c>
      <c r="P102" s="110"/>
      <c r="Q102" s="110">
        <v>20</v>
      </c>
      <c r="R102" s="110">
        <v>2</v>
      </c>
      <c r="S102" s="111">
        <v>7565</v>
      </c>
      <c r="T102" s="111">
        <v>461</v>
      </c>
      <c r="U102" s="75"/>
    </row>
    <row r="103" spans="1:21" s="76" customFormat="1" ht="18" customHeight="1" x14ac:dyDescent="0.35">
      <c r="A103" s="118" t="s">
        <v>366</v>
      </c>
      <c r="B103" s="114">
        <v>410</v>
      </c>
      <c r="C103" s="114">
        <v>3</v>
      </c>
      <c r="D103" s="114">
        <v>626</v>
      </c>
      <c r="E103" s="114">
        <v>905</v>
      </c>
      <c r="F103" s="114">
        <v>344</v>
      </c>
      <c r="G103" s="114">
        <v>26</v>
      </c>
      <c r="H103" s="114">
        <v>32</v>
      </c>
      <c r="I103" s="114">
        <v>391</v>
      </c>
      <c r="J103" s="114">
        <v>742</v>
      </c>
      <c r="K103" s="114">
        <v>258</v>
      </c>
      <c r="L103" s="114">
        <v>28</v>
      </c>
      <c r="M103" s="114">
        <v>153</v>
      </c>
      <c r="N103" s="114">
        <v>67</v>
      </c>
      <c r="O103" s="114"/>
      <c r="P103" s="114"/>
      <c r="Q103" s="114">
        <v>6</v>
      </c>
      <c r="R103" s="114"/>
      <c r="S103" s="115">
        <v>3991</v>
      </c>
      <c r="T103" s="115">
        <v>200</v>
      </c>
      <c r="U103" s="75"/>
    </row>
    <row r="104" spans="1:21" s="79" customFormat="1" ht="18" customHeight="1" x14ac:dyDescent="0.35">
      <c r="A104" s="119" t="s">
        <v>367</v>
      </c>
      <c r="B104" s="116">
        <v>127265</v>
      </c>
      <c r="C104" s="116">
        <v>1590</v>
      </c>
      <c r="D104" s="116">
        <v>299594</v>
      </c>
      <c r="E104" s="116">
        <v>493677</v>
      </c>
      <c r="F104" s="116">
        <v>178229</v>
      </c>
      <c r="G104" s="116">
        <v>5955</v>
      </c>
      <c r="H104" s="116">
        <v>19610</v>
      </c>
      <c r="I104" s="116">
        <v>271148</v>
      </c>
      <c r="J104" s="116">
        <v>425322</v>
      </c>
      <c r="K104" s="116">
        <v>144273</v>
      </c>
      <c r="L104" s="116">
        <v>8832</v>
      </c>
      <c r="M104" s="116">
        <v>45510</v>
      </c>
      <c r="N104" s="116">
        <v>23239</v>
      </c>
      <c r="O104" s="116">
        <v>529</v>
      </c>
      <c r="P104" s="116">
        <v>167</v>
      </c>
      <c r="Q104" s="116">
        <v>22468</v>
      </c>
      <c r="R104" s="116">
        <v>14</v>
      </c>
      <c r="S104" s="116">
        <v>2067422</v>
      </c>
      <c r="T104" s="116">
        <v>97523</v>
      </c>
      <c r="U104" s="78"/>
    </row>
    <row r="105" spans="1:21" x14ac:dyDescent="0.3">
      <c r="A105" s="7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</row>
    <row r="106" spans="1:21" x14ac:dyDescent="0.3">
      <c r="A106" s="134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1:21" x14ac:dyDescent="0.3"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</row>
    <row r="108" spans="1:21" x14ac:dyDescent="0.3">
      <c r="A108" s="7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</row>
    <row r="109" spans="1:21" x14ac:dyDescent="0.3">
      <c r="A109" s="74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spans="1:21" x14ac:dyDescent="0.3">
      <c r="A110" s="74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9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9" t="s">
        <v>388</v>
      </c>
      <c r="AQ3" s="99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100">
        <f>SUMIF($E$3:$AN$3,$AP$1,$E4:$AN4)</f>
        <v>0</v>
      </c>
      <c r="AQ4" s="100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100">
        <f t="shared" ref="AP5:AP68" si="0">SUMIF($E$3:$AN$3,$AP$1,$E5:$AN5)</f>
        <v>0</v>
      </c>
      <c r="AQ5" s="100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100">
        <f t="shared" si="0"/>
        <v>0</v>
      </c>
      <c r="AQ6" s="100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100">
        <f t="shared" si="0"/>
        <v>0</v>
      </c>
      <c r="AQ7" s="100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100">
        <f t="shared" si="0"/>
        <v>0</v>
      </c>
      <c r="AQ8" s="100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100">
        <f t="shared" si="0"/>
        <v>0</v>
      </c>
      <c r="AQ9" s="100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100">
        <f t="shared" si="0"/>
        <v>0</v>
      </c>
      <c r="AQ10" s="100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100">
        <f t="shared" si="0"/>
        <v>0</v>
      </c>
      <c r="AQ11" s="100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100">
        <f t="shared" si="0"/>
        <v>0</v>
      </c>
      <c r="AQ12" s="100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100">
        <f t="shared" si="0"/>
        <v>0</v>
      </c>
      <c r="AQ13" s="100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100">
        <f t="shared" si="0"/>
        <v>0</v>
      </c>
      <c r="AQ14" s="100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100">
        <f t="shared" si="0"/>
        <v>0</v>
      </c>
      <c r="AQ15" s="100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100">
        <f t="shared" si="0"/>
        <v>0</v>
      </c>
      <c r="AQ16" s="100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100">
        <f t="shared" si="0"/>
        <v>0</v>
      </c>
      <c r="AQ17" s="100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100">
        <f t="shared" si="0"/>
        <v>0</v>
      </c>
      <c r="AQ18" s="100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100">
        <f t="shared" si="0"/>
        <v>0</v>
      </c>
      <c r="AQ19" s="100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100">
        <f t="shared" si="0"/>
        <v>0</v>
      </c>
      <c r="AQ20" s="100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100">
        <f t="shared" si="0"/>
        <v>0</v>
      </c>
      <c r="AQ21" s="100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100">
        <f t="shared" si="0"/>
        <v>0</v>
      </c>
      <c r="AQ22" s="100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100">
        <f t="shared" si="0"/>
        <v>0</v>
      </c>
      <c r="AQ23" s="100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100">
        <f t="shared" si="0"/>
        <v>0</v>
      </c>
      <c r="AQ24" s="100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100">
        <f t="shared" si="0"/>
        <v>0</v>
      </c>
      <c r="AQ25" s="100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100">
        <f t="shared" si="0"/>
        <v>0</v>
      </c>
      <c r="AQ26" s="100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100">
        <f t="shared" si="0"/>
        <v>0</v>
      </c>
      <c r="AQ27" s="100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100">
        <f t="shared" si="0"/>
        <v>0</v>
      </c>
      <c r="AQ28" s="100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100">
        <f t="shared" si="0"/>
        <v>0</v>
      </c>
      <c r="AQ29" s="100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100">
        <f t="shared" si="0"/>
        <v>0</v>
      </c>
      <c r="AQ30" s="100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100">
        <f t="shared" si="0"/>
        <v>0</v>
      </c>
      <c r="AQ31" s="100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100">
        <f t="shared" si="0"/>
        <v>0</v>
      </c>
      <c r="AQ32" s="100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100">
        <f t="shared" si="0"/>
        <v>0</v>
      </c>
      <c r="AQ33" s="100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100">
        <f t="shared" si="0"/>
        <v>0</v>
      </c>
      <c r="AQ34" s="100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100">
        <f t="shared" si="0"/>
        <v>0</v>
      </c>
      <c r="AQ35" s="100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100">
        <f t="shared" si="0"/>
        <v>0</v>
      </c>
      <c r="AQ36" s="100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100">
        <f t="shared" si="0"/>
        <v>0</v>
      </c>
      <c r="AQ37" s="100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100">
        <f t="shared" si="0"/>
        <v>0</v>
      </c>
      <c r="AQ38" s="100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100">
        <f t="shared" si="0"/>
        <v>0</v>
      </c>
      <c r="AQ39" s="100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100">
        <f t="shared" si="0"/>
        <v>0</v>
      </c>
      <c r="AQ40" s="100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100">
        <f t="shared" si="0"/>
        <v>0</v>
      </c>
      <c r="AQ41" s="100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100">
        <f t="shared" si="0"/>
        <v>0</v>
      </c>
      <c r="AQ42" s="100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100">
        <f t="shared" si="0"/>
        <v>0</v>
      </c>
      <c r="AQ43" s="100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100">
        <f t="shared" si="0"/>
        <v>0</v>
      </c>
      <c r="AQ44" s="100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100">
        <f t="shared" si="0"/>
        <v>0</v>
      </c>
      <c r="AQ45" s="100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100">
        <f t="shared" si="0"/>
        <v>0</v>
      </c>
      <c r="AQ46" s="100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100">
        <f t="shared" si="0"/>
        <v>0</v>
      </c>
      <c r="AQ47" s="100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100">
        <f t="shared" si="0"/>
        <v>0</v>
      </c>
      <c r="AQ48" s="100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100">
        <f t="shared" si="0"/>
        <v>0</v>
      </c>
      <c r="AQ49" s="100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100">
        <f t="shared" si="0"/>
        <v>0</v>
      </c>
      <c r="AQ50" s="100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100">
        <f t="shared" si="0"/>
        <v>0</v>
      </c>
      <c r="AQ51" s="100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100">
        <f t="shared" si="0"/>
        <v>0</v>
      </c>
      <c r="AQ52" s="100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100">
        <f t="shared" si="0"/>
        <v>0</v>
      </c>
      <c r="AQ53" s="100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100">
        <f t="shared" si="0"/>
        <v>0</v>
      </c>
      <c r="AQ54" s="100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100">
        <f t="shared" si="0"/>
        <v>0</v>
      </c>
      <c r="AQ55" s="100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100">
        <f t="shared" si="0"/>
        <v>0</v>
      </c>
      <c r="AQ56" s="100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100">
        <f t="shared" si="0"/>
        <v>0</v>
      </c>
      <c r="AQ57" s="100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100">
        <f t="shared" si="0"/>
        <v>0</v>
      </c>
      <c r="AQ58" s="100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100">
        <f t="shared" si="0"/>
        <v>0</v>
      </c>
      <c r="AQ59" s="100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100">
        <f t="shared" si="0"/>
        <v>0</v>
      </c>
      <c r="AQ60" s="100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100">
        <f t="shared" si="0"/>
        <v>0</v>
      </c>
      <c r="AQ61" s="100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100">
        <f t="shared" si="0"/>
        <v>0</v>
      </c>
      <c r="AQ62" s="100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100">
        <f t="shared" si="0"/>
        <v>0</v>
      </c>
      <c r="AQ63" s="100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100">
        <f t="shared" si="0"/>
        <v>0</v>
      </c>
      <c r="AQ64" s="100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100">
        <f t="shared" si="0"/>
        <v>0</v>
      </c>
      <c r="AQ65" s="100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100">
        <f t="shared" si="0"/>
        <v>0</v>
      </c>
      <c r="AQ66" s="100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100">
        <f t="shared" si="0"/>
        <v>0</v>
      </c>
      <c r="AQ67" s="100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100">
        <f t="shared" si="0"/>
        <v>0</v>
      </c>
      <c r="AQ68" s="100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100">
        <f t="shared" ref="AP69:AP132" si="1">SUMIF($E$3:$AN$3,$AP$1,$E69:$AN69)</f>
        <v>0</v>
      </c>
      <c r="AQ69" s="100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100">
        <f t="shared" si="1"/>
        <v>0</v>
      </c>
      <c r="AQ70" s="100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100">
        <f t="shared" si="1"/>
        <v>0</v>
      </c>
      <c r="AQ71" s="100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100">
        <f t="shared" si="1"/>
        <v>0</v>
      </c>
      <c r="AQ72" s="100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100">
        <f t="shared" si="1"/>
        <v>0</v>
      </c>
      <c r="AQ73" s="100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100">
        <f t="shared" si="1"/>
        <v>0</v>
      </c>
      <c r="AQ74" s="100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100">
        <f t="shared" si="1"/>
        <v>0</v>
      </c>
      <c r="AQ75" s="100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100">
        <f t="shared" si="1"/>
        <v>0</v>
      </c>
      <c r="AQ76" s="100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100">
        <f t="shared" si="1"/>
        <v>0</v>
      </c>
      <c r="AQ77" s="100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100">
        <f t="shared" si="1"/>
        <v>0</v>
      </c>
      <c r="AQ78" s="100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100">
        <f t="shared" si="1"/>
        <v>0</v>
      </c>
      <c r="AQ79" s="100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100">
        <f t="shared" si="1"/>
        <v>0</v>
      </c>
      <c r="AQ80" s="100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100">
        <f t="shared" si="1"/>
        <v>0</v>
      </c>
      <c r="AQ81" s="100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100">
        <f t="shared" si="1"/>
        <v>0</v>
      </c>
      <c r="AQ82" s="100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100">
        <f t="shared" si="1"/>
        <v>0</v>
      </c>
      <c r="AQ83" s="100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100">
        <f t="shared" si="1"/>
        <v>0</v>
      </c>
      <c r="AQ84" s="100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100">
        <f t="shared" si="1"/>
        <v>0</v>
      </c>
      <c r="AQ85" s="100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100">
        <f t="shared" si="1"/>
        <v>0</v>
      </c>
      <c r="AQ86" s="100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100">
        <f t="shared" si="1"/>
        <v>0</v>
      </c>
      <c r="AQ87" s="100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100">
        <f t="shared" si="1"/>
        <v>0</v>
      </c>
      <c r="AQ88" s="100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100">
        <f t="shared" si="1"/>
        <v>0</v>
      </c>
      <c r="AQ89" s="100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100">
        <f t="shared" si="1"/>
        <v>0</v>
      </c>
      <c r="AQ90" s="100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100">
        <f t="shared" si="1"/>
        <v>0</v>
      </c>
      <c r="AQ91" s="100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100">
        <f t="shared" si="1"/>
        <v>0</v>
      </c>
      <c r="AQ92" s="100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100">
        <f t="shared" si="1"/>
        <v>0</v>
      </c>
      <c r="AQ93" s="100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100">
        <f t="shared" si="1"/>
        <v>0</v>
      </c>
      <c r="AQ94" s="100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100">
        <f t="shared" si="1"/>
        <v>0</v>
      </c>
      <c r="AQ95" s="100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100">
        <f t="shared" si="1"/>
        <v>0</v>
      </c>
      <c r="AQ96" s="100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100">
        <f t="shared" si="1"/>
        <v>0</v>
      </c>
      <c r="AQ97" s="100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100">
        <f t="shared" si="1"/>
        <v>0</v>
      </c>
      <c r="AQ98" s="100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100">
        <f t="shared" si="1"/>
        <v>0</v>
      </c>
      <c r="AQ99" s="100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100">
        <f t="shared" si="1"/>
        <v>0</v>
      </c>
      <c r="AQ100" s="100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100">
        <f t="shared" si="1"/>
        <v>0</v>
      </c>
      <c r="AQ101" s="100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100">
        <f t="shared" si="1"/>
        <v>0</v>
      </c>
      <c r="AQ102" s="100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100">
        <f t="shared" si="1"/>
        <v>0</v>
      </c>
      <c r="AQ103" s="100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100">
        <f t="shared" si="1"/>
        <v>0</v>
      </c>
      <c r="AQ104" s="100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100">
        <f t="shared" si="1"/>
        <v>0</v>
      </c>
      <c r="AQ105" s="100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100">
        <f t="shared" si="1"/>
        <v>0</v>
      </c>
      <c r="AQ106" s="100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100">
        <f t="shared" si="1"/>
        <v>0</v>
      </c>
      <c r="AQ107" s="100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100">
        <f t="shared" si="1"/>
        <v>0</v>
      </c>
      <c r="AQ108" s="100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100">
        <f t="shared" si="1"/>
        <v>0</v>
      </c>
      <c r="AQ109" s="100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100">
        <f t="shared" si="1"/>
        <v>0</v>
      </c>
      <c r="AQ110" s="100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100">
        <f t="shared" si="1"/>
        <v>0</v>
      </c>
      <c r="AQ111" s="100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100">
        <f t="shared" si="1"/>
        <v>0</v>
      </c>
      <c r="AQ112" s="100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100">
        <f t="shared" si="1"/>
        <v>0</v>
      </c>
      <c r="AQ113" s="100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100">
        <f t="shared" si="1"/>
        <v>0</v>
      </c>
      <c r="AQ114" s="100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100">
        <f t="shared" si="1"/>
        <v>0</v>
      </c>
      <c r="AQ115" s="100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100">
        <f t="shared" si="1"/>
        <v>0</v>
      </c>
      <c r="AQ116" s="100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100">
        <f t="shared" si="1"/>
        <v>0</v>
      </c>
      <c r="AQ117" s="100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100">
        <f t="shared" si="1"/>
        <v>0</v>
      </c>
      <c r="AQ118" s="100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100">
        <f t="shared" si="1"/>
        <v>0</v>
      </c>
      <c r="AQ119" s="100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100">
        <f t="shared" si="1"/>
        <v>0</v>
      </c>
      <c r="AQ120" s="100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100">
        <f t="shared" si="1"/>
        <v>0</v>
      </c>
      <c r="AQ121" s="100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100">
        <f t="shared" si="1"/>
        <v>0</v>
      </c>
      <c r="AQ122" s="100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100">
        <f t="shared" si="1"/>
        <v>0</v>
      </c>
      <c r="AQ123" s="100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100">
        <f t="shared" si="1"/>
        <v>0</v>
      </c>
      <c r="AQ124" s="100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100">
        <f t="shared" si="1"/>
        <v>0</v>
      </c>
      <c r="AQ125" s="100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100">
        <f t="shared" si="1"/>
        <v>0</v>
      </c>
      <c r="AQ126" s="100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100">
        <f t="shared" si="1"/>
        <v>0</v>
      </c>
      <c r="AQ127" s="100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100">
        <f t="shared" si="1"/>
        <v>0</v>
      </c>
      <c r="AQ128" s="100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100">
        <f t="shared" si="1"/>
        <v>0</v>
      </c>
      <c r="AQ129" s="100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100">
        <f t="shared" si="1"/>
        <v>0</v>
      </c>
      <c r="AQ130" s="100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100">
        <f t="shared" si="1"/>
        <v>0</v>
      </c>
      <c r="AQ131" s="100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100">
        <f t="shared" si="1"/>
        <v>0</v>
      </c>
      <c r="AQ132" s="100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100">
        <f t="shared" ref="AP133:AP159" si="2">SUMIF($E$3:$AN$3,$AP$1,$E133:$AN133)</f>
        <v>0</v>
      </c>
      <c r="AQ133" s="100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100">
        <f t="shared" si="2"/>
        <v>0</v>
      </c>
      <c r="AQ134" s="100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100">
        <f t="shared" si="2"/>
        <v>0</v>
      </c>
      <c r="AQ135" s="100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100">
        <f t="shared" si="2"/>
        <v>0</v>
      </c>
      <c r="AQ136" s="100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100">
        <f t="shared" si="2"/>
        <v>0</v>
      </c>
      <c r="AQ137" s="100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100">
        <f t="shared" si="2"/>
        <v>0</v>
      </c>
      <c r="AQ138" s="100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100">
        <f t="shared" si="2"/>
        <v>0</v>
      </c>
      <c r="AQ139" s="100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100">
        <f t="shared" si="2"/>
        <v>0</v>
      </c>
      <c r="AQ140" s="100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100">
        <f t="shared" si="2"/>
        <v>0</v>
      </c>
      <c r="AQ141" s="100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100">
        <f t="shared" si="2"/>
        <v>0</v>
      </c>
      <c r="AQ142" s="100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100">
        <f t="shared" si="2"/>
        <v>0</v>
      </c>
      <c r="AQ143" s="100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100">
        <f t="shared" si="2"/>
        <v>0</v>
      </c>
      <c r="AQ144" s="100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100">
        <f t="shared" si="2"/>
        <v>0</v>
      </c>
      <c r="AQ145" s="100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100">
        <f t="shared" si="2"/>
        <v>0</v>
      </c>
      <c r="AQ146" s="100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100">
        <f t="shared" si="2"/>
        <v>0</v>
      </c>
      <c r="AQ147" s="100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100">
        <f t="shared" si="2"/>
        <v>0</v>
      </c>
      <c r="AQ148" s="100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100">
        <f t="shared" si="2"/>
        <v>0</v>
      </c>
      <c r="AQ149" s="100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100">
        <f t="shared" si="2"/>
        <v>0</v>
      </c>
      <c r="AQ150" s="100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100">
        <f t="shared" si="2"/>
        <v>0</v>
      </c>
      <c r="AQ151" s="100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100">
        <f t="shared" si="2"/>
        <v>0</v>
      </c>
      <c r="AQ152" s="100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100">
        <f t="shared" si="2"/>
        <v>0</v>
      </c>
      <c r="AQ153" s="100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100">
        <f t="shared" si="2"/>
        <v>0</v>
      </c>
      <c r="AQ154" s="100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100">
        <f t="shared" si="2"/>
        <v>0</v>
      </c>
      <c r="AQ155" s="100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100">
        <f t="shared" si="2"/>
        <v>0</v>
      </c>
      <c r="AQ156" s="100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100">
        <f t="shared" si="2"/>
        <v>0</v>
      </c>
      <c r="AQ157" s="100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100">
        <f t="shared" si="2"/>
        <v>0</v>
      </c>
      <c r="AQ158" s="100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100">
        <f t="shared" si="2"/>
        <v>0</v>
      </c>
      <c r="AQ159" s="100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5" bestFit="1" customWidth="1"/>
    <col min="3" max="8" width="12.5546875" customWidth="1"/>
  </cols>
  <sheetData>
    <row r="1" spans="1:16" x14ac:dyDescent="0.3">
      <c r="A1" s="99" t="e">
        <f>#REF!</f>
        <v>#REF!</v>
      </c>
    </row>
    <row r="2" spans="1:16" x14ac:dyDescent="0.3">
      <c r="A2" s="104"/>
    </row>
    <row r="3" spans="1:16" x14ac:dyDescent="0.3">
      <c r="A3" s="101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101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101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101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101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101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101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101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101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101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101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101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101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101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101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101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101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101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101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101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01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01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01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01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101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01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01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101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101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01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101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101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101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101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01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101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101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104"/>
    </row>
    <row r="41" spans="1:16" x14ac:dyDescent="0.3">
      <c r="A41" s="101" t="s">
        <v>391</v>
      </c>
      <c r="B41" s="102"/>
      <c r="C41" s="103">
        <f>SUMIF($B:$B,$A$1,C:C)</f>
        <v>0</v>
      </c>
      <c r="D41" s="103">
        <f t="shared" ref="D41:H41" si="0">SUMIF($B:$B,$A$1,D:D)</f>
        <v>0</v>
      </c>
      <c r="E41" s="103">
        <f t="shared" si="0"/>
        <v>0</v>
      </c>
      <c r="F41" s="103">
        <f t="shared" si="0"/>
        <v>0</v>
      </c>
      <c r="G41" s="103">
        <f t="shared" si="0"/>
        <v>0</v>
      </c>
      <c r="H41" s="103">
        <f t="shared" si="0"/>
        <v>0</v>
      </c>
    </row>
    <row r="42" spans="1:16" x14ac:dyDescent="0.3">
      <c r="A42" s="101" t="s">
        <v>392</v>
      </c>
      <c r="B42" s="102"/>
      <c r="C42" s="103">
        <f>SUMIF($A:$A,"&lt;="&amp;VLOOKUP($A$1,#REF!,6,0),C:C)</f>
        <v>0</v>
      </c>
      <c r="D42" s="103">
        <f>SUMIF($A:$A,"&lt;="&amp;VLOOKUP($A$1,#REF!,6,0),D:D)</f>
        <v>0</v>
      </c>
      <c r="E42" s="103">
        <f>SUMIF($A:$A,"&lt;="&amp;VLOOKUP($A$1,#REF!,6,0),E:E)</f>
        <v>0</v>
      </c>
      <c r="F42" s="103">
        <f>SUMIF($A:$A,"&lt;="&amp;VLOOKUP($A$1,#REF!,6,0),F:F)</f>
        <v>0</v>
      </c>
      <c r="G42" s="103">
        <f>SUMIF($A:$A,"&lt;="&amp;VLOOKUP($A$1,#REF!,6,0),G:G)</f>
        <v>0</v>
      </c>
      <c r="H42" s="103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9" t="e">
        <f>#REF!</f>
        <v>#REF!</v>
      </c>
    </row>
    <row r="2" spans="1:13" x14ac:dyDescent="0.3">
      <c r="A2" s="102"/>
    </row>
    <row r="3" spans="1:13" x14ac:dyDescent="0.3">
      <c r="A3" s="101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101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101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101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101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101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101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101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101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101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101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101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101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101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101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101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101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101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101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101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101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101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101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101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101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101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101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101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101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101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101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101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101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101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101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101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101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102"/>
    </row>
    <row r="41" spans="1:13" x14ac:dyDescent="0.3">
      <c r="A41" s="101" t="s">
        <v>391</v>
      </c>
      <c r="B41" s="102"/>
      <c r="C41" s="103">
        <f>SUMIF($B:$B,$A$1,C:C)</f>
        <v>0</v>
      </c>
      <c r="D41" s="103">
        <f t="shared" ref="D41:H41" si="0">SUMIF($B:$B,$A$1,D:D)</f>
        <v>0</v>
      </c>
      <c r="E41" s="103">
        <f t="shared" si="0"/>
        <v>0</v>
      </c>
      <c r="F41" s="103">
        <f t="shared" si="0"/>
        <v>0</v>
      </c>
      <c r="G41" s="103">
        <f t="shared" si="0"/>
        <v>0</v>
      </c>
      <c r="H41" s="103">
        <f t="shared" si="0"/>
        <v>0</v>
      </c>
    </row>
    <row r="42" spans="1:13" x14ac:dyDescent="0.3">
      <c r="A42" s="101" t="s">
        <v>392</v>
      </c>
      <c r="B42" s="102"/>
      <c r="C42" s="103">
        <f>SUMIF($A:$A,"&lt;="&amp;VLOOKUP($A$1,#REF!,6,0),C:C)</f>
        <v>0</v>
      </c>
      <c r="D42" s="103">
        <f>SUMIF($A:$A,"&lt;="&amp;VLOOKUP($A$1,#REF!,6,0),D:D)</f>
        <v>0</v>
      </c>
      <c r="E42" s="103">
        <f>SUMIF($A:$A,"&lt;="&amp;VLOOKUP($A$1,#REF!,6,0),E:E)</f>
        <v>0</v>
      </c>
      <c r="F42" s="103">
        <f>SUMIF($A:$A,"&lt;="&amp;VLOOKUP($A$1,#REF!,6,0),F:F)</f>
        <v>0</v>
      </c>
      <c r="G42" s="103">
        <f>SUMIF($A:$A,"&lt;="&amp;VLOOKUP($A$1,#REF!,6,0),G:G)</f>
        <v>0</v>
      </c>
      <c r="H42" s="103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9" t="e">
        <f>#REF!</f>
        <v>#REF!</v>
      </c>
    </row>
    <row r="2" spans="1:14" x14ac:dyDescent="0.3">
      <c r="A2" s="102"/>
    </row>
    <row r="3" spans="1:14" x14ac:dyDescent="0.3">
      <c r="A3" s="101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101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101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101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101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101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101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101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101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101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101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101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101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101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101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101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101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101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101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101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101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101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101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101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101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101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101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101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101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101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101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101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101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101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101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101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101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102"/>
    </row>
    <row r="41" spans="1:14" x14ac:dyDescent="0.3">
      <c r="A41" s="101" t="s">
        <v>391</v>
      </c>
      <c r="B41" s="102"/>
      <c r="C41" s="103">
        <f>SUMIF($B:$B,$A$1,C:C)</f>
        <v>0</v>
      </c>
      <c r="D41" s="103">
        <f t="shared" ref="D41:H41" si="0">SUMIF($B:$B,$A$1,D:D)</f>
        <v>0</v>
      </c>
      <c r="E41" s="103">
        <f t="shared" si="0"/>
        <v>0</v>
      </c>
      <c r="F41" s="103">
        <f t="shared" si="0"/>
        <v>0</v>
      </c>
      <c r="G41" s="103">
        <f t="shared" si="0"/>
        <v>0</v>
      </c>
      <c r="H41" s="103">
        <f t="shared" si="0"/>
        <v>0</v>
      </c>
    </row>
    <row r="42" spans="1:14" x14ac:dyDescent="0.3">
      <c r="A42" s="101" t="s">
        <v>392</v>
      </c>
      <c r="B42" s="102"/>
      <c r="C42" s="103">
        <f>SUMIF($A:$A,"&lt;="&amp;VLOOKUP($A$1,#REF!,6,0),C:C)</f>
        <v>0</v>
      </c>
      <c r="D42" s="103">
        <f>SUMIF($A:$A,"&lt;="&amp;VLOOKUP($A$1,#REF!,6,0),D:D)</f>
        <v>0</v>
      </c>
      <c r="E42" s="103">
        <f>SUMIF($A:$A,"&lt;="&amp;VLOOKUP($A$1,#REF!,6,0),E:E)</f>
        <v>0</v>
      </c>
      <c r="F42" s="103">
        <f>SUMIF($A:$A,"&lt;="&amp;VLOOKUP($A$1,#REF!,6,0),F:F)</f>
        <v>0</v>
      </c>
      <c r="G42" s="103">
        <f>SUMIF($A:$A,"&lt;="&amp;VLOOKUP($A$1,#REF!,6,0),G:G)</f>
        <v>0</v>
      </c>
      <c r="H42" s="103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  <pageSetUpPr fitToPage="1"/>
  </sheetPr>
  <dimension ref="A1:S31"/>
  <sheetViews>
    <sheetView tabSelected="1"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419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6.05" customHeight="1" x14ac:dyDescent="0.3">
      <c r="A2" s="57"/>
      <c r="B2" s="59"/>
      <c r="C2" s="154" t="s">
        <v>465</v>
      </c>
      <c r="D2" s="154"/>
      <c r="E2" s="154"/>
      <c r="F2" s="154"/>
      <c r="G2" s="60"/>
      <c r="H2" s="154" t="s">
        <v>466</v>
      </c>
      <c r="I2" s="154"/>
      <c r="J2" s="154"/>
      <c r="K2" s="154"/>
      <c r="L2" s="60"/>
      <c r="M2" s="154" t="s">
        <v>368</v>
      </c>
      <c r="N2" s="154"/>
      <c r="O2" s="154"/>
      <c r="P2" s="154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 s="67"/>
    </row>
    <row r="4" spans="1:19" ht="19.5" customHeight="1" x14ac:dyDescent="0.3">
      <c r="A4" s="9">
        <v>1310</v>
      </c>
      <c r="B4" s="10" t="s">
        <v>400</v>
      </c>
      <c r="C4" s="11">
        <v>1091.1670615100006</v>
      </c>
      <c r="D4" s="11">
        <v>716.83046475000015</v>
      </c>
      <c r="E4" s="11">
        <v>12.3091349</v>
      </c>
      <c r="F4" s="11">
        <v>362.02746186000047</v>
      </c>
      <c r="G4" s="11">
        <v>1242.0751993000003</v>
      </c>
      <c r="H4" s="11">
        <v>1242.0751993000003</v>
      </c>
      <c r="I4" s="11">
        <v>828.5894601</v>
      </c>
      <c r="J4" s="11">
        <v>12.761647640000001</v>
      </c>
      <c r="K4" s="11">
        <v>400.72409156000037</v>
      </c>
      <c r="L4" s="11"/>
      <c r="M4" s="11">
        <v>150.90813778999973</v>
      </c>
      <c r="N4" s="11">
        <v>111.75899534999985</v>
      </c>
      <c r="O4" s="11">
        <v>0.4525127400000013</v>
      </c>
      <c r="P4" s="11">
        <v>38.696629699999875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-53.181258700000001</v>
      </c>
      <c r="D5" s="34">
        <v>-36.298642520000001</v>
      </c>
      <c r="E5" s="34">
        <v>0</v>
      </c>
      <c r="F5" s="34">
        <v>-16.882616179999999</v>
      </c>
      <c r="G5" s="56">
        <v>40.481845869999987</v>
      </c>
      <c r="H5" s="34">
        <v>-40.481845869999987</v>
      </c>
      <c r="I5" s="34">
        <v>-27.966052789999999</v>
      </c>
      <c r="J5" s="34">
        <v>0</v>
      </c>
      <c r="K5" s="34">
        <v>-12.515793079999987</v>
      </c>
      <c r="L5" s="14"/>
      <c r="M5" s="34">
        <v>12.699412830000014</v>
      </c>
      <c r="N5" s="34">
        <v>8.3325897300000022</v>
      </c>
      <c r="O5" s="34">
        <v>0</v>
      </c>
      <c r="P5" s="34">
        <v>4.3668231000000119</v>
      </c>
    </row>
    <row r="6" spans="1:19" ht="19.5" customHeight="1" x14ac:dyDescent="0.3">
      <c r="A6" s="9">
        <v>1993</v>
      </c>
      <c r="B6" s="10" t="s">
        <v>409</v>
      </c>
      <c r="C6" s="32">
        <v>0.16818057000000006</v>
      </c>
      <c r="D6" s="32">
        <v>-3.1224959999999385E-2</v>
      </c>
      <c r="E6" s="32">
        <v>0</v>
      </c>
      <c r="F6" s="32">
        <v>0.19940552999999944</v>
      </c>
      <c r="G6" s="11">
        <v>39.494798000000003</v>
      </c>
      <c r="H6" s="32">
        <v>39.494798000000003</v>
      </c>
      <c r="I6" s="32">
        <v>19.765358410000005</v>
      </c>
      <c r="J6" s="32">
        <v>39.494798000000003</v>
      </c>
      <c r="K6" s="32">
        <v>-19.765358410000005</v>
      </c>
      <c r="L6" s="16"/>
      <c r="M6" s="32">
        <v>39.326617430000006</v>
      </c>
      <c r="N6" s="32">
        <v>19.796583370000004</v>
      </c>
      <c r="O6" s="32">
        <v>39.494798000000003</v>
      </c>
      <c r="P6" s="32">
        <v>-19.964763940000001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16.67825624</v>
      </c>
      <c r="D7" s="34">
        <v>11.527954789999999</v>
      </c>
      <c r="E7" s="34">
        <v>0</v>
      </c>
      <c r="F7" s="34">
        <v>5.1503014500000006</v>
      </c>
      <c r="G7" s="56">
        <v>16.477312249999997</v>
      </c>
      <c r="H7" s="34">
        <v>16.477312249999997</v>
      </c>
      <c r="I7" s="34">
        <v>11.548317939999999</v>
      </c>
      <c r="J7" s="34">
        <v>0</v>
      </c>
      <c r="K7" s="34">
        <v>4.9289943099999984</v>
      </c>
      <c r="L7" s="14"/>
      <c r="M7" s="34">
        <v>-0.20094399000000251</v>
      </c>
      <c r="N7" s="34">
        <v>2.0363149999999663E-2</v>
      </c>
      <c r="O7" s="34">
        <v>0</v>
      </c>
      <c r="P7" s="34">
        <v>-0.22130714000000218</v>
      </c>
    </row>
    <row r="8" spans="1:19" ht="19.5" customHeight="1" x14ac:dyDescent="0.3">
      <c r="A8" s="9">
        <v>1320</v>
      </c>
      <c r="B8" s="10" t="s">
        <v>402</v>
      </c>
      <c r="C8" s="32">
        <v>3.6573271300000001</v>
      </c>
      <c r="D8" s="32">
        <v>4.3861075099999995</v>
      </c>
      <c r="E8" s="32">
        <v>2.1715236099999999</v>
      </c>
      <c r="F8" s="32">
        <v>-2.9003039899999994</v>
      </c>
      <c r="G8" s="11">
        <v>11.34685732</v>
      </c>
      <c r="H8" s="32">
        <v>11.34685732</v>
      </c>
      <c r="I8" s="32">
        <v>7.5312808100000002</v>
      </c>
      <c r="J8" s="32">
        <v>5.5913887600000001</v>
      </c>
      <c r="K8" s="32">
        <v>-1.7758122500000004</v>
      </c>
      <c r="L8" s="16"/>
      <c r="M8" s="32">
        <v>7.6895301899999993</v>
      </c>
      <c r="N8" s="32">
        <v>3.1451733000000006</v>
      </c>
      <c r="O8" s="32">
        <v>3.4198651500000001</v>
      </c>
      <c r="P8" s="32">
        <v>1.1244917399999985</v>
      </c>
    </row>
    <row r="9" spans="1:19" s="15" customFormat="1" ht="19.5" customHeight="1" x14ac:dyDescent="0.3">
      <c r="A9" s="12">
        <v>1101</v>
      </c>
      <c r="B9" s="13" t="s">
        <v>397</v>
      </c>
      <c r="C9" s="34">
        <v>3.1430899599999993</v>
      </c>
      <c r="D9" s="34">
        <v>1.7828911800000005</v>
      </c>
      <c r="E9" s="34">
        <v>0.108724</v>
      </c>
      <c r="F9" s="34">
        <v>1.2514747799999988</v>
      </c>
      <c r="G9" s="56">
        <v>3.0027620599999998</v>
      </c>
      <c r="H9" s="34">
        <v>3.0027620599999998</v>
      </c>
      <c r="I9" s="34">
        <v>1.8086077899999986</v>
      </c>
      <c r="J9" s="34">
        <v>7.4674779999999996E-2</v>
      </c>
      <c r="K9" s="34">
        <v>1.1194794900000011</v>
      </c>
      <c r="L9" s="14"/>
      <c r="M9" s="34">
        <v>-0.14032789999999951</v>
      </c>
      <c r="N9" s="34">
        <v>2.5716609999998141E-2</v>
      </c>
      <c r="O9" s="34">
        <v>-3.4049220000000005E-2</v>
      </c>
      <c r="P9" s="34">
        <v>-0.13199528999999766</v>
      </c>
    </row>
    <row r="10" spans="1:19" ht="19.5" customHeight="1" x14ac:dyDescent="0.3">
      <c r="A10" s="9">
        <v>1337</v>
      </c>
      <c r="B10" s="10" t="s">
        <v>405</v>
      </c>
      <c r="C10" s="32">
        <v>1.9378010000000001</v>
      </c>
      <c r="D10" s="32">
        <v>0.76311082999999991</v>
      </c>
      <c r="E10" s="32">
        <v>0</v>
      </c>
      <c r="F10" s="32">
        <v>1.1746901700000003</v>
      </c>
      <c r="G10" s="11">
        <v>1.9837499999999999</v>
      </c>
      <c r="H10" s="32">
        <v>1.9837499999999999</v>
      </c>
      <c r="I10" s="32">
        <v>0.77773879000000001</v>
      </c>
      <c r="J10" s="32">
        <v>0</v>
      </c>
      <c r="K10" s="32">
        <v>1.2060112099999998</v>
      </c>
      <c r="L10" s="32"/>
      <c r="M10" s="32">
        <v>4.5948999999999796E-2</v>
      </c>
      <c r="N10" s="32">
        <v>1.4627960000000106E-2</v>
      </c>
      <c r="O10" s="32">
        <v>0</v>
      </c>
      <c r="P10" s="32">
        <v>3.1321039999999689E-2</v>
      </c>
    </row>
    <row r="11" spans="1:19" s="15" customFormat="1" ht="19.2" customHeight="1" x14ac:dyDescent="0.3">
      <c r="A11" s="12">
        <v>1330</v>
      </c>
      <c r="B11" s="13" t="s">
        <v>403</v>
      </c>
      <c r="C11" s="34">
        <v>-7.0187088000000086</v>
      </c>
      <c r="D11" s="34">
        <v>-7.361441440000001</v>
      </c>
      <c r="E11" s="34">
        <v>-9.9872499999999996E-3</v>
      </c>
      <c r="F11" s="34">
        <v>0.35271988999999238</v>
      </c>
      <c r="G11" s="56">
        <v>1.7892956299999991</v>
      </c>
      <c r="H11" s="34">
        <v>-1.7892956299999991</v>
      </c>
      <c r="I11" s="34">
        <v>-2.3692641999999999</v>
      </c>
      <c r="J11" s="34">
        <v>-6.1677399999999997E-3</v>
      </c>
      <c r="K11" s="34">
        <v>0.58613631000000077</v>
      </c>
      <c r="L11" s="14"/>
      <c r="M11" s="34">
        <v>5.2294131700000097</v>
      </c>
      <c r="N11" s="34">
        <v>4.9921772400000011</v>
      </c>
      <c r="O11" s="34">
        <v>3.8195099999999999E-3</v>
      </c>
      <c r="P11" s="34">
        <v>0.23341642000000865</v>
      </c>
    </row>
    <row r="12" spans="1:19" ht="19.5" customHeight="1" x14ac:dyDescent="0.3">
      <c r="A12" s="9">
        <v>1102</v>
      </c>
      <c r="B12" s="10" t="s">
        <v>398</v>
      </c>
      <c r="C12" s="32">
        <v>2.74301065</v>
      </c>
      <c r="D12" s="32">
        <v>1.9283800099999997</v>
      </c>
      <c r="E12" s="32">
        <v>-5.9582620000000024E-2</v>
      </c>
      <c r="F12" s="32">
        <v>0.87421326000000033</v>
      </c>
      <c r="G12" s="11">
        <v>1.2873481099999999</v>
      </c>
      <c r="H12" s="32">
        <v>1.2873481099999999</v>
      </c>
      <c r="I12" s="32">
        <v>0.89110069999999997</v>
      </c>
      <c r="J12" s="32">
        <v>0.73208434000000011</v>
      </c>
      <c r="K12" s="32">
        <v>-0.33583693000000014</v>
      </c>
      <c r="L12" s="16"/>
      <c r="M12" s="32">
        <v>-1.4556625400000001</v>
      </c>
      <c r="N12" s="32">
        <v>-1.0372793099999997</v>
      </c>
      <c r="O12" s="32">
        <v>0.79166696000000014</v>
      </c>
      <c r="P12" s="32">
        <v>-1.2100501900000005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0.14344036999999998</v>
      </c>
      <c r="D13" s="34">
        <v>0</v>
      </c>
      <c r="E13" s="34">
        <v>16.81540807</v>
      </c>
      <c r="F13" s="34">
        <v>-16.6719677</v>
      </c>
      <c r="G13" s="56">
        <v>0.89133485000000012</v>
      </c>
      <c r="H13" s="34">
        <v>-0.89133485000000012</v>
      </c>
      <c r="I13" s="34">
        <v>0</v>
      </c>
      <c r="J13" s="34">
        <v>16.813650060000004</v>
      </c>
      <c r="K13" s="34">
        <v>-17.704984910000004</v>
      </c>
      <c r="L13" s="34"/>
      <c r="M13" s="34">
        <v>-1.0347752200000002</v>
      </c>
      <c r="N13" s="34">
        <v>0</v>
      </c>
      <c r="O13" s="34">
        <v>-1.7580099999960908E-3</v>
      </c>
      <c r="P13" s="34">
        <v>-1.0330172100000041</v>
      </c>
    </row>
    <row r="14" spans="1:19" ht="19.5" customHeight="1" x14ac:dyDescent="0.3">
      <c r="A14" s="9">
        <v>1350</v>
      </c>
      <c r="B14" s="10" t="s">
        <v>406</v>
      </c>
      <c r="C14" s="32">
        <v>-0.49343017</v>
      </c>
      <c r="D14" s="32">
        <v>0</v>
      </c>
      <c r="E14" s="32">
        <v>0</v>
      </c>
      <c r="F14" s="32">
        <v>-0.49343017</v>
      </c>
      <c r="G14" s="11">
        <v>0.25565967000000001</v>
      </c>
      <c r="H14" s="32">
        <v>-0.25565967000000001</v>
      </c>
      <c r="I14" s="32">
        <v>0</v>
      </c>
      <c r="J14" s="32">
        <v>0</v>
      </c>
      <c r="K14" s="32">
        <v>-0.25565967000000001</v>
      </c>
      <c r="L14" s="16"/>
      <c r="M14" s="32">
        <v>0.2377705</v>
      </c>
      <c r="N14" s="32">
        <v>0</v>
      </c>
      <c r="O14" s="32">
        <v>0</v>
      </c>
      <c r="P14" s="32">
        <v>0.2377705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0.15142416000000003</v>
      </c>
      <c r="D15" s="34">
        <v>0.14010676999999999</v>
      </c>
      <c r="E15" s="34">
        <v>0</v>
      </c>
      <c r="F15" s="34">
        <v>1.1317390000000038E-2</v>
      </c>
      <c r="G15" s="56">
        <v>0.23044469000000001</v>
      </c>
      <c r="H15" s="34">
        <v>0.23044469000000001</v>
      </c>
      <c r="I15" s="34">
        <v>0.22351072999999999</v>
      </c>
      <c r="J15" s="34">
        <v>0</v>
      </c>
      <c r="K15" s="34">
        <v>6.9339600000000168E-3</v>
      </c>
      <c r="L15" s="14"/>
      <c r="M15" s="34">
        <v>7.9020529999999978E-2</v>
      </c>
      <c r="N15" s="34">
        <v>8.3403959999999999E-2</v>
      </c>
      <c r="O15" s="34">
        <v>0</v>
      </c>
      <c r="P15" s="34">
        <v>-4.3834300000000215E-3</v>
      </c>
    </row>
    <row r="16" spans="1:19" ht="19.5" customHeight="1" x14ac:dyDescent="0.3">
      <c r="A16" s="9">
        <v>1910</v>
      </c>
      <c r="B16" s="10" t="s">
        <v>88</v>
      </c>
      <c r="C16" s="32">
        <v>0</v>
      </c>
      <c r="D16" s="32">
        <v>0</v>
      </c>
      <c r="E16" s="32">
        <v>3.0501239999999999E-2</v>
      </c>
      <c r="F16" s="32">
        <v>-3.0501239999999999E-2</v>
      </c>
      <c r="G16" s="11">
        <v>0</v>
      </c>
      <c r="H16" s="32">
        <v>0</v>
      </c>
      <c r="I16" s="32">
        <v>0</v>
      </c>
      <c r="J16" s="32">
        <v>7.5630169999999997E-2</v>
      </c>
      <c r="K16" s="32">
        <v>-7.5630169999999997E-2</v>
      </c>
      <c r="L16" s="16"/>
      <c r="M16" s="32">
        <v>0</v>
      </c>
      <c r="N16" s="32">
        <v>0</v>
      </c>
      <c r="O16" s="32">
        <v>4.5128929999999998E-2</v>
      </c>
      <c r="P16" s="32">
        <v>-4.5128929999999998E-2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5.8559090000000001E-2</v>
      </c>
      <c r="E17" s="34">
        <v>0</v>
      </c>
      <c r="F17" s="34">
        <v>-5.8559090000000001E-2</v>
      </c>
      <c r="G17" s="56">
        <v>0</v>
      </c>
      <c r="H17" s="34">
        <v>0</v>
      </c>
      <c r="I17" s="34">
        <v>3.3806939999999994E-2</v>
      </c>
      <c r="J17" s="34">
        <v>0</v>
      </c>
      <c r="K17" s="34">
        <v>-3.3806939999999994E-2</v>
      </c>
      <c r="L17" s="14"/>
      <c r="M17" s="34">
        <v>0</v>
      </c>
      <c r="N17" s="34">
        <v>-2.4752150000000007E-2</v>
      </c>
      <c r="O17" s="34">
        <v>0</v>
      </c>
      <c r="P17" s="34">
        <v>2.4752150000000007E-2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0">
        <v>0</v>
      </c>
      <c r="D19" s="140">
        <v>11.34122902</v>
      </c>
      <c r="E19" s="140">
        <v>9.7993349999999993E-2</v>
      </c>
      <c r="F19" s="140">
        <v>-11.43922237</v>
      </c>
      <c r="G19" s="141">
        <v>0</v>
      </c>
      <c r="H19" s="140">
        <v>0</v>
      </c>
      <c r="I19" s="140">
        <v>12.55869815</v>
      </c>
      <c r="J19" s="140">
        <v>4.9817450000000006E-2</v>
      </c>
      <c r="K19" s="140">
        <v>-12.6085156</v>
      </c>
      <c r="L19" s="19"/>
      <c r="M19" s="140">
        <v>0</v>
      </c>
      <c r="N19" s="140">
        <v>1.2174691299999996</v>
      </c>
      <c r="O19" s="140">
        <v>-4.8175899999999987E-2</v>
      </c>
      <c r="P19" s="140">
        <v>-1.1692932299999996</v>
      </c>
    </row>
    <row r="20" spans="1:16" s="15" customFormat="1" ht="19.5" customHeight="1" x14ac:dyDescent="0.3">
      <c r="A20" s="53">
        <v>1992</v>
      </c>
      <c r="B20" s="96" t="s">
        <v>90</v>
      </c>
      <c r="C20" s="33">
        <v>0</v>
      </c>
      <c r="D20" s="33">
        <v>-71.301955170000014</v>
      </c>
      <c r="E20" s="33">
        <v>-0.10257084999999999</v>
      </c>
      <c r="F20" s="33">
        <v>71.40452602000002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72.456236380000007</v>
      </c>
      <c r="O20" s="33">
        <v>4.2133569999999988E-2</v>
      </c>
      <c r="P20" s="33">
        <v>-72.498369950000011</v>
      </c>
    </row>
    <row r="21" spans="1:16" s="28" customFormat="1" ht="19.5" customHeight="1" x14ac:dyDescent="0.3">
      <c r="A21" s="24"/>
      <c r="B21" s="25" t="s">
        <v>93</v>
      </c>
      <c r="C21" s="26">
        <v>1059.096193920001</v>
      </c>
      <c r="D21" s="26">
        <v>633.76553985999988</v>
      </c>
      <c r="E21" s="26">
        <v>31.361144450000001</v>
      </c>
      <c r="F21" s="26">
        <v>393.96950961000118</v>
      </c>
      <c r="G21" s="27"/>
      <c r="H21" s="26">
        <v>1272.4803357100006</v>
      </c>
      <c r="I21" s="26">
        <v>854.54684457999997</v>
      </c>
      <c r="J21" s="26">
        <v>75.527086180000012</v>
      </c>
      <c r="K21" s="27">
        <v>342.40640495000065</v>
      </c>
      <c r="L21" s="27"/>
      <c r="M21" s="26">
        <v>213.3841417899998</v>
      </c>
      <c r="N21" s="26">
        <v>220.78130471999987</v>
      </c>
      <c r="O21" s="26">
        <v>44.165941730000007</v>
      </c>
      <c r="P21" s="26">
        <v>-51.563104660000072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80" t="s">
        <v>464</v>
      </c>
      <c r="B23" s="5"/>
      <c r="C23" s="119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4"/>
      <c r="B24" s="5"/>
      <c r="C24" s="119" t="s">
        <v>456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80" t="s">
        <v>393</v>
      </c>
      <c r="B25" s="5"/>
    </row>
    <row r="26" spans="1:16" ht="15" customHeight="1" x14ac:dyDescent="0.3">
      <c r="A26" s="98" t="s">
        <v>394</v>
      </c>
      <c r="J26" s="151"/>
    </row>
    <row r="27" spans="1:16" x14ac:dyDescent="0.3">
      <c r="A27" s="98" t="s">
        <v>395</v>
      </c>
    </row>
    <row r="28" spans="1:16" x14ac:dyDescent="0.3">
      <c r="A28" s="98" t="s">
        <v>396</v>
      </c>
      <c r="J28" s="151"/>
    </row>
    <row r="29" spans="1:16" x14ac:dyDescent="0.3">
      <c r="A29" s="98"/>
    </row>
    <row r="31" spans="1:16" x14ac:dyDescent="0.3">
      <c r="A31" s="146" t="s">
        <v>458</v>
      </c>
      <c r="B31" s="146"/>
      <c r="C31" s="146"/>
      <c r="D31" s="146"/>
      <c r="E31" s="146"/>
      <c r="F31" s="146"/>
      <c r="G31" s="98"/>
      <c r="H31" s="98"/>
      <c r="I31" s="98"/>
      <c r="J31" s="98"/>
      <c r="K31" s="98"/>
      <c r="L31" s="98"/>
      <c r="M31" s="98"/>
      <c r="N31" s="98"/>
      <c r="O31" s="98"/>
      <c r="P31" s="9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415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6.05" customHeight="1" x14ac:dyDescent="0.3">
      <c r="A2" s="57"/>
      <c r="B2" s="59"/>
      <c r="C2" s="154" t="s">
        <v>467</v>
      </c>
      <c r="D2" s="154"/>
      <c r="E2" s="154"/>
      <c r="F2" s="154"/>
      <c r="G2" s="60"/>
      <c r="H2" s="154" t="s">
        <v>463</v>
      </c>
      <c r="I2" s="154"/>
      <c r="J2" s="154"/>
      <c r="K2" s="154"/>
      <c r="L2" s="60"/>
      <c r="M2" s="154" t="s">
        <v>368</v>
      </c>
      <c r="N2" s="154"/>
      <c r="O2" s="154"/>
      <c r="P2" s="154"/>
      <c r="Q2" s="15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81" t="s">
        <v>70</v>
      </c>
      <c r="D3" s="81" t="s">
        <v>71</v>
      </c>
      <c r="E3" s="81" t="s">
        <v>72</v>
      </c>
      <c r="F3" s="81" t="s">
        <v>73</v>
      </c>
      <c r="G3" s="60" t="s">
        <v>454</v>
      </c>
      <c r="H3" s="143" t="s">
        <v>70</v>
      </c>
      <c r="I3" s="81" t="s">
        <v>71</v>
      </c>
      <c r="J3" s="81" t="s">
        <v>72</v>
      </c>
      <c r="K3" s="81" t="s">
        <v>73</v>
      </c>
      <c r="L3" s="60" t="s">
        <v>454</v>
      </c>
      <c r="M3" s="81" t="s">
        <v>70</v>
      </c>
      <c r="N3" s="81" t="s">
        <v>71</v>
      </c>
      <c r="O3" s="81" t="s">
        <v>72</v>
      </c>
      <c r="P3" s="81" t="s">
        <v>73</v>
      </c>
      <c r="Q3" s="15"/>
    </row>
    <row r="4" spans="1:19" ht="19.5" customHeight="1" x14ac:dyDescent="0.3">
      <c r="A4" s="9">
        <v>1310</v>
      </c>
      <c r="B4" s="10" t="s">
        <v>400</v>
      </c>
      <c r="C4" s="11">
        <v>1091.1670615100006</v>
      </c>
      <c r="D4" s="11">
        <v>716.83046475000015</v>
      </c>
      <c r="E4" s="11">
        <v>12.3091349</v>
      </c>
      <c r="F4" s="11">
        <v>362.02746186000047</v>
      </c>
      <c r="G4" s="11">
        <v>1242.0751993000003</v>
      </c>
      <c r="H4" s="11">
        <v>1242.0751993000003</v>
      </c>
      <c r="I4" s="11">
        <v>828.5894601</v>
      </c>
      <c r="J4" s="11">
        <v>12.761647640000001</v>
      </c>
      <c r="K4" s="11">
        <v>400.72409156000037</v>
      </c>
      <c r="L4" s="11"/>
      <c r="M4" s="11">
        <v>150.90813778999973</v>
      </c>
      <c r="N4" s="11">
        <v>111.75899534999985</v>
      </c>
      <c r="O4" s="11">
        <v>0.4525127400000013</v>
      </c>
      <c r="P4" s="11">
        <v>38.696629699999875</v>
      </c>
      <c r="Q4" s="15"/>
    </row>
    <row r="5" spans="1:19" s="15" customFormat="1" ht="19.5" customHeight="1" x14ac:dyDescent="0.3">
      <c r="A5" s="12">
        <v>1331</v>
      </c>
      <c r="B5" s="13" t="s">
        <v>404</v>
      </c>
      <c r="C5" s="34">
        <v>-53.181258700000001</v>
      </c>
      <c r="D5" s="34">
        <v>-36.298642520000001</v>
      </c>
      <c r="E5" s="34">
        <v>0</v>
      </c>
      <c r="F5" s="34">
        <v>-16.882616179999999</v>
      </c>
      <c r="G5" s="56">
        <v>40.481845869999987</v>
      </c>
      <c r="H5" s="34">
        <v>-40.481845869999987</v>
      </c>
      <c r="I5" s="34">
        <v>-27.966052789999999</v>
      </c>
      <c r="J5" s="34">
        <v>0</v>
      </c>
      <c r="K5" s="34">
        <v>-12.515793079999987</v>
      </c>
      <c r="L5" s="14"/>
      <c r="M5" s="34">
        <v>12.699412830000014</v>
      </c>
      <c r="N5" s="34">
        <v>8.3325897300000022</v>
      </c>
      <c r="O5" s="34">
        <v>0</v>
      </c>
      <c r="P5" s="34">
        <v>4.3668231000000119</v>
      </c>
    </row>
    <row r="6" spans="1:19" ht="19.5" customHeight="1" x14ac:dyDescent="0.3">
      <c r="A6" s="9">
        <v>1993</v>
      </c>
      <c r="B6" s="10" t="s">
        <v>409</v>
      </c>
      <c r="C6" s="32">
        <v>0.16818057000000006</v>
      </c>
      <c r="D6" s="32">
        <v>-3.1224959999999385E-2</v>
      </c>
      <c r="E6" s="32">
        <v>0</v>
      </c>
      <c r="F6" s="32">
        <v>0.19940552999999944</v>
      </c>
      <c r="G6" s="11">
        <v>39.494798000000003</v>
      </c>
      <c r="H6" s="32">
        <v>39.494798000000003</v>
      </c>
      <c r="I6" s="32">
        <v>19.765358410000005</v>
      </c>
      <c r="J6" s="32">
        <v>39.494798000000003</v>
      </c>
      <c r="K6" s="32">
        <v>-19.765358410000005</v>
      </c>
      <c r="L6" s="16"/>
      <c r="M6" s="32">
        <v>39.326617430000006</v>
      </c>
      <c r="N6" s="32">
        <v>19.796583370000004</v>
      </c>
      <c r="O6" s="32">
        <v>39.494798000000003</v>
      </c>
      <c r="P6" s="32">
        <v>-19.964763940000001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16.67825624</v>
      </c>
      <c r="D7" s="34">
        <v>11.527954789999999</v>
      </c>
      <c r="E7" s="34">
        <v>0</v>
      </c>
      <c r="F7" s="34">
        <v>5.1503014500000006</v>
      </c>
      <c r="G7" s="56">
        <v>16.477312249999997</v>
      </c>
      <c r="H7" s="34">
        <v>16.477312249999997</v>
      </c>
      <c r="I7" s="34">
        <v>11.548317939999999</v>
      </c>
      <c r="J7" s="34">
        <v>0</v>
      </c>
      <c r="K7" s="34">
        <v>4.9289943099999984</v>
      </c>
      <c r="L7" s="14"/>
      <c r="M7" s="34">
        <v>-0.20094399000000251</v>
      </c>
      <c r="N7" s="34">
        <v>2.0363149999999663E-2</v>
      </c>
      <c r="O7" s="34">
        <v>0</v>
      </c>
      <c r="P7" s="34">
        <v>-0.22130714000000218</v>
      </c>
    </row>
    <row r="8" spans="1:19" ht="19.2" customHeight="1" x14ac:dyDescent="0.3">
      <c r="A8" s="9">
        <v>1320</v>
      </c>
      <c r="B8" s="10" t="s">
        <v>402</v>
      </c>
      <c r="C8" s="32">
        <v>3.6573271300000001</v>
      </c>
      <c r="D8" s="32">
        <v>4.3861075099999995</v>
      </c>
      <c r="E8" s="32">
        <v>2.1715236099999999</v>
      </c>
      <c r="F8" s="32">
        <v>-2.9003039899999994</v>
      </c>
      <c r="G8" s="11">
        <v>11.34685732</v>
      </c>
      <c r="H8" s="32">
        <v>11.34685732</v>
      </c>
      <c r="I8" s="32">
        <v>7.5312808100000002</v>
      </c>
      <c r="J8" s="32">
        <v>5.5913887600000001</v>
      </c>
      <c r="K8" s="32">
        <v>-1.7758122500000004</v>
      </c>
      <c r="L8" s="16"/>
      <c r="M8" s="32">
        <v>7.6895301899999993</v>
      </c>
      <c r="N8" s="32">
        <v>3.1451733000000006</v>
      </c>
      <c r="O8" s="32">
        <v>3.4198651500000001</v>
      </c>
      <c r="P8" s="32">
        <v>1.1244917399999985</v>
      </c>
    </row>
    <row r="9" spans="1:19" s="15" customFormat="1" ht="19.5" customHeight="1" x14ac:dyDescent="0.3">
      <c r="A9" s="12">
        <v>1101</v>
      </c>
      <c r="B9" s="13" t="s">
        <v>397</v>
      </c>
      <c r="C9" s="34">
        <v>3.1430899599999993</v>
      </c>
      <c r="D9" s="34">
        <v>1.7828911800000005</v>
      </c>
      <c r="E9" s="34">
        <v>0.108724</v>
      </c>
      <c r="F9" s="34">
        <v>1.2514747799999988</v>
      </c>
      <c r="G9" s="56">
        <v>3.0027620599999998</v>
      </c>
      <c r="H9" s="34">
        <v>3.0027620599999998</v>
      </c>
      <c r="I9" s="34">
        <v>1.8086077899999986</v>
      </c>
      <c r="J9" s="34">
        <v>7.4674779999999996E-2</v>
      </c>
      <c r="K9" s="34">
        <v>1.1194794900000011</v>
      </c>
      <c r="L9" s="14"/>
      <c r="M9" s="34">
        <v>-0.14032789999999951</v>
      </c>
      <c r="N9" s="34">
        <v>2.5716609999998141E-2</v>
      </c>
      <c r="O9" s="34">
        <v>-3.4049220000000005E-2</v>
      </c>
      <c r="P9" s="34">
        <v>-0.13199528999999766</v>
      </c>
    </row>
    <row r="10" spans="1:19" ht="19.5" customHeight="1" x14ac:dyDescent="0.3">
      <c r="A10" s="9">
        <v>1337</v>
      </c>
      <c r="B10" s="10" t="s">
        <v>405</v>
      </c>
      <c r="C10" s="32">
        <v>1.9378010000000001</v>
      </c>
      <c r="D10" s="32">
        <v>0.76311082999999991</v>
      </c>
      <c r="E10" s="32">
        <v>0</v>
      </c>
      <c r="F10" s="32">
        <v>1.1746901700000003</v>
      </c>
      <c r="G10" s="11">
        <v>1.9837499999999999</v>
      </c>
      <c r="H10" s="32">
        <v>1.9837499999999999</v>
      </c>
      <c r="I10" s="32">
        <v>0.77773879000000001</v>
      </c>
      <c r="J10" s="32">
        <v>0</v>
      </c>
      <c r="K10" s="32">
        <v>1.2060112099999998</v>
      </c>
      <c r="L10" s="32"/>
      <c r="M10" s="32">
        <v>4.5948999999999796E-2</v>
      </c>
      <c r="N10" s="32">
        <v>1.4627960000000106E-2</v>
      </c>
      <c r="O10" s="32">
        <v>0</v>
      </c>
      <c r="P10" s="32">
        <v>3.1321039999999689E-2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-7.0187088000000086</v>
      </c>
      <c r="D11" s="34">
        <v>-7.361441440000001</v>
      </c>
      <c r="E11" s="34">
        <v>-9.9872499999999996E-3</v>
      </c>
      <c r="F11" s="34">
        <v>0.35271988999999238</v>
      </c>
      <c r="G11" s="56">
        <v>1.7892956299999991</v>
      </c>
      <c r="H11" s="34">
        <v>-1.7892956299999991</v>
      </c>
      <c r="I11" s="34">
        <v>-2.3692641999999999</v>
      </c>
      <c r="J11" s="34">
        <v>-6.1677399999999997E-3</v>
      </c>
      <c r="K11" s="34">
        <v>0.58613631000000077</v>
      </c>
      <c r="L11" s="14"/>
      <c r="M11" s="34">
        <v>5.2294131700000097</v>
      </c>
      <c r="N11" s="34">
        <v>4.9921772400000011</v>
      </c>
      <c r="O11" s="34">
        <v>3.8195099999999999E-3</v>
      </c>
      <c r="P11" s="34">
        <v>0.23341642000000865</v>
      </c>
    </row>
    <row r="12" spans="1:19" ht="19.5" customHeight="1" x14ac:dyDescent="0.3">
      <c r="A12" s="9">
        <v>1102</v>
      </c>
      <c r="B12" s="10" t="s">
        <v>398</v>
      </c>
      <c r="C12" s="32">
        <v>2.74301065</v>
      </c>
      <c r="D12" s="32">
        <v>1.9283800099999997</v>
      </c>
      <c r="E12" s="32">
        <v>-5.9582620000000024E-2</v>
      </c>
      <c r="F12" s="32">
        <v>0.87421326000000033</v>
      </c>
      <c r="G12" s="11">
        <v>1.2873481099999999</v>
      </c>
      <c r="H12" s="32">
        <v>1.2873481099999999</v>
      </c>
      <c r="I12" s="32">
        <v>0.89110069999999997</v>
      </c>
      <c r="J12" s="32">
        <v>0.73208434000000011</v>
      </c>
      <c r="K12" s="32">
        <v>-0.33583693000000014</v>
      </c>
      <c r="L12" s="16"/>
      <c r="M12" s="32">
        <v>-1.4556625400000001</v>
      </c>
      <c r="N12" s="32">
        <v>-1.0372793099999997</v>
      </c>
      <c r="O12" s="32">
        <v>0.79166696000000014</v>
      </c>
      <c r="P12" s="32">
        <v>-1.2100501900000005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0.14344036999999998</v>
      </c>
      <c r="D13" s="34">
        <v>0</v>
      </c>
      <c r="E13" s="34">
        <v>16.81540807</v>
      </c>
      <c r="F13" s="34">
        <v>-16.6719677</v>
      </c>
      <c r="G13" s="56">
        <v>0.89133485000000012</v>
      </c>
      <c r="H13" s="34">
        <v>-0.89133485000000012</v>
      </c>
      <c r="I13" s="34">
        <v>0</v>
      </c>
      <c r="J13" s="34">
        <v>16.813650060000004</v>
      </c>
      <c r="K13" s="34">
        <v>-17.704984910000004</v>
      </c>
      <c r="L13" s="34"/>
      <c r="M13" s="34">
        <v>-1.0347752200000002</v>
      </c>
      <c r="N13" s="34">
        <v>0</v>
      </c>
      <c r="O13" s="34">
        <v>-1.7580099999960908E-3</v>
      </c>
      <c r="P13" s="34">
        <v>-1.0330172100000041</v>
      </c>
    </row>
    <row r="14" spans="1:19" ht="19.5" customHeight="1" x14ac:dyDescent="0.3">
      <c r="A14" s="9">
        <v>1350</v>
      </c>
      <c r="B14" s="10" t="s">
        <v>406</v>
      </c>
      <c r="C14" s="32">
        <v>-0.49343017</v>
      </c>
      <c r="D14" s="32">
        <v>0</v>
      </c>
      <c r="E14" s="32">
        <v>0</v>
      </c>
      <c r="F14" s="32">
        <v>-0.49343017</v>
      </c>
      <c r="G14" s="11">
        <v>0.25565967000000001</v>
      </c>
      <c r="H14" s="32">
        <v>-0.25565967000000001</v>
      </c>
      <c r="I14" s="32">
        <v>0</v>
      </c>
      <c r="J14" s="32">
        <v>0</v>
      </c>
      <c r="K14" s="32">
        <v>-0.25565967000000001</v>
      </c>
      <c r="L14" s="16"/>
      <c r="M14" s="32">
        <v>0.2377705</v>
      </c>
      <c r="N14" s="32">
        <v>0</v>
      </c>
      <c r="O14" s="32">
        <v>0</v>
      </c>
      <c r="P14" s="32">
        <v>0.2377705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0.15142416000000003</v>
      </c>
      <c r="D15" s="34">
        <v>0.14010676999999999</v>
      </c>
      <c r="E15" s="34">
        <v>0</v>
      </c>
      <c r="F15" s="34">
        <v>1.1317390000000038E-2</v>
      </c>
      <c r="G15" s="56">
        <v>0.23044469000000001</v>
      </c>
      <c r="H15" s="34">
        <v>0.23044469000000001</v>
      </c>
      <c r="I15" s="34">
        <v>0.22351072999999999</v>
      </c>
      <c r="J15" s="34">
        <v>0</v>
      </c>
      <c r="K15" s="34">
        <v>6.9339600000000168E-3</v>
      </c>
      <c r="L15" s="14"/>
      <c r="M15" s="34">
        <v>7.9020529999999978E-2</v>
      </c>
      <c r="N15" s="34">
        <v>8.3403959999999999E-2</v>
      </c>
      <c r="O15" s="34">
        <v>0</v>
      </c>
      <c r="P15" s="34">
        <v>-4.3834300000000215E-3</v>
      </c>
    </row>
    <row r="16" spans="1:19" ht="19.5" customHeight="1" x14ac:dyDescent="0.3">
      <c r="A16" s="9">
        <v>1910</v>
      </c>
      <c r="B16" s="10" t="s">
        <v>88</v>
      </c>
      <c r="C16" s="32">
        <v>0</v>
      </c>
      <c r="D16" s="32">
        <v>0</v>
      </c>
      <c r="E16" s="32">
        <v>3.0501239999999999E-2</v>
      </c>
      <c r="F16" s="32">
        <v>-3.0501239999999999E-2</v>
      </c>
      <c r="G16" s="11">
        <v>0</v>
      </c>
      <c r="H16" s="32">
        <v>0</v>
      </c>
      <c r="I16" s="32">
        <v>0</v>
      </c>
      <c r="J16" s="32">
        <v>7.5630169999999997E-2</v>
      </c>
      <c r="K16" s="32">
        <v>-7.5630169999999997E-2</v>
      </c>
      <c r="L16" s="16"/>
      <c r="M16" s="32">
        <v>0</v>
      </c>
      <c r="N16" s="32">
        <v>0</v>
      </c>
      <c r="O16" s="32">
        <v>4.5128929999999998E-2</v>
      </c>
      <c r="P16" s="32">
        <v>-4.5128929999999998E-2</v>
      </c>
    </row>
    <row r="17" spans="1:16" s="15" customFormat="1" ht="19.5" customHeight="1" x14ac:dyDescent="0.3">
      <c r="A17" s="12">
        <v>1991</v>
      </c>
      <c r="B17" s="13" t="s">
        <v>408</v>
      </c>
      <c r="C17" s="34">
        <v>0</v>
      </c>
      <c r="D17" s="34">
        <v>5.8559090000000001E-2</v>
      </c>
      <c r="E17" s="34">
        <v>0</v>
      </c>
      <c r="F17" s="34">
        <v>-5.8559090000000001E-2</v>
      </c>
      <c r="G17" s="56">
        <v>0</v>
      </c>
      <c r="H17" s="34">
        <v>0</v>
      </c>
      <c r="I17" s="34">
        <v>3.3806939999999994E-2</v>
      </c>
      <c r="J17" s="34">
        <v>0</v>
      </c>
      <c r="K17" s="34">
        <v>-3.3806939999999994E-2</v>
      </c>
      <c r="L17" s="14"/>
      <c r="M17" s="34">
        <v>0</v>
      </c>
      <c r="N17" s="34">
        <v>-2.4752150000000007E-2</v>
      </c>
      <c r="O17" s="34">
        <v>0</v>
      </c>
      <c r="P17" s="34">
        <v>2.4752150000000007E-2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0">
        <v>0</v>
      </c>
      <c r="D19" s="140">
        <v>11.34122902</v>
      </c>
      <c r="E19" s="140">
        <v>9.7993349999999993E-2</v>
      </c>
      <c r="F19" s="140">
        <v>-11.43922237</v>
      </c>
      <c r="G19" s="141">
        <v>0</v>
      </c>
      <c r="H19" s="140">
        <v>0</v>
      </c>
      <c r="I19" s="140">
        <v>12.55869815</v>
      </c>
      <c r="J19" s="140">
        <v>4.9817450000000006E-2</v>
      </c>
      <c r="K19" s="140">
        <v>-12.6085156</v>
      </c>
      <c r="L19" s="19"/>
      <c r="M19" s="140">
        <v>0</v>
      </c>
      <c r="N19" s="140">
        <v>1.2174691299999996</v>
      </c>
      <c r="O19" s="140">
        <v>-4.8175899999999987E-2</v>
      </c>
      <c r="P19" s="140">
        <v>-1.1692932299999996</v>
      </c>
    </row>
    <row r="20" spans="1:16" s="15" customFormat="1" ht="19.5" customHeight="1" x14ac:dyDescent="0.3">
      <c r="A20" s="53">
        <v>1992</v>
      </c>
      <c r="B20" s="96" t="s">
        <v>90</v>
      </c>
      <c r="C20" s="33">
        <v>0</v>
      </c>
      <c r="D20" s="33">
        <v>-71.301955170000014</v>
      </c>
      <c r="E20" s="33">
        <v>-0.10257084999999999</v>
      </c>
      <c r="F20" s="33">
        <v>71.40452602000002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72.456236380000007</v>
      </c>
      <c r="O20" s="33">
        <v>4.2133569999999988E-2</v>
      </c>
      <c r="P20" s="33">
        <v>-72.498369950000011</v>
      </c>
    </row>
    <row r="21" spans="1:16" s="28" customFormat="1" ht="19.5" customHeight="1" x14ac:dyDescent="0.3">
      <c r="A21" s="24"/>
      <c r="B21" s="25" t="s">
        <v>93</v>
      </c>
      <c r="C21" s="26">
        <v>1059.096193920001</v>
      </c>
      <c r="D21" s="26">
        <v>633.76553985999988</v>
      </c>
      <c r="E21" s="26">
        <v>31.361144450000001</v>
      </c>
      <c r="F21" s="26">
        <v>393.96950961000118</v>
      </c>
      <c r="G21" s="27"/>
      <c r="H21" s="26">
        <v>1272.4803357100006</v>
      </c>
      <c r="I21" s="26">
        <v>854.54684457999997</v>
      </c>
      <c r="J21" s="26">
        <v>75.527086180000012</v>
      </c>
      <c r="K21" s="27">
        <v>342.40640495000065</v>
      </c>
      <c r="L21" s="27"/>
      <c r="M21" s="26">
        <v>213.3841417899998</v>
      </c>
      <c r="N21" s="26">
        <v>220.78130471999987</v>
      </c>
      <c r="O21" s="26">
        <v>44.165941730000007</v>
      </c>
      <c r="P21" s="26">
        <v>-51.563104660000072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144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80" t="s">
        <v>464</v>
      </c>
      <c r="B23" s="5"/>
      <c r="C23" s="119" t="s">
        <v>455</v>
      </c>
      <c r="D23" s="5"/>
      <c r="E23" s="5"/>
      <c r="F23" s="5"/>
      <c r="G23" s="29"/>
      <c r="H23" s="144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4"/>
      <c r="B24" s="5"/>
      <c r="C24" s="119" t="s">
        <v>456</v>
      </c>
      <c r="D24" s="5"/>
      <c r="E24" s="5"/>
      <c r="F24" s="5"/>
      <c r="G24" s="29"/>
      <c r="H24" s="144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4"/>
      <c r="B25" s="5"/>
      <c r="C25" s="119"/>
      <c r="D25" s="119"/>
      <c r="E25" s="5"/>
      <c r="F25" s="5"/>
      <c r="G25" s="29"/>
      <c r="H25" s="144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">
      <c r="A26" s="80" t="s">
        <v>393</v>
      </c>
      <c r="B26" s="5"/>
      <c r="C26" s="108" t="s">
        <v>413</v>
      </c>
      <c r="E26" s="5"/>
      <c r="F26" s="5"/>
      <c r="G26" s="5"/>
      <c r="H26" s="144"/>
      <c r="I26" s="5"/>
      <c r="J26" s="5"/>
      <c r="K26" s="5"/>
      <c r="L26" s="5"/>
      <c r="M26" s="5"/>
      <c r="N26" s="5"/>
      <c r="O26" s="5"/>
      <c r="P26" s="5"/>
    </row>
    <row r="27" spans="1:16" ht="15" customHeight="1" x14ac:dyDescent="0.3">
      <c r="A27" s="98" t="s">
        <v>394</v>
      </c>
      <c r="C27" s="157" t="s">
        <v>459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pans="1:16" x14ac:dyDescent="0.3">
      <c r="A28" s="98" t="s">
        <v>395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</row>
    <row r="29" spans="1:16" x14ac:dyDescent="0.3">
      <c r="A29" s="98" t="s">
        <v>396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</row>
    <row r="32" spans="1:16" x14ac:dyDescent="0.3">
      <c r="A32" s="98" t="s">
        <v>458</v>
      </c>
      <c r="B32" s="98"/>
      <c r="C32" s="98"/>
      <c r="D32" s="98"/>
      <c r="E32" s="98"/>
      <c r="F32" s="98"/>
      <c r="G32" s="98"/>
      <c r="H32" s="145"/>
      <c r="I32" s="98"/>
      <c r="J32" s="98"/>
      <c r="K32" s="98"/>
      <c r="L32" s="98"/>
      <c r="M32" s="98"/>
      <c r="N32" s="98"/>
      <c r="O32" s="98"/>
      <c r="P32" s="98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  <pageSetUpPr fitToPage="1"/>
  </sheetPr>
  <dimension ref="A1:S31"/>
  <sheetViews>
    <sheetView view="pageBreakPreview" zoomScale="70" zoomScaleNormal="70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7" customFormat="1" ht="47.4" customHeight="1" x14ac:dyDescent="0.3">
      <c r="A1" s="155"/>
      <c r="B1" s="156"/>
      <c r="C1" s="152" t="s">
        <v>420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58" customFormat="1" ht="16.05" customHeight="1" x14ac:dyDescent="0.3">
      <c r="A2" s="57"/>
      <c r="B2" s="59"/>
      <c r="C2" s="154" t="s">
        <v>468</v>
      </c>
      <c r="D2" s="154"/>
      <c r="E2" s="154"/>
      <c r="F2" s="154"/>
      <c r="G2" s="60"/>
      <c r="H2" s="154" t="s">
        <v>466</v>
      </c>
      <c r="I2" s="154"/>
      <c r="J2" s="154"/>
      <c r="K2" s="154"/>
      <c r="L2" s="60"/>
      <c r="M2" s="154" t="s">
        <v>94</v>
      </c>
      <c r="N2" s="154"/>
      <c r="O2" s="154"/>
      <c r="P2" s="154"/>
      <c r="Q2" s="61"/>
      <c r="S2" s="62"/>
    </row>
    <row r="3" spans="1:19" s="58" customFormat="1" ht="16.05" customHeight="1" x14ac:dyDescent="0.3">
      <c r="A3" s="63" t="s">
        <v>68</v>
      </c>
      <c r="B3" s="64" t="s">
        <v>69</v>
      </c>
      <c r="C3" s="65" t="s">
        <v>70</v>
      </c>
      <c r="D3" s="65" t="s">
        <v>71</v>
      </c>
      <c r="E3" s="65" t="s">
        <v>72</v>
      </c>
      <c r="F3" s="65" t="s">
        <v>73</v>
      </c>
      <c r="G3" s="60" t="s">
        <v>454</v>
      </c>
      <c r="H3" s="65" t="s">
        <v>70</v>
      </c>
      <c r="I3" s="65" t="s">
        <v>71</v>
      </c>
      <c r="J3" s="65" t="s">
        <v>72</v>
      </c>
      <c r="K3" s="65" t="s">
        <v>73</v>
      </c>
      <c r="L3" s="60" t="s">
        <v>454</v>
      </c>
      <c r="M3" s="65" t="s">
        <v>70</v>
      </c>
      <c r="N3" s="65" t="s">
        <v>71</v>
      </c>
      <c r="O3" s="65" t="s">
        <v>72</v>
      </c>
      <c r="P3" s="65" t="s">
        <v>73</v>
      </c>
      <c r="Q3"/>
    </row>
    <row r="4" spans="1:19" ht="19.5" customHeight="1" x14ac:dyDescent="0.3">
      <c r="A4" s="9">
        <v>1310</v>
      </c>
      <c r="B4" s="10" t="s">
        <v>400</v>
      </c>
      <c r="C4" s="11">
        <v>1083.3409359239872</v>
      </c>
      <c r="D4" s="11">
        <v>719.65190076481349</v>
      </c>
      <c r="E4" s="11">
        <v>15.089025183798924</v>
      </c>
      <c r="F4" s="11">
        <v>348.6000099753748</v>
      </c>
      <c r="G4" s="11">
        <v>1242.0751993000003</v>
      </c>
      <c r="H4" s="11">
        <v>1242.0751993000003</v>
      </c>
      <c r="I4" s="11">
        <v>828.5894601</v>
      </c>
      <c r="J4" s="11">
        <v>12.761647640000001</v>
      </c>
      <c r="K4" s="11">
        <v>400.72409156000037</v>
      </c>
      <c r="L4" s="11"/>
      <c r="M4" s="11">
        <v>158.73426337601313</v>
      </c>
      <c r="N4" s="11">
        <v>108.93755933518651</v>
      </c>
      <c r="O4" s="11">
        <v>-2.3273775437989226</v>
      </c>
      <c r="P4" s="11">
        <v>52.12408158462555</v>
      </c>
    </row>
    <row r="5" spans="1:19" s="15" customFormat="1" ht="19.5" customHeight="1" x14ac:dyDescent="0.3">
      <c r="A5" s="12">
        <v>1331</v>
      </c>
      <c r="B5" s="13" t="s">
        <v>404</v>
      </c>
      <c r="C5" s="34">
        <v>-102.86621533333333</v>
      </c>
      <c r="D5" s="34">
        <v>-29.185117942176525</v>
      </c>
      <c r="E5" s="34">
        <v>0</v>
      </c>
      <c r="F5" s="34">
        <v>-73.681097391156811</v>
      </c>
      <c r="G5" s="56">
        <v>40.481845869999987</v>
      </c>
      <c r="H5" s="34">
        <v>-40.481845869999987</v>
      </c>
      <c r="I5" s="34">
        <v>-27.966052789999999</v>
      </c>
      <c r="J5" s="34">
        <v>0</v>
      </c>
      <c r="K5" s="34">
        <v>-12.515793079999987</v>
      </c>
      <c r="L5" s="14"/>
      <c r="M5" s="34">
        <v>62.384369463333343</v>
      </c>
      <c r="N5" s="34">
        <v>1.2190651521765261</v>
      </c>
      <c r="O5" s="34">
        <v>0</v>
      </c>
      <c r="P5" s="34">
        <v>61.165304311156817</v>
      </c>
      <c r="Q5"/>
    </row>
    <row r="6" spans="1:19" ht="19.5" customHeight="1" x14ac:dyDescent="0.3">
      <c r="A6" s="9">
        <v>1993</v>
      </c>
      <c r="B6" s="10" t="s">
        <v>409</v>
      </c>
      <c r="C6" s="32">
        <v>3.4611196666666664</v>
      </c>
      <c r="D6" s="32">
        <v>-2.8973923333333329</v>
      </c>
      <c r="E6" s="32">
        <v>6.3585120000000002</v>
      </c>
      <c r="F6" s="32">
        <v>0</v>
      </c>
      <c r="G6" s="11">
        <v>39.494798000000003</v>
      </c>
      <c r="H6" s="32">
        <v>39.494798000000003</v>
      </c>
      <c r="I6" s="32">
        <v>19.765358410000005</v>
      </c>
      <c r="J6" s="32">
        <v>39.494798000000003</v>
      </c>
      <c r="K6" s="32">
        <v>-19.765358410000005</v>
      </c>
      <c r="L6" s="16"/>
      <c r="M6" s="32">
        <v>36.033678333333334</v>
      </c>
      <c r="N6" s="32">
        <v>22.662750743333337</v>
      </c>
      <c r="O6" s="32">
        <v>33.136286000000005</v>
      </c>
      <c r="P6" s="32">
        <v>-19.765358410000008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17.373407500000003</v>
      </c>
      <c r="D7" s="34">
        <v>11.819560577114025</v>
      </c>
      <c r="E7" s="34">
        <v>0</v>
      </c>
      <c r="F7" s="34">
        <v>5.5538469228859775</v>
      </c>
      <c r="G7" s="56">
        <v>16.477312249999997</v>
      </c>
      <c r="H7" s="34">
        <v>16.477312249999997</v>
      </c>
      <c r="I7" s="34">
        <v>11.548317939999999</v>
      </c>
      <c r="J7" s="34">
        <v>0</v>
      </c>
      <c r="K7" s="34">
        <v>4.9289943099999984</v>
      </c>
      <c r="L7" s="14"/>
      <c r="M7" s="34">
        <v>-0.89609525000000545</v>
      </c>
      <c r="N7" s="34">
        <v>-0.27124263711402641</v>
      </c>
      <c r="O7" s="34">
        <v>0</v>
      </c>
      <c r="P7" s="34">
        <v>-0.62485261288597904</v>
      </c>
    </row>
    <row r="8" spans="1:19" ht="19.5" customHeight="1" x14ac:dyDescent="0.3">
      <c r="A8" s="9">
        <v>1320</v>
      </c>
      <c r="B8" s="10" t="s">
        <v>402</v>
      </c>
      <c r="C8" s="32">
        <v>9.487312930589848</v>
      </c>
      <c r="D8" s="32">
        <v>4.6804915500520021</v>
      </c>
      <c r="E8" s="32">
        <v>2.4198623891407038</v>
      </c>
      <c r="F8" s="32">
        <v>2.3869589913971421</v>
      </c>
      <c r="G8" s="11">
        <v>11.34685732</v>
      </c>
      <c r="H8" s="32">
        <v>11.34685732</v>
      </c>
      <c r="I8" s="32">
        <v>7.5312808100000002</v>
      </c>
      <c r="J8" s="32">
        <v>5.5913887600000001</v>
      </c>
      <c r="K8" s="32">
        <v>-1.7758122500000004</v>
      </c>
      <c r="L8" s="16"/>
      <c r="M8" s="32">
        <v>1.8595443894101518</v>
      </c>
      <c r="N8" s="32">
        <v>2.850789259947998</v>
      </c>
      <c r="O8" s="32">
        <v>3.1715263708592962</v>
      </c>
      <c r="P8" s="32">
        <v>-4.1627712413971425</v>
      </c>
    </row>
    <row r="9" spans="1:19" s="15" customFormat="1" ht="19.5" customHeight="1" x14ac:dyDescent="0.3">
      <c r="A9" s="12">
        <v>1101</v>
      </c>
      <c r="B9" s="13" t="s">
        <v>397</v>
      </c>
      <c r="C9" s="34">
        <v>3.7481645000000023</v>
      </c>
      <c r="D9" s="34">
        <v>2.0932766666666667</v>
      </c>
      <c r="E9" s="34">
        <v>0.15453658333333331</v>
      </c>
      <c r="F9" s="34">
        <v>1.5003512500000022</v>
      </c>
      <c r="G9" s="56">
        <v>3.0027620599999998</v>
      </c>
      <c r="H9" s="34">
        <v>3.0027620599999998</v>
      </c>
      <c r="I9" s="34">
        <v>1.8086077899999986</v>
      </c>
      <c r="J9" s="34">
        <v>7.4674779999999996E-2</v>
      </c>
      <c r="K9" s="34">
        <v>1.1194794900000011</v>
      </c>
      <c r="L9" s="14"/>
      <c r="M9" s="34">
        <v>-0.74540244000000255</v>
      </c>
      <c r="N9" s="34">
        <v>-0.28466887666666807</v>
      </c>
      <c r="O9" s="34">
        <v>-7.9861803333333314E-2</v>
      </c>
      <c r="P9" s="34">
        <v>-0.38087176000000117</v>
      </c>
    </row>
    <row r="10" spans="1:19" ht="19.5" customHeight="1" x14ac:dyDescent="0.3">
      <c r="A10" s="9">
        <v>1337</v>
      </c>
      <c r="B10" s="10" t="s">
        <v>405</v>
      </c>
      <c r="C10" s="32">
        <v>214.4016803235435</v>
      </c>
      <c r="D10" s="32">
        <v>0.73741942696929907</v>
      </c>
      <c r="E10" s="32">
        <v>0</v>
      </c>
      <c r="F10" s="32">
        <v>213.66426089657421</v>
      </c>
      <c r="G10" s="11">
        <v>1.9837499999999999</v>
      </c>
      <c r="H10" s="32">
        <v>1.9837499999999999</v>
      </c>
      <c r="I10" s="32">
        <v>0.77773879000000001</v>
      </c>
      <c r="J10" s="32">
        <v>0</v>
      </c>
      <c r="K10" s="32">
        <v>1.2060112099999998</v>
      </c>
      <c r="L10" s="32"/>
      <c r="M10" s="32">
        <v>-212.41793032354352</v>
      </c>
      <c r="N10" s="32">
        <v>4.0319363030700939E-2</v>
      </c>
      <c r="O10" s="32">
        <v>0</v>
      </c>
      <c r="P10" s="32">
        <v>-212.45824968657422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-7.0116633333333347</v>
      </c>
      <c r="D11" s="34">
        <v>-4.6204305857311949</v>
      </c>
      <c r="E11" s="34">
        <v>0</v>
      </c>
      <c r="F11" s="34">
        <v>-2.3912327476021398</v>
      </c>
      <c r="G11" s="56">
        <v>1.7892956299999991</v>
      </c>
      <c r="H11" s="34">
        <v>-1.7892956299999991</v>
      </c>
      <c r="I11" s="34">
        <v>-2.3692641999999999</v>
      </c>
      <c r="J11" s="34">
        <v>-6.1677399999999997E-3</v>
      </c>
      <c r="K11" s="34">
        <v>0.58613631000000077</v>
      </c>
      <c r="L11" s="14"/>
      <c r="M11" s="34">
        <v>5.2223677033333358</v>
      </c>
      <c r="N11" s="34">
        <v>2.251166385731195</v>
      </c>
      <c r="O11" s="34">
        <v>-6.1677399999999997E-3</v>
      </c>
      <c r="P11" s="34">
        <v>2.9773690576021408</v>
      </c>
    </row>
    <row r="12" spans="1:19" ht="19.5" customHeight="1" x14ac:dyDescent="0.3">
      <c r="A12" s="9">
        <v>1102</v>
      </c>
      <c r="B12" s="10" t="s">
        <v>398</v>
      </c>
      <c r="C12" s="32">
        <v>13.321086166666666</v>
      </c>
      <c r="D12" s="32">
        <v>7.0401645833333326</v>
      </c>
      <c r="E12" s="32">
        <v>3.0181808333333331</v>
      </c>
      <c r="F12" s="32">
        <v>3.2627407499999999</v>
      </c>
      <c r="G12" s="11">
        <v>1.2873481099999999</v>
      </c>
      <c r="H12" s="32">
        <v>1.2873481099999999</v>
      </c>
      <c r="I12" s="32">
        <v>0.89110069999999997</v>
      </c>
      <c r="J12" s="32">
        <v>0.73208434000000011</v>
      </c>
      <c r="K12" s="32">
        <v>-0.33583693000000014</v>
      </c>
      <c r="L12" s="16"/>
      <c r="M12" s="32">
        <v>-12.033738056666666</v>
      </c>
      <c r="N12" s="32">
        <v>-6.1490638833333326</v>
      </c>
      <c r="O12" s="32">
        <v>-2.286096493333333</v>
      </c>
      <c r="P12" s="32">
        <v>-3.59857768</v>
      </c>
    </row>
    <row r="13" spans="1:19" s="15" customFormat="1" ht="19.5" customHeight="1" x14ac:dyDescent="0.3">
      <c r="A13" s="12">
        <v>1340</v>
      </c>
      <c r="B13" s="13" t="s">
        <v>85</v>
      </c>
      <c r="C13" s="34">
        <v>0.17185299999999998</v>
      </c>
      <c r="D13" s="34">
        <v>0</v>
      </c>
      <c r="E13" s="34">
        <v>0</v>
      </c>
      <c r="F13" s="34">
        <v>0.17185299999999998</v>
      </c>
      <c r="G13" s="56">
        <v>0.89133485000000012</v>
      </c>
      <c r="H13" s="34">
        <v>-0.89133485000000012</v>
      </c>
      <c r="I13" s="34">
        <v>0</v>
      </c>
      <c r="J13" s="34">
        <v>16.813650060000004</v>
      </c>
      <c r="K13" s="34">
        <v>-17.704984910000004</v>
      </c>
      <c r="L13" s="34"/>
      <c r="M13" s="34">
        <v>-1.06318785</v>
      </c>
      <c r="N13" s="34">
        <v>0</v>
      </c>
      <c r="O13" s="34">
        <v>16.813650060000004</v>
      </c>
      <c r="P13" s="34">
        <v>-17.876837910000003</v>
      </c>
    </row>
    <row r="14" spans="1:19" ht="19.5" customHeight="1" x14ac:dyDescent="0.3">
      <c r="A14" s="9">
        <v>1350</v>
      </c>
      <c r="B14" s="10" t="s">
        <v>406</v>
      </c>
      <c r="C14" s="32">
        <v>0</v>
      </c>
      <c r="D14" s="32">
        <v>0</v>
      </c>
      <c r="E14" s="32">
        <v>0</v>
      </c>
      <c r="F14" s="32">
        <v>0</v>
      </c>
      <c r="G14" s="11">
        <v>0.25565967000000001</v>
      </c>
      <c r="H14" s="32">
        <v>-0.25565967000000001</v>
      </c>
      <c r="I14" s="32">
        <v>0</v>
      </c>
      <c r="J14" s="32">
        <v>0</v>
      </c>
      <c r="K14" s="32">
        <v>-0.25565967000000001</v>
      </c>
      <c r="L14" s="16"/>
      <c r="M14" s="32">
        <v>-0.25565967000000001</v>
      </c>
      <c r="N14" s="32">
        <v>0</v>
      </c>
      <c r="O14" s="32">
        <v>0</v>
      </c>
      <c r="P14" s="32">
        <v>-0.25565967000000001</v>
      </c>
    </row>
    <row r="15" spans="1:19" s="15" customFormat="1" ht="19.5" customHeight="1" x14ac:dyDescent="0.3">
      <c r="A15" s="12">
        <v>1103</v>
      </c>
      <c r="B15" s="13" t="s">
        <v>399</v>
      </c>
      <c r="C15" s="34">
        <v>5.9993853333333327</v>
      </c>
      <c r="D15" s="34">
        <v>5.8154818333333331</v>
      </c>
      <c r="E15" s="34">
        <v>0.14024708333333333</v>
      </c>
      <c r="F15" s="34">
        <v>4.3656416666666226E-2</v>
      </c>
      <c r="G15" s="56">
        <v>0.23044469000000001</v>
      </c>
      <c r="H15" s="34">
        <v>0.23044469000000001</v>
      </c>
      <c r="I15" s="34">
        <v>0.22351072999999999</v>
      </c>
      <c r="J15" s="34">
        <v>0</v>
      </c>
      <c r="K15" s="34">
        <v>6.9339600000000168E-3</v>
      </c>
      <c r="L15" s="14"/>
      <c r="M15" s="34">
        <v>-5.768940643333333</v>
      </c>
      <c r="N15" s="34">
        <v>-5.591971103333333</v>
      </c>
      <c r="O15" s="34">
        <v>-0.14024708333333333</v>
      </c>
      <c r="P15" s="34">
        <v>-3.6722456666666653E-2</v>
      </c>
    </row>
    <row r="16" spans="1:19" ht="19.5" customHeight="1" x14ac:dyDescent="0.3">
      <c r="A16" s="9">
        <v>1991</v>
      </c>
      <c r="B16" s="10" t="s">
        <v>408</v>
      </c>
      <c r="C16" s="32">
        <v>0</v>
      </c>
      <c r="D16" s="32">
        <v>0</v>
      </c>
      <c r="E16" s="32">
        <v>0</v>
      </c>
      <c r="F16" s="32">
        <v>0</v>
      </c>
      <c r="G16" s="11">
        <v>0</v>
      </c>
      <c r="H16" s="32">
        <v>0</v>
      </c>
      <c r="I16" s="32">
        <v>3.3806939999999994E-2</v>
      </c>
      <c r="J16" s="32">
        <v>0</v>
      </c>
      <c r="K16" s="32">
        <v>-3.3806939999999994E-2</v>
      </c>
      <c r="L16" s="16"/>
      <c r="M16" s="32">
        <v>0</v>
      </c>
      <c r="N16" s="32">
        <v>3.3806939999999994E-2</v>
      </c>
      <c r="O16" s="32">
        <v>0</v>
      </c>
      <c r="P16" s="32">
        <v>-3.3806939999999994E-2</v>
      </c>
    </row>
    <row r="17" spans="1:16" s="15" customFormat="1" ht="19.5" customHeight="1" x14ac:dyDescent="0.3">
      <c r="A17" s="12">
        <v>1910</v>
      </c>
      <c r="B17" s="13" t="s">
        <v>88</v>
      </c>
      <c r="C17" s="34">
        <v>1.4332639166666667</v>
      </c>
      <c r="D17" s="34">
        <v>0</v>
      </c>
      <c r="E17" s="34">
        <v>1.4332639166666665</v>
      </c>
      <c r="F17" s="34">
        <v>0</v>
      </c>
      <c r="G17" s="56">
        <v>0</v>
      </c>
      <c r="H17" s="34">
        <v>0</v>
      </c>
      <c r="I17" s="34">
        <v>0</v>
      </c>
      <c r="J17" s="34">
        <v>7.5630169999999997E-2</v>
      </c>
      <c r="K17" s="34">
        <v>-7.5630169999999997E-2</v>
      </c>
      <c r="L17" s="14"/>
      <c r="M17" s="34">
        <v>-1.4332639166666667</v>
      </c>
      <c r="N17" s="34">
        <v>0</v>
      </c>
      <c r="O17" s="34">
        <v>-1.3576337466666666</v>
      </c>
      <c r="P17" s="34">
        <v>-7.5630170000000163E-2</v>
      </c>
    </row>
    <row r="18" spans="1:16" s="15" customFormat="1" ht="19.5" customHeight="1" x14ac:dyDescent="0.3">
      <c r="A18" s="9">
        <v>1210</v>
      </c>
      <c r="B18" s="10" t="s">
        <v>414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0</v>
      </c>
      <c r="J18" s="32">
        <v>0</v>
      </c>
      <c r="K18" s="32">
        <v>0</v>
      </c>
      <c r="L18" s="16"/>
      <c r="M18" s="32">
        <v>0</v>
      </c>
      <c r="N18" s="32">
        <v>0</v>
      </c>
      <c r="O18" s="32">
        <v>0</v>
      </c>
      <c r="P18" s="32">
        <v>0</v>
      </c>
    </row>
    <row r="19" spans="1:16" s="15" customFormat="1" ht="19.5" customHeight="1" x14ac:dyDescent="0.3">
      <c r="A19" s="12">
        <v>1810</v>
      </c>
      <c r="B19" s="13" t="s">
        <v>407</v>
      </c>
      <c r="C19" s="140">
        <v>0</v>
      </c>
      <c r="D19" s="140">
        <v>0</v>
      </c>
      <c r="E19" s="140">
        <v>0</v>
      </c>
      <c r="F19" s="140">
        <v>0</v>
      </c>
      <c r="G19" s="141">
        <v>0</v>
      </c>
      <c r="H19" s="140">
        <v>0</v>
      </c>
      <c r="I19" s="140">
        <v>12.55869815</v>
      </c>
      <c r="J19" s="140">
        <v>4.9817450000000006E-2</v>
      </c>
      <c r="K19" s="140">
        <v>-12.6085156</v>
      </c>
      <c r="L19" s="19"/>
      <c r="M19" s="140">
        <v>0</v>
      </c>
      <c r="N19" s="140">
        <v>12.55869815</v>
      </c>
      <c r="O19" s="140">
        <v>4.9817450000000006E-2</v>
      </c>
      <c r="P19" s="140">
        <v>-12.6085156</v>
      </c>
    </row>
    <row r="20" spans="1:16" s="15" customFormat="1" ht="19.5" customHeight="1" x14ac:dyDescent="0.3">
      <c r="A20" s="53">
        <v>1992</v>
      </c>
      <c r="B20" s="96" t="s">
        <v>90</v>
      </c>
      <c r="C20" s="33">
        <v>0</v>
      </c>
      <c r="D20" s="33">
        <v>-4.9644847499999996</v>
      </c>
      <c r="E20" s="33">
        <v>4.9644847499999996</v>
      </c>
      <c r="F20" s="33">
        <v>0</v>
      </c>
      <c r="G20" s="11">
        <v>0</v>
      </c>
      <c r="H20" s="33">
        <v>0</v>
      </c>
      <c r="I20" s="33">
        <v>1.1542812099999999</v>
      </c>
      <c r="J20" s="33">
        <v>-6.0437280000000003E-2</v>
      </c>
      <c r="K20" s="33">
        <v>-1.09384393</v>
      </c>
      <c r="L20" s="55"/>
      <c r="M20" s="33">
        <v>0</v>
      </c>
      <c r="N20" s="33">
        <v>6.1187659599999993</v>
      </c>
      <c r="O20" s="33">
        <v>-5.0249220299999999</v>
      </c>
      <c r="P20" s="33">
        <v>-1.0938439299999994</v>
      </c>
    </row>
    <row r="21" spans="1:16" s="28" customFormat="1" ht="19.5" customHeight="1" x14ac:dyDescent="0.3">
      <c r="A21" s="24"/>
      <c r="B21" s="25" t="s">
        <v>93</v>
      </c>
      <c r="C21" s="26">
        <v>1242.8603305947872</v>
      </c>
      <c r="D21" s="26">
        <v>710.17086979104101</v>
      </c>
      <c r="E21" s="26">
        <v>33.57811273960629</v>
      </c>
      <c r="F21" s="26">
        <v>499.11134806413992</v>
      </c>
      <c r="G21" s="27"/>
      <c r="H21" s="26">
        <v>1272.4803357100006</v>
      </c>
      <c r="I21" s="26">
        <v>854.54684457999997</v>
      </c>
      <c r="J21" s="26">
        <v>75.527086180000012</v>
      </c>
      <c r="K21" s="27">
        <v>342.40640495000065</v>
      </c>
      <c r="L21" s="27"/>
      <c r="M21" s="26">
        <v>29.620005115213022</v>
      </c>
      <c r="N21" s="26">
        <v>144.3759747889589</v>
      </c>
      <c r="O21" s="26">
        <v>41.948973440393722</v>
      </c>
      <c r="P21" s="26">
        <v>-156.70494311413961</v>
      </c>
    </row>
    <row r="22" spans="1:16" ht="15" customHeight="1" x14ac:dyDescent="0.3">
      <c r="A22" s="4"/>
      <c r="B22" s="6"/>
      <c r="C22" s="5"/>
      <c r="D22" s="5"/>
      <c r="E22" s="5"/>
      <c r="F22" s="5"/>
      <c r="G22" s="29"/>
      <c r="H22" s="5"/>
      <c r="I22" s="5"/>
      <c r="J22" s="5"/>
      <c r="K22" s="30"/>
      <c r="L22" s="29"/>
      <c r="M22" s="5"/>
      <c r="N22" s="5"/>
      <c r="O22" s="5"/>
      <c r="P22" s="30"/>
    </row>
    <row r="23" spans="1:16" ht="15" customHeight="1" x14ac:dyDescent="0.35">
      <c r="A23" s="80" t="s">
        <v>464</v>
      </c>
      <c r="B23" s="5"/>
      <c r="C23" s="119" t="s">
        <v>455</v>
      </c>
      <c r="D23" s="5"/>
      <c r="E23" s="5"/>
      <c r="F23" s="5"/>
      <c r="G23" s="29"/>
      <c r="H23" s="5"/>
      <c r="I23" s="5"/>
      <c r="J23" s="5"/>
      <c r="K23" s="5"/>
      <c r="L23" s="29"/>
      <c r="M23" s="5"/>
      <c r="N23" s="5"/>
      <c r="O23" s="5"/>
      <c r="P23" s="5"/>
    </row>
    <row r="24" spans="1:16" ht="15" customHeight="1" x14ac:dyDescent="0.35">
      <c r="A24" s="4"/>
      <c r="B24" s="5"/>
      <c r="C24" s="119" t="s">
        <v>456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80" t="s">
        <v>393</v>
      </c>
      <c r="B25" s="5"/>
    </row>
    <row r="26" spans="1:16" ht="15" customHeight="1" x14ac:dyDescent="0.3">
      <c r="A26" s="98" t="s">
        <v>394</v>
      </c>
    </row>
    <row r="27" spans="1:16" x14ac:dyDescent="0.3">
      <c r="A27" s="98" t="s">
        <v>395</v>
      </c>
    </row>
    <row r="28" spans="1:16" x14ac:dyDescent="0.3">
      <c r="A28" s="98" t="s">
        <v>396</v>
      </c>
    </row>
    <row r="31" spans="1:16" x14ac:dyDescent="0.3">
      <c r="A31" s="98" t="s">
        <v>458</v>
      </c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2018-10-18T17:39:38Z</cp:lastPrinted>
  <dcterms:created xsi:type="dcterms:W3CDTF">2016-10-19T17:33:59Z</dcterms:created>
  <dcterms:modified xsi:type="dcterms:W3CDTF">2018-10-18T17:40:05Z</dcterms:modified>
</cp:coreProperties>
</file>