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8\"/>
    </mc:Choice>
  </mc:AlternateContent>
  <bookViews>
    <workbookView xWindow="0" yWindow="0" windowWidth="15360" windowHeight="8688" tabRatio="829" firstSheet="6" activeTab="6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'!$U$3:$V$3</definedName>
    <definedName name="_xlnm._FilterDatabase" localSheetId="14" hidden="1">'HC - Fund Level MTD (vs. Bdgt)'!$A$4:$P$4</definedName>
    <definedName name="_xlnm._FilterDatabase" localSheetId="16" hidden="1">'HC - Fund Level MTD (vs. Fcst)'!$A$6:$P$6</definedName>
    <definedName name="_xlnm._FilterDatabase" localSheetId="12" hidden="1">'HC - Fund Level MTD (vs. PY)'!$A$4:$P$4</definedName>
    <definedName name="_xlnm._FilterDatabase" localSheetId="15" hidden="1">'HC - Fund Level YTD (vs. Bdgt)'!$A$4:$P$4</definedName>
    <definedName name="_xlnm._FilterDatabase" localSheetId="17" hidden="1">'HC - Fund Level YTD (vs. Fcst)'!$A$6:$P$6</definedName>
    <definedName name="_xlnm._FilterDatabase" localSheetId="13" hidden="1">'HC - Fund Level YTD (vs. PY)'!$A$4:$P$4</definedName>
    <definedName name="_xlnm._FilterDatabase" localSheetId="8" hidden="1">'MC - Fund Level MTD (vs. Bdgt)'!$A$4:$P$4</definedName>
    <definedName name="_xlnm._FilterDatabase" localSheetId="10" hidden="1">'MC - Fund Level MTD (vs. Fcst)'!$A$6:$P$6</definedName>
    <definedName name="_xlnm._FilterDatabase" localSheetId="6" hidden="1">'MC - Fund Level MTD (vs. PY)'!$A$4:$P$4</definedName>
    <definedName name="_xlnm._FilterDatabase" localSheetId="9" hidden="1">'MC - Fund Level YTD (vs. Bdgt)'!$A$4:$P$4</definedName>
    <definedName name="_xlnm._FilterDatabase" localSheetId="11" hidden="1">'MC - Fund Level YTD (vs. Fcst)'!$A$6:$P$6</definedName>
    <definedName name="_xlnm._FilterDatabase" localSheetId="7" hidden="1">'MC - Fund Level YTD (vs. PY)'!$A$4:$P$4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20">'Enrollment by PAC - County '!$A$1:$T$105</definedName>
    <definedName name="_xlnm.Print_Area" localSheetId="14">'HC - Fund Level MTD (vs. Bdgt)'!$A$1:$P$29</definedName>
    <definedName name="_xlnm.Print_Area" localSheetId="16">'HC - Fund Level MTD (vs. Fcst)'!$A$1:$P$35</definedName>
    <definedName name="_xlnm.Print_Area" localSheetId="12">'HC - Fund Level MTD (vs. PY)'!$A$1:$P$29</definedName>
    <definedName name="_xlnm.Print_Area" localSheetId="15">'HC - Fund Level YTD (vs. Bdgt)'!$A$1:$P$29</definedName>
    <definedName name="_xlnm.Print_Area" localSheetId="17">'HC - Fund Level YTD (vs. Fcst)'!$A$1:$P$35</definedName>
    <definedName name="_xlnm.Print_Area" localSheetId="13">'HC - Fund Level YTD (vs. PY)'!$A$1:$P$29</definedName>
    <definedName name="_xlnm.Print_Area" localSheetId="8">'MC - Fund Level MTD (vs. Bdgt)'!$A$1:$P$34</definedName>
    <definedName name="_xlnm.Print_Area" localSheetId="10">'MC - Fund Level MTD (vs. Fcst)'!$A$1:$P$34</definedName>
    <definedName name="_xlnm.Print_Area" localSheetId="6">'MC - Fund Level MTD (vs. PY)'!$A$1:$P$34</definedName>
    <definedName name="_xlnm.Print_Area" localSheetId="9">'MC - Fund Level YTD (vs. Bdgt)'!$A$1:$P$34</definedName>
    <definedName name="_xlnm.Print_Area" localSheetId="11">'MC - Fund Level YTD (vs. Fcst)'!$A$1:$P$34</definedName>
    <definedName name="_xlnm.Print_Area" localSheetId="7">'MC - Fund Level YTD (vs. PY)'!$A$1:$P$34</definedName>
    <definedName name="_xlnm.Print_Area" localSheetId="18">'PMPM by COS (MTD)'!$A$1:$C$45</definedName>
    <definedName name="_xlnm.Print_Area" localSheetId="19">'PMPM by COS (YTD)'!$A$1:$C$47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F12" i="27"/>
  <c r="N15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9" s="1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F26" i="9" s="1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O26" i="9" l="1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<sst xmlns="http://schemas.openxmlformats.org/spreadsheetml/2006/main" count="1664" uniqueCount="481">
  <si>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</si>
  <si>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</si>
  <si>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</si>
  <si>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</si>
  <si>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</si>
  <si>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</si>
  <si>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</si>
  <si>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</si>
  <si>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</si>
  <si>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</si>
  <si>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</si>
  <si>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</si>
  <si>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</si>
  <si>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</si>
  <si>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</si>
  <si>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</si>
  <si>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</si>
  <si>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</si>
  <si>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</si>
  <si>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</si>
  <si>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</si>
  <si>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</si>
  <si>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</si>
  <si>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</si>
  <si>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</si>
  <si>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</si>
  <si>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</si>
  <si>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</si>
  <si>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</si>
  <si>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</si>
  <si>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</si>
  <si>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</si>
  <si>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</si>
  <si>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</si>
  <si>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</si>
  <si>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</si>
  <si>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</si>
  <si>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</si>
  <si>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</si>
  <si>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</si>
  <si>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</si>
  <si>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</si>
  <si>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</si>
  <si>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</si>
  <si>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</si>
  <si>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</si>
  <si>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</si>
  <si>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</si>
  <si>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</si>
  <si>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</si>
  <si>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</si>
  <si>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</si>
  <si>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</si>
  <si>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</si>
  <si>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</si>
  <si>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</si>
  <si>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</si>
  <si>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</si>
  <si>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</si>
  <si>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</si>
  <si>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</si>
  <si>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</si>
  <si>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</si>
  <si>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</si>
  <si>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</si>
  <si>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</si>
  <si>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</si>
  <si>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</si>
  <si>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</si>
  <si>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</si>
  <si>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</si>
  <si>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</si>
  <si>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</si>
  <si>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</si>
  <si>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</si>
  <si>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</si>
  <si>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</si>
  <si>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</si>
  <si>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</si>
  <si>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</si>
  <si>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</si>
  <si>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</si>
  <si>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</si>
  <si>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</si>
  <si>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</si>
  <si>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</si>
  <si>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</si>
  <si>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</si>
  <si>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</si>
  <si>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</si>
  <si>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</si>
  <si>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</si>
  <si>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</si>
  <si>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</si>
  <si>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</si>
  <si>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</si>
  <si>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</si>
  <si>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</si>
  <si>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</si>
  <si>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</si>
  <si>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</si>
  <si>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</si>
  <si>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</si>
  <si>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</si>
  <si>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</si>
  <si>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</si>
  <si>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</si>
  <si>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</si>
  <si>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</si>
  <si>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</si>
  <si>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</si>
  <si>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</si>
  <si>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</si>
  <si>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</si>
  <si>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</si>
  <si>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</si>
  <si>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</si>
  <si>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</si>
  <si>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</si>
  <si>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</si>
  <si>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</si>
  <si>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</si>
  <si>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</si>
  <si>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</si>
  <si>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</si>
  <si>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</si>
  <si>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</si>
  <si>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</si>
  <si>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</si>
  <si>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</si>
  <si>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</si>
  <si>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</si>
  <si>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</si>
  <si>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</si>
  <si>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</si>
  <si>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</si>
  <si>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</si>
  <si>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</si>
  <si>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</si>
  <si>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</si>
  <si>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</si>
  <si>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</si>
  <si>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</si>
  <si>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</si>
  <si>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</si>
  <si>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</si>
  <si>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</si>
  <si>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</si>
  <si>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</si>
  <si>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</si>
  <si>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</si>
  <si>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</si>
  <si>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</si>
  <si>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</si>
  <si>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</si>
  <si>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</si>
  <si>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</si>
  <si>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</si>
  <si>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</si>
  <si>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</si>
  <si>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</si>
  <si>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</si>
  <si>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</si>
  <si>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</si>
  <si>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</si>
  <si>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</si>
  <si>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</si>
  <si>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</si>
  <si>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</si>
  <si>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</si>
  <si>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</si>
  <si>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</si>
  <si>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</si>
  <si>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</si>
  <si>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</si>
  <si>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</si>
  <si>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</si>
  <si>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</si>
  <si>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</si>
  <si>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</si>
  <si>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</si>
  <si>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</si>
  <si>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</si>
  <si>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</si>
  <si>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</si>
  <si>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</si>
  <si>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</si>
  <si>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</si>
  <si>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</si>
  <si>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</si>
  <si>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</si>
  <si>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</si>
  <si>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</si>
  <si>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</si>
  <si>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</si>
  <si>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</si>
  <si>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</si>
  <si>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</si>
  <si>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</si>
  <si>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</si>
  <si>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</si>
  <si>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</si>
  <si>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</si>
  <si>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</si>
  <si>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</si>
  <si>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</si>
  <si>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</si>
  <si>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</si>
  <si>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</si>
  <si>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</si>
  <si>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</si>
  <si>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</si>
  <si>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</si>
  <si>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</si>
  <si>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</si>
  <si>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</si>
  <si>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</si>
  <si>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</si>
  <si>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</si>
  <si>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</si>
  <si>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</si>
  <si>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</si>
  <si>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</si>
  <si>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</si>
  <si>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</si>
  <si>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</si>
  <si>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</si>
  <si>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</si>
  <si>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</si>
  <si>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</si>
  <si>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</si>
  <si>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</si>
  <si>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</si>
  <si>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</si>
  <si>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</si>
  <si>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</si>
  <si>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</si>
  <si>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</si>
  <si>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</si>
  <si>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</si>
  <si>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</si>
  <si>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</si>
  <si>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</si>
  <si>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</si>
  <si>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</si>
  <si>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</si>
  <si>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</si>
  <si>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</si>
  <si>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</si>
  <si>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</si>
  <si>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</si>
  <si>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</si>
  <si>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</si>
  <si>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May 2018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</si>
  <si>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</si>
  <si>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</si>
  <si>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</si>
  <si>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</si>
  <si>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</si>
  <si>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</si>
  <si>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</si>
  <si>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TOTAL W/ADJ. ALIENS ACTUAL</t>
  </si>
  <si>
    <t>MAY 2018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</si>
  <si>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</si>
  <si>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</si>
  <si>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</si>
  <si>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</si>
  <si>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</si>
  <si>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</si>
  <si>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</si>
  <si>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</si>
  <si>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</si>
  <si>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</si>
  <si>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</si>
  <si>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</si>
  <si>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</si>
  <si>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</si>
  <si>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</si>
  <si>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</si>
  <si>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</si>
  <si>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</si>
  <si>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</si>
  <si>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</si>
  <si>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</si>
  <si>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</si>
  <si>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</si>
  <si>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</si>
  <si>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</si>
  <si>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</si>
  <si>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</si>
  <si>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</si>
  <si>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</si>
  <si>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</si>
  <si>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</si>
  <si>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</si>
  <si>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</si>
  <si>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</si>
  <si>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</si>
  <si>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</si>
  <si>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</si>
  <si>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</si>
  <si>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</si>
  <si>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</si>
  <si>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</si>
  <si>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</si>
  <si>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</si>
  <si>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</si>
  <si>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</si>
  <si>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</si>
  <si>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</si>
  <si>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</si>
  <si>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</si>
  <si>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</si>
  <si>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</si>
  <si>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</si>
  <si>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</si>
  <si>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</si>
  <si>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</si>
  <si>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</si>
  <si>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</si>
  <si>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</si>
  <si>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</si>
  <si>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</si>
  <si>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</si>
  <si>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</si>
  <si>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</si>
  <si>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</si>
  <si>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</si>
  <si>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</si>
  <si>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</si>
  <si>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</si>
  <si>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</si>
  <si>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</si>
  <si>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</si>
  <si>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</si>
  <si>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</si>
  <si>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</si>
  <si>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</si>
  <si>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</si>
  <si>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</si>
  <si>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</si>
  <si>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</si>
  <si>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</si>
  <si>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</si>
  <si>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</si>
  <si>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</si>
  <si>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</si>
  <si>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</si>
  <si>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</si>
  <si>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</si>
  <si>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</si>
  <si>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</si>
  <si>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</si>
  <si>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</si>
  <si>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</si>
  <si>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</si>
  <si>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</si>
  <si>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</si>
  <si>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</si>
  <si>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</si>
  <si>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</si>
  <si>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</si>
  <si>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</si>
  <si>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</si>
  <si>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</si>
  <si>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</si>
  <si>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</si>
  <si>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</si>
  <si>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</si>
  <si>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</si>
  <si>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</si>
  <si>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Check</t>
  </si>
  <si>
    <t>TRUE/FALSE</t>
  </si>
  <si>
    <t>CHECK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</si>
  <si>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</si>
  <si>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</si>
  <si>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</si>
  <si>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</si>
  <si>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</si>
  <si>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</si>
  <si>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</si>
  <si>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</si>
  <si>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</si>
  <si>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</si>
  <si>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</si>
  <si>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</si>
  <si>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</si>
  <si>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</si>
  <si>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</si>
  <si>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</si>
  <si>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</si>
  <si>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</si>
  <si>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</si>
  <si>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</si>
  <si>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</si>
  <si>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</si>
  <si>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</si>
  <si>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</si>
  <si>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</si>
  <si>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</si>
  <si>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</si>
  <si>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</si>
  <si>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</si>
  <si>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</si>
  <si>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</si>
  <si>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</si>
  <si>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</si>
  <si>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</si>
  <si>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</si>
  <si>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</si>
  <si>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</si>
  <si>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</si>
  <si>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</si>
  <si>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</si>
  <si>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</si>
  <si>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</si>
  <si>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</si>
  <si>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</si>
  <si>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</si>
  <si>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</si>
  <si>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</si>
  <si>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</si>
  <si>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</si>
  <si>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</si>
  <si>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</si>
  <si>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</si>
  <si>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</si>
  <si>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</si>
  <si>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</si>
  <si>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</si>
  <si>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</si>
  <si>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</si>
  <si>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</si>
  <si>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</si>
  <si>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</si>
  <si>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</si>
  <si>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</si>
  <si>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</si>
  <si>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</si>
  <si>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</si>
  <si>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</si>
  <si>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</si>
  <si>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</si>
  <si>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</si>
  <si>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</si>
  <si>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</si>
  <si>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</si>
  <si>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</si>
  <si>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</si>
  <si>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</si>
  <si>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</si>
  <si>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</si>
  <si>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</si>
  <si>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</si>
  <si>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</si>
  <si>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</si>
  <si>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</si>
  <si>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</si>
  <si>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</si>
  <si>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</si>
  <si>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</si>
  <si>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ENROLLMENT AS OF APRIL 30, 2018 BY PROGRAM AID CATEGORY - COUNTY LEVEL</t>
  </si>
  <si>
    <t>Medicaid Transformation Legislative Reporting - Prepared by DMA Financial Planning &amp; Analysis on June 21, 2018</t>
  </si>
  <si>
    <t>1. Funds 1310/1331 ($137.6M) - Increase in year-over year checkwrites along with an increase in Parts A, B, and D Buy-in Invoices.</t>
  </si>
  <si>
    <t>1. Funds 1310/1331 ($59.9M) - Lower net fee-for-service payments along with capitation payments being under budget.</t>
  </si>
  <si>
    <t>4. Fund 1993 ($46.7M) - Reflects a DSH payment resulting from an amended FFY2016 GAP plan model.</t>
  </si>
  <si>
    <t>2. Fund 1320 ($32.3M) - Timing of cost settlement activity.</t>
  </si>
  <si>
    <t>*The total amounts are presented on a cash basis as of the end of the accounting period and do not reflect</t>
  </si>
  <si>
    <t xml:space="preserve">  end of year accruals or potential adjustments.</t>
  </si>
  <si>
    <t>2. Enrollment data as of April 30, 2018. These individuals were eligible for benefits in May 2018.</t>
  </si>
  <si>
    <t>Actuals - May 2017 (Month-End)</t>
  </si>
  <si>
    <t>Actuals - May 2018 (Month-End)</t>
  </si>
  <si>
    <t>Data Source for Actuals: May 2018 BD-701</t>
  </si>
  <si>
    <t>Actuals - May 2017 (YTD)</t>
  </si>
  <si>
    <t>Actuals - May 2018 (YTD)</t>
  </si>
  <si>
    <t>Auth. Budget - May 2018 (Month-End)</t>
  </si>
  <si>
    <t>Auth. Budget - May 2018 (YTD)</t>
  </si>
  <si>
    <t>Per Member Per Month Expenditures 
by Category of Service  (May 2018 Month-End)</t>
  </si>
  <si>
    <t>Enrollment for May 2018:</t>
  </si>
  <si>
    <t>Per Member Per Month Expenditures 
by Category of Service  (May 2018 - State Fiscal Year-to-Date)</t>
  </si>
  <si>
    <t>Total Member Months for May 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</si>
</sst>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</cellStyleXfs>
  <cellXfs count="184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165" fontId="7" fillId="0" borderId="5" xfId="1" applyNumberFormat="1" applyFont="1" applyFill="1" applyBorder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5" borderId="1" xfId="0" applyFont="1" applyFill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7" fillId="5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0" borderId="1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43" fontId="16" fillId="0" borderId="0" xfId="1" applyNumberFormat="1" applyFont="1" applyFill="1" applyBorder="1"/>
    <xf numFmtId="43" fontId="16" fillId="0" borderId="0" xfId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4" fontId="16" fillId="0" borderId="0" xfId="0" applyNumberFormat="1" applyFont="1" applyBorder="1" applyAlignment="1">
      <alignment horizontal="center" vertical="center"/>
    </xf>
    <xf numFmtId="44" fontId="19" fillId="0" borderId="0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13" fillId="7" borderId="0" xfId="1" applyNumberFormat="1" applyFont="1" applyFill="1" applyAlignment="1">
      <alignment horizontal="left"/>
    </xf>
    <xf numFmtId="0" fontId="24" fillId="7" borderId="1" xfId="0" applyFont="1" applyFill="1" applyBorder="1"/>
    <xf numFmtId="0" fontId="22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44" fontId="16" fillId="0" borderId="0" xfId="0" applyNumberFormat="1" applyFont="1" applyBorder="1"/>
    <xf numFmtId="43" fontId="16" fillId="5" borderId="0" xfId="1" applyNumberFormat="1" applyFont="1" applyFill="1" applyBorder="1"/>
    <xf numFmtId="43" fontId="16" fillId="0" borderId="0" xfId="1" applyNumberFormat="1" applyFont="1" applyBorder="1"/>
    <xf numFmtId="0" fontId="19" fillId="0" borderId="0" xfId="0" applyFont="1" applyFill="1" applyBorder="1"/>
    <xf numFmtId="44" fontId="19" fillId="5" borderId="0" xfId="0" applyNumberFormat="1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/>
    </xf>
    <xf numFmtId="44" fontId="19" fillId="5" borderId="0" xfId="2" applyFont="1" applyFill="1" applyBorder="1"/>
    <xf numFmtId="0" fontId="2" fillId="0" borderId="0" xfId="0" applyFont="1" applyBorder="1"/>
    <xf numFmtId="0" fontId="14" fillId="0" borderId="0" xfId="0" applyFont="1" applyBorder="1"/>
    <xf numFmtId="0" fontId="27" fillId="7" borderId="0" xfId="0" applyFont="1" applyFill="1" applyBorder="1"/>
    <xf numFmtId="0" fontId="0" fillId="7" borderId="0" xfId="0" applyFill="1" applyBorder="1"/>
    <xf numFmtId="0" fontId="27" fillId="0" borderId="0" xfId="0" applyFont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0" borderId="0" xfId="0" applyFont="1" applyBorder="1" applyAlignment="1">
      <alignment horizontal="left" wrapText="1"/>
    </xf>
    <xf numFmtId="0" fontId="12" fillId="4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19">
    <cellStyle name="Comma" xfId="1" builtinId="3"/>
    <cellStyle name="Comma 2" xfId="8"/>
    <cellStyle name="Comma 3" xfId="11"/>
    <cellStyle name="Comma 4" xfId="13"/>
    <cellStyle name="Comma 5" xfId="16"/>
    <cellStyle name="Currency" xfId="2" builtinId="4"/>
    <cellStyle name="Currency 2" xfId="9"/>
    <cellStyle name="Currency 2 2 2 2" xfId="5"/>
    <cellStyle name="Normal" xfId="0" builtinId="0"/>
    <cellStyle name="Normal 10 10" xfId="7"/>
    <cellStyle name="Normal 17 37" xfId="6"/>
    <cellStyle name="Normal 2" xfId="10"/>
    <cellStyle name="Normal 2 2" xfId="4"/>
    <cellStyle name="Normal 3" xfId="15"/>
    <cellStyle name="Normal 4" xfId="18"/>
    <cellStyle name="Normal 46" xfId="14"/>
    <cellStyle name="Normal 7" xfId="12"/>
    <cellStyle name="Percent" xfId="3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AQ167"/>
  <sheetViews>
    <sheetView zoomScale="85" zoomScaleNormal="85" workbookViewId="0">
      <pane xSplit="2" ySplit="3" topLeftCell="I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8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8" t="s">
        <v>394</v>
      </c>
      <c r="AQ3" s="98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9">
        <f>SUMIF($E$3:$AN$3,$AP$1,$E4:$AN4)</f>
        <v>0</v>
      </c>
      <c r="AQ4" s="99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9">
        <f t="shared" ref="AP5:AP68" si="0">SUMIF($E$3:$AN$3,$AP$1,$E5:$AN5)</f>
        <v>0</v>
      </c>
      <c r="AQ5" s="99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9">
        <f t="shared" si="0"/>
        <v>0</v>
      </c>
      <c r="AQ6" s="99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9">
        <f t="shared" si="0"/>
        <v>0</v>
      </c>
      <c r="AQ7" s="99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9">
        <f t="shared" si="0"/>
        <v>0</v>
      </c>
      <c r="AQ8" s="99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9">
        <f t="shared" si="0"/>
        <v>0</v>
      </c>
      <c r="AQ9" s="99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9">
        <f t="shared" si="0"/>
        <v>0</v>
      </c>
      <c r="AQ10" s="99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9">
        <f t="shared" si="0"/>
        <v>0</v>
      </c>
      <c r="AQ11" s="99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9">
        <f t="shared" si="0"/>
        <v>0</v>
      </c>
      <c r="AQ12" s="99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9">
        <f t="shared" si="0"/>
        <v>0</v>
      </c>
      <c r="AQ13" s="99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9">
        <f t="shared" si="0"/>
        <v>0</v>
      </c>
      <c r="AQ14" s="99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9">
        <f t="shared" si="0"/>
        <v>0</v>
      </c>
      <c r="AQ15" s="99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9">
        <f t="shared" si="0"/>
        <v>0</v>
      </c>
      <c r="AQ16" s="99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9">
        <f t="shared" si="0"/>
        <v>0</v>
      </c>
      <c r="AQ17" s="99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9">
        <f t="shared" si="0"/>
        <v>0</v>
      </c>
      <c r="AQ18" s="99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9">
        <f t="shared" si="0"/>
        <v>0</v>
      </c>
      <c r="AQ19" s="99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9">
        <f t="shared" si="0"/>
        <v>0</v>
      </c>
      <c r="AQ20" s="99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9">
        <f t="shared" si="0"/>
        <v>0</v>
      </c>
      <c r="AQ21" s="99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9">
        <f t="shared" si="0"/>
        <v>0</v>
      </c>
      <c r="AQ22" s="99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9">
        <f t="shared" si="0"/>
        <v>0</v>
      </c>
      <c r="AQ23" s="99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9">
        <f t="shared" si="0"/>
        <v>0</v>
      </c>
      <c r="AQ24" s="99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9">
        <f t="shared" si="0"/>
        <v>0</v>
      </c>
      <c r="AQ25" s="99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9">
        <f t="shared" si="0"/>
        <v>0</v>
      </c>
      <c r="AQ26" s="99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9">
        <f t="shared" si="0"/>
        <v>0</v>
      </c>
      <c r="AQ27" s="99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9">
        <f t="shared" si="0"/>
        <v>0</v>
      </c>
      <c r="AQ28" s="99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9">
        <f t="shared" si="0"/>
        <v>0</v>
      </c>
      <c r="AQ29" s="99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9">
        <f t="shared" si="0"/>
        <v>0</v>
      </c>
      <c r="AQ30" s="99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9">
        <f t="shared" si="0"/>
        <v>0</v>
      </c>
      <c r="AQ31" s="99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9">
        <f t="shared" si="0"/>
        <v>0</v>
      </c>
      <c r="AQ32" s="99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9">
        <f t="shared" si="0"/>
        <v>0</v>
      </c>
      <c r="AQ33" s="99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9">
        <f t="shared" si="0"/>
        <v>0</v>
      </c>
      <c r="AQ34" s="99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9">
        <f t="shared" si="0"/>
        <v>0</v>
      </c>
      <c r="AQ35" s="99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9">
        <f t="shared" si="0"/>
        <v>0</v>
      </c>
      <c r="AQ36" s="99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9">
        <f t="shared" si="0"/>
        <v>0</v>
      </c>
      <c r="AQ37" s="99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9">
        <f t="shared" si="0"/>
        <v>0</v>
      </c>
      <c r="AQ38" s="99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9">
        <f t="shared" si="0"/>
        <v>0</v>
      </c>
      <c r="AQ39" s="99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9">
        <f t="shared" si="0"/>
        <v>0</v>
      </c>
      <c r="AQ40" s="99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9">
        <f t="shared" si="0"/>
        <v>0</v>
      </c>
      <c r="AQ41" s="99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9">
        <f t="shared" si="0"/>
        <v>0</v>
      </c>
      <c r="AQ42" s="99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9">
        <f t="shared" si="0"/>
        <v>0</v>
      </c>
      <c r="AQ43" s="99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9">
        <f t="shared" si="0"/>
        <v>0</v>
      </c>
      <c r="AQ44" s="99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9">
        <f t="shared" si="0"/>
        <v>0</v>
      </c>
      <c r="AQ45" s="99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9">
        <f t="shared" si="0"/>
        <v>0</v>
      </c>
      <c r="AQ46" s="99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9">
        <f t="shared" si="0"/>
        <v>0</v>
      </c>
      <c r="AQ47" s="99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9">
        <f t="shared" si="0"/>
        <v>0</v>
      </c>
      <c r="AQ48" s="99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9">
        <f t="shared" si="0"/>
        <v>0</v>
      </c>
      <c r="AQ49" s="99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9">
        <f t="shared" si="0"/>
        <v>0</v>
      </c>
      <c r="AQ50" s="99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9">
        <f t="shared" si="0"/>
        <v>0</v>
      </c>
      <c r="AQ51" s="99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9">
        <f t="shared" si="0"/>
        <v>0</v>
      </c>
      <c r="AQ52" s="99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9">
        <f t="shared" si="0"/>
        <v>0</v>
      </c>
      <c r="AQ53" s="99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9">
        <f t="shared" si="0"/>
        <v>0</v>
      </c>
      <c r="AQ54" s="99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9">
        <f t="shared" si="0"/>
        <v>0</v>
      </c>
      <c r="AQ55" s="99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9">
        <f t="shared" si="0"/>
        <v>0</v>
      </c>
      <c r="AQ56" s="99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9">
        <f t="shared" si="0"/>
        <v>0</v>
      </c>
      <c r="AQ57" s="99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9">
        <f t="shared" si="0"/>
        <v>0</v>
      </c>
      <c r="AQ58" s="99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9">
        <f t="shared" si="0"/>
        <v>0</v>
      </c>
      <c r="AQ59" s="99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9">
        <f t="shared" si="0"/>
        <v>0</v>
      </c>
      <c r="AQ60" s="99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9">
        <f t="shared" si="0"/>
        <v>0</v>
      </c>
      <c r="AQ61" s="99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9">
        <f t="shared" si="0"/>
        <v>0</v>
      </c>
      <c r="AQ62" s="99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9">
        <f t="shared" si="0"/>
        <v>0</v>
      </c>
      <c r="AQ63" s="99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9">
        <f t="shared" si="0"/>
        <v>0</v>
      </c>
      <c r="AQ64" s="99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9">
        <f t="shared" si="0"/>
        <v>0</v>
      </c>
      <c r="AQ65" s="99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9">
        <f t="shared" si="0"/>
        <v>0</v>
      </c>
      <c r="AQ66" s="99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9">
        <f t="shared" si="0"/>
        <v>0</v>
      </c>
      <c r="AQ67" s="99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9">
        <f t="shared" si="0"/>
        <v>0</v>
      </c>
      <c r="AQ68" s="99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9">
        <f t="shared" ref="AP69:AP132" si="1">SUMIF($E$3:$AN$3,$AP$1,$E69:$AN69)</f>
        <v>0</v>
      </c>
      <c r="AQ69" s="99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9">
        <f t="shared" si="1"/>
        <v>0</v>
      </c>
      <c r="AQ70" s="99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9">
        <f t="shared" si="1"/>
        <v>0</v>
      </c>
      <c r="AQ71" s="99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9">
        <f t="shared" si="1"/>
        <v>0</v>
      </c>
      <c r="AQ72" s="99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9">
        <f t="shared" si="1"/>
        <v>0</v>
      </c>
      <c r="AQ73" s="99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9">
        <f t="shared" si="1"/>
        <v>0</v>
      </c>
      <c r="AQ74" s="99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9">
        <f t="shared" si="1"/>
        <v>0</v>
      </c>
      <c r="AQ75" s="99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9">
        <f t="shared" si="1"/>
        <v>0</v>
      </c>
      <c r="AQ76" s="99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9">
        <f t="shared" si="1"/>
        <v>0</v>
      </c>
      <c r="AQ77" s="99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9">
        <f t="shared" si="1"/>
        <v>0</v>
      </c>
      <c r="AQ78" s="99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9">
        <f t="shared" si="1"/>
        <v>0</v>
      </c>
      <c r="AQ79" s="99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9">
        <f t="shared" si="1"/>
        <v>0</v>
      </c>
      <c r="AQ80" s="99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9">
        <f t="shared" si="1"/>
        <v>0</v>
      </c>
      <c r="AQ81" s="99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9">
        <f t="shared" si="1"/>
        <v>0</v>
      </c>
      <c r="AQ82" s="99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9">
        <f t="shared" si="1"/>
        <v>0</v>
      </c>
      <c r="AQ83" s="99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9">
        <f t="shared" si="1"/>
        <v>0</v>
      </c>
      <c r="AQ84" s="99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9">
        <f t="shared" si="1"/>
        <v>0</v>
      </c>
      <c r="AQ85" s="99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9">
        <f t="shared" si="1"/>
        <v>0</v>
      </c>
      <c r="AQ86" s="99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9">
        <f t="shared" si="1"/>
        <v>0</v>
      </c>
      <c r="AQ87" s="99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9">
        <f t="shared" si="1"/>
        <v>0</v>
      </c>
      <c r="AQ88" s="99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9">
        <f t="shared" si="1"/>
        <v>0</v>
      </c>
      <c r="AQ89" s="99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9">
        <f t="shared" si="1"/>
        <v>0</v>
      </c>
      <c r="AQ90" s="99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9">
        <f t="shared" si="1"/>
        <v>0</v>
      </c>
      <c r="AQ91" s="99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9">
        <f t="shared" si="1"/>
        <v>0</v>
      </c>
      <c r="AQ92" s="99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9">
        <f t="shared" si="1"/>
        <v>0</v>
      </c>
      <c r="AQ93" s="99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9">
        <f t="shared" si="1"/>
        <v>0</v>
      </c>
      <c r="AQ94" s="99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9">
        <f t="shared" si="1"/>
        <v>0</v>
      </c>
      <c r="AQ95" s="99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9">
        <f t="shared" si="1"/>
        <v>0</v>
      </c>
      <c r="AQ96" s="99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9">
        <f t="shared" si="1"/>
        <v>0</v>
      </c>
      <c r="AQ97" s="99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9">
        <f t="shared" si="1"/>
        <v>0</v>
      </c>
      <c r="AQ98" s="99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9">
        <f t="shared" si="1"/>
        <v>0</v>
      </c>
      <c r="AQ99" s="99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9">
        <f t="shared" si="1"/>
        <v>0</v>
      </c>
      <c r="AQ100" s="99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9">
        <f t="shared" si="1"/>
        <v>0</v>
      </c>
      <c r="AQ101" s="99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9">
        <f t="shared" si="1"/>
        <v>0</v>
      </c>
      <c r="AQ102" s="99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9">
        <f t="shared" si="1"/>
        <v>0</v>
      </c>
      <c r="AQ103" s="99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9">
        <f t="shared" si="1"/>
        <v>0</v>
      </c>
      <c r="AQ104" s="99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9">
        <f t="shared" si="1"/>
        <v>0</v>
      </c>
      <c r="AQ105" s="99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9">
        <f t="shared" si="1"/>
        <v>0</v>
      </c>
      <c r="AQ106" s="99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9">
        <f t="shared" si="1"/>
        <v>0</v>
      </c>
      <c r="AQ107" s="99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9">
        <f t="shared" si="1"/>
        <v>0</v>
      </c>
      <c r="AQ108" s="99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9">
        <f t="shared" si="1"/>
        <v>0</v>
      </c>
      <c r="AQ109" s="99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9">
        <f t="shared" si="1"/>
        <v>0</v>
      </c>
      <c r="AQ110" s="99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9">
        <f t="shared" si="1"/>
        <v>0</v>
      </c>
      <c r="AQ111" s="99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9">
        <f t="shared" si="1"/>
        <v>0</v>
      </c>
      <c r="AQ112" s="99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9">
        <f t="shared" si="1"/>
        <v>0</v>
      </c>
      <c r="AQ113" s="99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9">
        <f t="shared" si="1"/>
        <v>0</v>
      </c>
      <c r="AQ114" s="99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9">
        <f t="shared" si="1"/>
        <v>0</v>
      </c>
      <c r="AQ115" s="99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9">
        <f t="shared" si="1"/>
        <v>0</v>
      </c>
      <c r="AQ116" s="99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9">
        <f t="shared" si="1"/>
        <v>0</v>
      </c>
      <c r="AQ117" s="99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9">
        <f t="shared" si="1"/>
        <v>0</v>
      </c>
      <c r="AQ118" s="99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9">
        <f t="shared" si="1"/>
        <v>0</v>
      </c>
      <c r="AQ119" s="99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9">
        <f t="shared" si="1"/>
        <v>0</v>
      </c>
      <c r="AQ120" s="99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9">
        <f t="shared" si="1"/>
        <v>0</v>
      </c>
      <c r="AQ121" s="99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9">
        <f t="shared" si="1"/>
        <v>0</v>
      </c>
      <c r="AQ122" s="99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9">
        <f t="shared" si="1"/>
        <v>0</v>
      </c>
      <c r="AQ123" s="99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9">
        <f t="shared" si="1"/>
        <v>0</v>
      </c>
      <c r="AQ124" s="99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9">
        <f t="shared" si="1"/>
        <v>0</v>
      </c>
      <c r="AQ125" s="99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9">
        <f t="shared" si="1"/>
        <v>0</v>
      </c>
      <c r="AQ126" s="99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9">
        <f t="shared" si="1"/>
        <v>0</v>
      </c>
      <c r="AQ127" s="99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9">
        <f t="shared" si="1"/>
        <v>0</v>
      </c>
      <c r="AQ128" s="99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9">
        <f t="shared" si="1"/>
        <v>0</v>
      </c>
      <c r="AQ129" s="99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9">
        <f t="shared" si="1"/>
        <v>0</v>
      </c>
      <c r="AQ130" s="99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9">
        <f t="shared" si="1"/>
        <v>0</v>
      </c>
      <c r="AQ131" s="99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9">
        <f t="shared" si="1"/>
        <v>0</v>
      </c>
      <c r="AQ132" s="99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9">
        <f t="shared" ref="AP133:AP159" si="2">SUMIF($E$3:$AN$3,$AP$1,$E133:$AN133)</f>
        <v>0</v>
      </c>
      <c r="AQ133" s="99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9">
        <f t="shared" si="2"/>
        <v>0</v>
      </c>
      <c r="AQ134" s="99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9">
        <f t="shared" si="2"/>
        <v>0</v>
      </c>
      <c r="AQ135" s="99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9">
        <f t="shared" si="2"/>
        <v>0</v>
      </c>
      <c r="AQ136" s="99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9">
        <f t="shared" si="2"/>
        <v>0</v>
      </c>
      <c r="AQ137" s="99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9">
        <f t="shared" si="2"/>
        <v>0</v>
      </c>
      <c r="AQ138" s="99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9">
        <f t="shared" si="2"/>
        <v>0</v>
      </c>
      <c r="AQ139" s="99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9">
        <f t="shared" si="2"/>
        <v>0</v>
      </c>
      <c r="AQ140" s="99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9">
        <f t="shared" si="2"/>
        <v>0</v>
      </c>
      <c r="AQ141" s="99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9">
        <f t="shared" si="2"/>
        <v>0</v>
      </c>
      <c r="AQ142" s="99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9">
        <f t="shared" si="2"/>
        <v>0</v>
      </c>
      <c r="AQ143" s="99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9">
        <f t="shared" si="2"/>
        <v>0</v>
      </c>
      <c r="AQ144" s="99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9">
        <f t="shared" si="2"/>
        <v>0</v>
      </c>
      <c r="AQ145" s="99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9">
        <f t="shared" si="2"/>
        <v>0</v>
      </c>
      <c r="AQ146" s="99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9">
        <f t="shared" si="2"/>
        <v>0</v>
      </c>
      <c r="AQ147" s="99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9">
        <f t="shared" si="2"/>
        <v>0</v>
      </c>
      <c r="AQ148" s="99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9">
        <f t="shared" si="2"/>
        <v>0</v>
      </c>
      <c r="AQ149" s="99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9">
        <f t="shared" si="2"/>
        <v>0</v>
      </c>
      <c r="AQ150" s="99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9">
        <f t="shared" si="2"/>
        <v>0</v>
      </c>
      <c r="AQ151" s="99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9">
        <f t="shared" si="2"/>
        <v>0</v>
      </c>
      <c r="AQ152" s="99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9">
        <f t="shared" si="2"/>
        <v>0</v>
      </c>
      <c r="AQ153" s="99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9">
        <f t="shared" si="2"/>
        <v>0</v>
      </c>
      <c r="AQ154" s="99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9">
        <f t="shared" si="2"/>
        <v>0</v>
      </c>
      <c r="AQ155" s="99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9">
        <f t="shared" si="2"/>
        <v>0</v>
      </c>
      <c r="AQ156" s="99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9">
        <f t="shared" si="2"/>
        <v>0</v>
      </c>
      <c r="AQ157" s="99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9">
        <f t="shared" si="2"/>
        <v>0</v>
      </c>
      <c r="AQ158" s="99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9">
        <f t="shared" si="2"/>
        <v>0</v>
      </c>
      <c r="AQ159" s="99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-0.249977111117893"/>
    <pageSetUpPr fitToPage="1"/>
  </sheetPr>
  <dimension ref="A1:S34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x14ac:dyDescent="0.3">
      <c r="A1" s="148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422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6.05" customHeight="1" x14ac:dyDescent="0.3">
      <c r="A3" s="58"/>
      <c r="B3" s="60"/>
      <c r="C3" s="168" t="s">
        <v>476</v>
      </c>
      <c r="D3" s="168"/>
      <c r="E3" s="168"/>
      <c r="F3" s="168"/>
      <c r="G3" s="61"/>
      <c r="H3" s="168" t="s">
        <v>474</v>
      </c>
      <c r="I3" s="168"/>
      <c r="J3" s="168"/>
      <c r="K3" s="168"/>
      <c r="L3" s="61"/>
      <c r="M3" s="168" t="s">
        <v>94</v>
      </c>
      <c r="N3" s="168"/>
      <c r="O3" s="168"/>
      <c r="P3" s="168"/>
      <c r="Q3" s="68"/>
      <c r="S3" s="63"/>
    </row>
    <row r="4" spans="1:19" s="59" customFormat="1" ht="16.05" customHeight="1" x14ac:dyDescent="0.3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460</v>
      </c>
      <c r="H4" s="83" t="s">
        <v>70</v>
      </c>
      <c r="I4" s="83" t="s">
        <v>71</v>
      </c>
      <c r="J4" s="83" t="s">
        <v>72</v>
      </c>
      <c r="K4" s="83" t="s">
        <v>73</v>
      </c>
      <c r="L4" s="61" t="s">
        <v>460</v>
      </c>
      <c r="M4" s="83" t="s">
        <v>70</v>
      </c>
      <c r="N4" s="83" t="s">
        <v>71</v>
      </c>
      <c r="O4" s="83" t="s">
        <v>72</v>
      </c>
      <c r="P4" s="83" t="s">
        <v>73</v>
      </c>
      <c r="Q4" s="68"/>
    </row>
    <row r="5" spans="1:19" ht="19.5" customHeight="1" x14ac:dyDescent="0.3">
      <c r="A5" s="9">
        <v>1310</v>
      </c>
      <c r="B5" s="10" t="s">
        <v>406</v>
      </c>
      <c r="C5" s="11">
        <v>11656.21048812851</v>
      </c>
      <c r="D5" s="11">
        <v>7702.5340295031474</v>
      </c>
      <c r="E5" s="11">
        <v>161.61172588770992</v>
      </c>
      <c r="F5" s="11">
        <v>3792.0647327376532</v>
      </c>
      <c r="G5" s="11">
        <v>11467.856347919993</v>
      </c>
      <c r="H5" s="11">
        <v>11467.856347919993</v>
      </c>
      <c r="I5" s="11">
        <v>7579.6826386800003</v>
      </c>
      <c r="J5" s="11">
        <v>162.93758152000001</v>
      </c>
      <c r="K5" s="11">
        <v>3725.2361277199925</v>
      </c>
      <c r="L5" s="11"/>
      <c r="M5" s="11">
        <v>-188.35414020851749</v>
      </c>
      <c r="N5" s="11">
        <v>-122.85139082314709</v>
      </c>
      <c r="O5" s="11">
        <v>1.3258556322900859</v>
      </c>
      <c r="P5" s="11">
        <v>-66.828605017660493</v>
      </c>
      <c r="Q5" s="68"/>
    </row>
    <row r="6" spans="1:19" s="15" customFormat="1" ht="19.5" customHeight="1" x14ac:dyDescent="0.3">
      <c r="A6" s="12">
        <v>1337</v>
      </c>
      <c r="B6" s="13" t="s">
        <v>411</v>
      </c>
      <c r="C6" s="34">
        <v>963.37083439896799</v>
      </c>
      <c r="D6" s="34">
        <v>523.30864924300317</v>
      </c>
      <c r="E6" s="34">
        <v>467.83738862223737</v>
      </c>
      <c r="F6" s="34">
        <v>-27.775203466272558</v>
      </c>
      <c r="G6" s="57">
        <v>1587.2234058900001</v>
      </c>
      <c r="H6" s="34">
        <v>1587.2234058900001</v>
      </c>
      <c r="I6" s="34">
        <v>941.62678491999998</v>
      </c>
      <c r="J6" s="34">
        <v>709.23597227999994</v>
      </c>
      <c r="K6" s="34">
        <v>-63.639351309999824</v>
      </c>
      <c r="L6" s="14"/>
      <c r="M6" s="34">
        <v>623.85257149103211</v>
      </c>
      <c r="N6" s="34">
        <v>418.3181356769968</v>
      </c>
      <c r="O6" s="34">
        <v>241.39858365776257</v>
      </c>
      <c r="P6" s="34">
        <v>-35.864147843727267</v>
      </c>
      <c r="Q6" s="68"/>
    </row>
    <row r="7" spans="1:19" ht="19.5" customHeight="1" x14ac:dyDescent="0.3">
      <c r="A7" s="9">
        <v>1331</v>
      </c>
      <c r="B7" s="10" t="s">
        <v>410</v>
      </c>
      <c r="C7" s="32">
        <v>-965.56296080333038</v>
      </c>
      <c r="D7" s="32">
        <v>-664.67804228881516</v>
      </c>
      <c r="E7" s="32">
        <v>0</v>
      </c>
      <c r="F7" s="32">
        <v>-300.88491851451522</v>
      </c>
      <c r="G7" s="11">
        <v>973.39516614999991</v>
      </c>
      <c r="H7" s="32">
        <v>-973.39516614999991</v>
      </c>
      <c r="I7" s="32">
        <v>-679.40791035999996</v>
      </c>
      <c r="J7" s="32">
        <v>0</v>
      </c>
      <c r="K7" s="32">
        <v>-293.98725578999995</v>
      </c>
      <c r="L7" s="16"/>
      <c r="M7" s="32">
        <v>-7.8322053466695252</v>
      </c>
      <c r="N7" s="32">
        <v>-14.729868071184796</v>
      </c>
      <c r="O7" s="32">
        <v>0</v>
      </c>
      <c r="P7" s="32">
        <v>6.8976627245152713</v>
      </c>
    </row>
    <row r="8" spans="1:19" s="15" customFormat="1" ht="19.5" customHeight="1" x14ac:dyDescent="0.3">
      <c r="A8" s="12">
        <v>1993</v>
      </c>
      <c r="B8" s="13" t="s">
        <v>415</v>
      </c>
      <c r="C8" s="34">
        <v>0</v>
      </c>
      <c r="D8" s="34">
        <v>-19.068687000000001</v>
      </c>
      <c r="E8" s="34">
        <v>19.068687000000001</v>
      </c>
      <c r="F8" s="34">
        <v>0</v>
      </c>
      <c r="G8" s="57">
        <v>211.33345026999999</v>
      </c>
      <c r="H8" s="34">
        <v>211.33345026999999</v>
      </c>
      <c r="I8" s="34">
        <v>102.11784380000003</v>
      </c>
      <c r="J8" s="34">
        <v>155.96278674999999</v>
      </c>
      <c r="K8" s="34">
        <v>-46.747180280000038</v>
      </c>
      <c r="L8" s="14"/>
      <c r="M8" s="34">
        <v>211.33345026999999</v>
      </c>
      <c r="N8" s="34">
        <v>121.18653080000003</v>
      </c>
      <c r="O8" s="34">
        <v>136.89409974999998</v>
      </c>
      <c r="P8" s="34">
        <v>-46.747180280000023</v>
      </c>
    </row>
    <row r="9" spans="1:19" ht="19.5" customHeight="1" x14ac:dyDescent="0.3">
      <c r="A9" s="9">
        <v>1311</v>
      </c>
      <c r="B9" s="10" t="s">
        <v>407</v>
      </c>
      <c r="C9" s="32">
        <v>190.89456548124215</v>
      </c>
      <c r="D9" s="32">
        <v>132.44766454547045</v>
      </c>
      <c r="E9" s="32">
        <v>0</v>
      </c>
      <c r="F9" s="32">
        <v>58.446900935771708</v>
      </c>
      <c r="G9" s="11">
        <v>185.87123084999996</v>
      </c>
      <c r="H9" s="32">
        <v>185.87123084999996</v>
      </c>
      <c r="I9" s="32">
        <v>129.55065962</v>
      </c>
      <c r="J9" s="32">
        <v>0</v>
      </c>
      <c r="K9" s="32">
        <v>56.320571229999956</v>
      </c>
      <c r="L9" s="16"/>
      <c r="M9" s="32">
        <v>-5.0233346312421929</v>
      </c>
      <c r="N9" s="32">
        <v>-2.8970049254704406</v>
      </c>
      <c r="O9" s="32">
        <v>0</v>
      </c>
      <c r="P9" s="32">
        <v>-2.1263297057717523</v>
      </c>
    </row>
    <row r="10" spans="1:19" s="15" customFormat="1" ht="19.5" customHeight="1" x14ac:dyDescent="0.3">
      <c r="A10" s="12">
        <v>1320</v>
      </c>
      <c r="B10" s="13" t="s">
        <v>408</v>
      </c>
      <c r="C10" s="34">
        <v>273.54487412796016</v>
      </c>
      <c r="D10" s="34">
        <v>179.63146356483838</v>
      </c>
      <c r="E10" s="34">
        <v>73.911544833432444</v>
      </c>
      <c r="F10" s="34">
        <v>20.001865729689328</v>
      </c>
      <c r="G10" s="57">
        <v>164.75664908000005</v>
      </c>
      <c r="H10" s="34">
        <v>164.75664908000005</v>
      </c>
      <c r="I10" s="34">
        <v>113.45203536000002</v>
      </c>
      <c r="J10" s="34">
        <v>63.611627850000005</v>
      </c>
      <c r="K10" s="34">
        <v>-12.307014129999985</v>
      </c>
      <c r="L10" s="14"/>
      <c r="M10" s="34">
        <v>-108.78822504796011</v>
      </c>
      <c r="N10" s="34">
        <v>-66.179428204838359</v>
      </c>
      <c r="O10" s="34">
        <v>-10.299916983432439</v>
      </c>
      <c r="P10" s="34">
        <v>-32.308879859689313</v>
      </c>
    </row>
    <row r="11" spans="1:19" ht="19.5" customHeight="1" x14ac:dyDescent="0.3">
      <c r="A11" s="9">
        <v>1102</v>
      </c>
      <c r="B11" s="10" t="s">
        <v>404</v>
      </c>
      <c r="C11" s="32">
        <v>146.51166291666667</v>
      </c>
      <c r="D11" s="32">
        <v>85.71726533333333</v>
      </c>
      <c r="E11" s="32">
        <v>24.924534250000001</v>
      </c>
      <c r="F11" s="32">
        <v>35.869863333333335</v>
      </c>
      <c r="G11" s="11">
        <v>121.23645307000001</v>
      </c>
      <c r="H11" s="32">
        <v>121.23645307000001</v>
      </c>
      <c r="I11" s="32">
        <v>70.128158810000002</v>
      </c>
      <c r="J11" s="32">
        <v>21.422212709999997</v>
      </c>
      <c r="K11" s="32">
        <v>29.686081550000011</v>
      </c>
      <c r="L11" s="32"/>
      <c r="M11" s="32">
        <v>-25.275209846666655</v>
      </c>
      <c r="N11" s="32">
        <v>-15.589106523333328</v>
      </c>
      <c r="O11" s="32">
        <v>-3.5023215400000041</v>
      </c>
      <c r="P11" s="32">
        <v>-6.1837817833333233</v>
      </c>
    </row>
    <row r="12" spans="1:19" s="15" customFormat="1" ht="19.5" customHeight="1" x14ac:dyDescent="0.3">
      <c r="A12" s="12">
        <v>1330</v>
      </c>
      <c r="B12" s="13" t="s">
        <v>409</v>
      </c>
      <c r="C12" s="34">
        <v>-77.128296666666685</v>
      </c>
      <c r="D12" s="34">
        <v>-51.063592417465948</v>
      </c>
      <c r="E12" s="34">
        <v>0</v>
      </c>
      <c r="F12" s="34">
        <v>-26.064704249200737</v>
      </c>
      <c r="G12" s="57">
        <v>74.682957210000083</v>
      </c>
      <c r="H12" s="34">
        <v>-74.682957210000083</v>
      </c>
      <c r="I12" s="34">
        <v>-47.527682499999997</v>
      </c>
      <c r="J12" s="34">
        <v>-5.2552700000000008E-2</v>
      </c>
      <c r="K12" s="34">
        <v>-27.102722010000086</v>
      </c>
      <c r="L12" s="14"/>
      <c r="M12" s="34">
        <v>2.445339456666602</v>
      </c>
      <c r="N12" s="34">
        <v>3.5359099174659505</v>
      </c>
      <c r="O12" s="34">
        <v>-5.2552700000000008E-2</v>
      </c>
      <c r="P12" s="34">
        <v>-1.0380177607993484</v>
      </c>
    </row>
    <row r="13" spans="1:19" ht="19.5" customHeight="1" x14ac:dyDescent="0.3">
      <c r="A13" s="9">
        <v>1101</v>
      </c>
      <c r="B13" s="10" t="s">
        <v>403</v>
      </c>
      <c r="C13" s="32">
        <v>40.211750500000001</v>
      </c>
      <c r="D13" s="32">
        <v>22.018824666666664</v>
      </c>
      <c r="E13" s="32">
        <v>1.6999024166666661</v>
      </c>
      <c r="F13" s="32">
        <v>16.49302341666667</v>
      </c>
      <c r="G13" s="11">
        <v>39.803513569999943</v>
      </c>
      <c r="H13" s="32">
        <v>39.803513569999943</v>
      </c>
      <c r="I13" s="32">
        <v>22.977336889999982</v>
      </c>
      <c r="J13" s="32">
        <v>1.6844756300000001</v>
      </c>
      <c r="K13" s="32">
        <v>15.141701049999961</v>
      </c>
      <c r="L13" s="16"/>
      <c r="M13" s="32">
        <v>-0.4082369300000579</v>
      </c>
      <c r="N13" s="32">
        <v>0.95851222333331876</v>
      </c>
      <c r="O13" s="32">
        <v>-1.542678666666597E-2</v>
      </c>
      <c r="P13" s="32">
        <v>-1.3513223666667107</v>
      </c>
    </row>
    <row r="14" spans="1:19" s="15" customFormat="1" ht="19.5" customHeight="1" x14ac:dyDescent="0.3">
      <c r="A14" s="12">
        <v>1103</v>
      </c>
      <c r="B14" s="13" t="s">
        <v>405</v>
      </c>
      <c r="C14" s="34">
        <v>65.993238666666656</v>
      </c>
      <c r="D14" s="34">
        <v>63.970300166666682</v>
      </c>
      <c r="E14" s="34">
        <v>1.542717916666666</v>
      </c>
      <c r="F14" s="34">
        <v>0.48022058333330775</v>
      </c>
      <c r="G14" s="57">
        <v>18.886009550000001</v>
      </c>
      <c r="H14" s="34">
        <v>18.886009550000001</v>
      </c>
      <c r="I14" s="34">
        <v>18.52882825</v>
      </c>
      <c r="J14" s="34">
        <v>5.9799999999999999E-2</v>
      </c>
      <c r="K14" s="34">
        <v>0.29738130000000057</v>
      </c>
      <c r="L14" s="34"/>
      <c r="M14" s="34">
        <v>-47.107229116666659</v>
      </c>
      <c r="N14" s="34">
        <v>-45.441471916666686</v>
      </c>
      <c r="O14" s="34">
        <v>-1.4829179166666659</v>
      </c>
      <c r="P14" s="34">
        <v>-0.18283928333330723</v>
      </c>
    </row>
    <row r="15" spans="1:19" ht="19.5" customHeight="1" x14ac:dyDescent="0.3">
      <c r="A15" s="9">
        <v>1350</v>
      </c>
      <c r="B15" s="10" t="s">
        <v>412</v>
      </c>
      <c r="C15" s="32">
        <v>0</v>
      </c>
      <c r="D15" s="32">
        <v>0</v>
      </c>
      <c r="E15" s="32">
        <v>0</v>
      </c>
      <c r="F15" s="32">
        <v>0</v>
      </c>
      <c r="G15" s="11">
        <v>2.2044058099999999</v>
      </c>
      <c r="H15" s="32">
        <v>-2.2044058099999999</v>
      </c>
      <c r="I15" s="32">
        <v>0</v>
      </c>
      <c r="J15" s="32">
        <v>0</v>
      </c>
      <c r="K15" s="32">
        <v>-2.2044058099999999</v>
      </c>
      <c r="L15" s="16"/>
      <c r="M15" s="32">
        <v>-2.2044058099999999</v>
      </c>
      <c r="N15" s="32">
        <v>0</v>
      </c>
      <c r="O15" s="32">
        <v>0</v>
      </c>
      <c r="P15" s="32">
        <v>-2.2044058099999999</v>
      </c>
    </row>
    <row r="16" spans="1:19" s="15" customFormat="1" ht="19.5" customHeight="1" x14ac:dyDescent="0.3">
      <c r="A16" s="12">
        <v>1340</v>
      </c>
      <c r="B16" s="13" t="s">
        <v>85</v>
      </c>
      <c r="C16" s="34">
        <v>0</v>
      </c>
      <c r="D16" s="34">
        <v>0</v>
      </c>
      <c r="E16" s="34">
        <v>0</v>
      </c>
      <c r="F16" s="34">
        <v>0</v>
      </c>
      <c r="G16" s="57">
        <v>0.22664296999999975</v>
      </c>
      <c r="H16" s="34">
        <v>0.22664296999999975</v>
      </c>
      <c r="I16" s="34">
        <v>0</v>
      </c>
      <c r="J16" s="34">
        <v>9.0795849799999875</v>
      </c>
      <c r="K16" s="34">
        <v>-8.8529420099999871</v>
      </c>
      <c r="L16" s="14"/>
      <c r="M16" s="34">
        <v>0.22664296999999975</v>
      </c>
      <c r="N16" s="34">
        <v>0</v>
      </c>
      <c r="O16" s="34">
        <v>9.0795849799999875</v>
      </c>
      <c r="P16" s="34">
        <v>-8.8529420099999871</v>
      </c>
    </row>
    <row r="17" spans="1:16" ht="19.5" customHeight="1" x14ac:dyDescent="0.3">
      <c r="A17" s="9">
        <v>1991</v>
      </c>
      <c r="B17" s="10" t="s">
        <v>414</v>
      </c>
      <c r="C17" s="32">
        <v>0</v>
      </c>
      <c r="D17" s="32">
        <v>0</v>
      </c>
      <c r="E17" s="32">
        <v>0</v>
      </c>
      <c r="F17" s="32">
        <v>0</v>
      </c>
      <c r="G17" s="11">
        <v>0</v>
      </c>
      <c r="H17" s="32">
        <v>0</v>
      </c>
      <c r="I17" s="32">
        <v>0.36995589000000001</v>
      </c>
      <c r="J17" s="32">
        <v>0</v>
      </c>
      <c r="K17" s="32">
        <v>-0.36995589000000001</v>
      </c>
      <c r="L17" s="16"/>
      <c r="M17" s="32">
        <v>0</v>
      </c>
      <c r="N17" s="32">
        <v>0.36995589000000001</v>
      </c>
      <c r="O17" s="32">
        <v>0</v>
      </c>
      <c r="P17" s="32">
        <v>-0.36995589000000001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28.568531749999998</v>
      </c>
      <c r="D18" s="34">
        <v>0</v>
      </c>
      <c r="E18" s="34">
        <v>28.568531749999998</v>
      </c>
      <c r="F18" s="34">
        <v>0</v>
      </c>
      <c r="G18" s="57">
        <v>0</v>
      </c>
      <c r="H18" s="34">
        <v>0</v>
      </c>
      <c r="I18" s="34">
        <v>0</v>
      </c>
      <c r="J18" s="34">
        <v>0.98638010000000009</v>
      </c>
      <c r="K18" s="34">
        <v>-0.98638010000000009</v>
      </c>
      <c r="L18" s="14"/>
      <c r="M18" s="34">
        <v>-28.568531749999998</v>
      </c>
      <c r="N18" s="34">
        <v>0</v>
      </c>
      <c r="O18" s="34">
        <v>-27.582151649999997</v>
      </c>
      <c r="P18" s="34">
        <v>-0.98638010000000165</v>
      </c>
    </row>
    <row r="19" spans="1:16" s="15" customFormat="1" ht="19.5" customHeight="1" x14ac:dyDescent="0.3">
      <c r="A19" s="9">
        <v>1210</v>
      </c>
      <c r="B19" s="10" t="s">
        <v>420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2" customHeight="1" x14ac:dyDescent="0.3">
      <c r="A20" s="12">
        <v>1810</v>
      </c>
      <c r="B20" s="13" t="s">
        <v>413</v>
      </c>
      <c r="C20" s="137">
        <v>0</v>
      </c>
      <c r="D20" s="137">
        <v>0</v>
      </c>
      <c r="E20" s="137">
        <v>0</v>
      </c>
      <c r="F20" s="137">
        <v>0</v>
      </c>
      <c r="G20" s="138">
        <v>0</v>
      </c>
      <c r="H20" s="137">
        <v>0</v>
      </c>
      <c r="I20" s="137">
        <v>16.146839460000002</v>
      </c>
      <c r="J20" s="137">
        <v>6.5073969999999995E-2</v>
      </c>
      <c r="K20" s="137">
        <v>-16.211913430000003</v>
      </c>
      <c r="L20" s="19"/>
      <c r="M20" s="137">
        <v>0</v>
      </c>
      <c r="N20" s="137">
        <v>16.146839460000002</v>
      </c>
      <c r="O20" s="137">
        <v>6.5073969999999995E-2</v>
      </c>
      <c r="P20" s="137">
        <v>-16.211913430000003</v>
      </c>
    </row>
    <row r="21" spans="1:16" s="15" customFormat="1" ht="19.5" customHeight="1" x14ac:dyDescent="0.3">
      <c r="A21" s="54">
        <v>1992</v>
      </c>
      <c r="B21" s="95" t="s">
        <v>90</v>
      </c>
      <c r="C21" s="33">
        <v>0</v>
      </c>
      <c r="D21" s="33">
        <v>-54.609332250000001</v>
      </c>
      <c r="E21" s="33">
        <v>54.609332250000001</v>
      </c>
      <c r="F21" s="33">
        <v>0</v>
      </c>
      <c r="G21" s="11">
        <v>0</v>
      </c>
      <c r="H21" s="33">
        <v>0</v>
      </c>
      <c r="I21" s="33">
        <v>-71.301955170000014</v>
      </c>
      <c r="J21" s="33">
        <v>59.471246150000006</v>
      </c>
      <c r="K21" s="33">
        <v>11.830709020000008</v>
      </c>
      <c r="L21" s="56"/>
      <c r="M21" s="33">
        <v>0</v>
      </c>
      <c r="N21" s="33">
        <v>-16.692622920000012</v>
      </c>
      <c r="O21" s="33">
        <v>4.8619139000000047</v>
      </c>
      <c r="P21" s="33">
        <v>11.830709020000008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12322.614688500014</v>
      </c>
      <c r="D23" s="26">
        <v>7920.2085430668458</v>
      </c>
      <c r="E23" s="26">
        <v>833.77436492671302</v>
      </c>
      <c r="F23" s="26">
        <v>3568.6317805064555</v>
      </c>
      <c r="G23" s="27"/>
      <c r="H23" s="26">
        <v>12746.911173999992</v>
      </c>
      <c r="I23" s="26">
        <v>8196.3435336500006</v>
      </c>
      <c r="J23" s="26">
        <v>1184.4641892399998</v>
      </c>
      <c r="K23" s="27">
        <v>3366.1034511099915</v>
      </c>
      <c r="L23" s="27"/>
      <c r="M23" s="26">
        <v>424.29648549997597</v>
      </c>
      <c r="N23" s="26">
        <v>276.13499058315546</v>
      </c>
      <c r="O23" s="26">
        <v>350.68982431328675</v>
      </c>
      <c r="P23" s="26">
        <v>-202.52832939646623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2" t="s">
        <v>472</v>
      </c>
      <c r="B25" s="5"/>
      <c r="C25" s="118" t="s">
        <v>467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4"/>
      <c r="B26" s="5"/>
      <c r="C26" s="118" t="s">
        <v>468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5">
      <c r="A27" s="4"/>
      <c r="B27" s="5"/>
      <c r="C27" s="118"/>
      <c r="D27" s="118"/>
      <c r="E27" s="5"/>
      <c r="F27" s="5"/>
      <c r="G27" s="29"/>
      <c r="H27" s="5"/>
      <c r="I27" s="5"/>
      <c r="J27" s="5"/>
      <c r="K27" s="5"/>
      <c r="L27" s="29"/>
      <c r="M27" s="5"/>
      <c r="N27" s="5"/>
      <c r="O27" s="5"/>
      <c r="P27" s="5"/>
    </row>
    <row r="28" spans="1:16" ht="15" customHeight="1" x14ac:dyDescent="0.3">
      <c r="A28" s="146" t="s">
        <v>399</v>
      </c>
      <c r="B28" s="144"/>
      <c r="C28" s="151" t="s">
        <v>419</v>
      </c>
      <c r="D28" s="142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29" spans="1:16" ht="15" customHeight="1" x14ac:dyDescent="0.3">
      <c r="A29" s="147" t="s">
        <v>400</v>
      </c>
      <c r="B29" s="142"/>
      <c r="C29" s="172" t="s">
        <v>464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</row>
    <row r="30" spans="1:16" x14ac:dyDescent="0.3">
      <c r="A30" s="147" t="s">
        <v>401</v>
      </c>
      <c r="B30" s="142"/>
      <c r="C30" s="172" t="s">
        <v>465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</row>
    <row r="31" spans="1:16" x14ac:dyDescent="0.3">
      <c r="A31" s="147" t="s">
        <v>402</v>
      </c>
      <c r="B31" s="142"/>
      <c r="C31" s="172" t="s">
        <v>466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</row>
    <row r="32" spans="1:16" x14ac:dyDescent="0.3">
      <c r="A32" s="148"/>
      <c r="B32" s="14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</row>
    <row r="33" spans="1:16" x14ac:dyDescent="0.3">
      <c r="A33" s="148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</row>
    <row r="34" spans="1:16" x14ac:dyDescent="0.3">
      <c r="A34" s="147" t="s">
        <v>462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</row>
  </sheetData>
  <mergeCells count="9">
    <mergeCell ref="C32:P32"/>
    <mergeCell ref="C29:P29"/>
    <mergeCell ref="C30:P30"/>
    <mergeCell ref="C31:P31"/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9" customFormat="1" ht="47.4" customHeight="1" x14ac:dyDescent="0.3">
      <c r="A4" s="169" t="s">
        <v>379</v>
      </c>
      <c r="B4" s="170"/>
      <c r="C4" s="166" t="s">
        <v>375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9" customFormat="1" ht="15.6" customHeight="1" x14ac:dyDescent="0.3">
      <c r="A5" s="58"/>
      <c r="B5" s="60"/>
      <c r="C5" s="168" t="e">
        <f>"Forecast"&amp;" "&amp;"-"&amp;" "&amp;#REF!&amp;" "&amp;"(MTD)"</f>
        <v>#REF!</v>
      </c>
      <c r="D5" s="168"/>
      <c r="E5" s="168"/>
      <c r="F5" s="168"/>
      <c r="G5" s="61"/>
      <c r="H5" s="168" t="e">
        <f>"Actuals"&amp;" "&amp;"-"&amp;" "&amp;#REF!&amp;" "&amp;"(MTD)"</f>
        <v>#REF!</v>
      </c>
      <c r="I5" s="168"/>
      <c r="J5" s="168"/>
      <c r="K5" s="168"/>
      <c r="L5" s="61"/>
      <c r="M5" s="168" t="s">
        <v>252</v>
      </c>
      <c r="N5" s="168"/>
      <c r="O5" s="168"/>
      <c r="P5" s="168"/>
      <c r="Q5" s="62"/>
      <c r="S5" s="63"/>
    </row>
    <row r="6" spans="1:19" s="59" customFormat="1" ht="15.6" customHeight="1" x14ac:dyDescent="0.3">
      <c r="A6" s="64" t="s">
        <v>68</v>
      </c>
      <c r="B6" s="65" t="s">
        <v>69</v>
      </c>
      <c r="C6" s="66" t="s">
        <v>70</v>
      </c>
      <c r="D6" s="66" t="s">
        <v>71</v>
      </c>
      <c r="E6" s="66" t="s">
        <v>72</v>
      </c>
      <c r="F6" s="66" t="s">
        <v>73</v>
      </c>
      <c r="G6" s="61"/>
      <c r="H6" s="66" t="s">
        <v>70</v>
      </c>
      <c r="I6" s="66" t="s">
        <v>71</v>
      </c>
      <c r="J6" s="66" t="s">
        <v>72</v>
      </c>
      <c r="K6" s="66" t="s">
        <v>73</v>
      </c>
      <c r="L6" s="61"/>
      <c r="M6" s="66" t="s">
        <v>70</v>
      </c>
      <c r="N6" s="66" t="s">
        <v>71</v>
      </c>
      <c r="O6" s="66" t="s">
        <v>72</v>
      </c>
      <c r="P6" s="66" t="s">
        <v>73</v>
      </c>
      <c r="Q6" s="67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7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7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7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7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7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7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7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7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4">
        <v>1992</v>
      </c>
      <c r="B23" s="55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1">
        <f>SUMIF('MC Fcst Exp. (1101-1337)'!$C:$C,$A24,'MC Fcst Exp. (1101-1337)'!$AP:$AP)/$A$2</f>
        <v>0</v>
      </c>
      <c r="D24" s="71">
        <f>SUMIF('MC Fcst Fed. Rec. (1101-1337)'!$C:$C,$A24,'MC Fcst Fed. Rec. (1101-1337)'!$AP:$AP)/$A$2</f>
        <v>0</v>
      </c>
      <c r="E24" s="71">
        <f>SUMIF('MC Fcst Oth. Rec. (1101-1337)'!$C:$C,$A24,'MC Fcst Oth. Rec. (1101-1337)'!$AP:$AP)/$A$2</f>
        <v>0</v>
      </c>
      <c r="F24" s="71">
        <f t="shared" si="0"/>
        <v>0</v>
      </c>
      <c r="G24" s="57"/>
      <c r="H24" s="71" t="e">
        <f>SUMIFS(#REF!,#REF!,$H$1,#REF!,$A$1,#REF!,$A24)/$A$2</f>
        <v>#REF!</v>
      </c>
      <c r="I24" s="71" t="e">
        <f>SUMIFS(#REF!,#REF!,$I$1,#REF!,$A$1,#REF!,$A24,#REF!,$I$2)/$A$2</f>
        <v>#REF!</v>
      </c>
      <c r="J24" s="71" t="e">
        <f>SUMIFS(#REF!,#REF!,$I$1,#REF!,$A$1,#REF!,$A24,#REF!,$J$2)/$A$2</f>
        <v>#REF!</v>
      </c>
      <c r="K24" s="71" t="e">
        <f t="shared" si="1"/>
        <v>#REF!</v>
      </c>
      <c r="L24" s="14"/>
      <c r="M24" s="71" t="e">
        <f t="shared" si="2"/>
        <v>#REF!</v>
      </c>
      <c r="N24" s="71" t="e">
        <f t="shared" si="3"/>
        <v>#REF!</v>
      </c>
      <c r="O24" s="71" t="e">
        <f t="shared" si="4"/>
        <v>#REF!</v>
      </c>
      <c r="P24" s="71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2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2" t="s">
        <v>378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2" t="s">
        <v>399</v>
      </c>
    </row>
    <row r="32" spans="1:16" x14ac:dyDescent="0.3">
      <c r="A32" s="97" t="s">
        <v>400</v>
      </c>
    </row>
    <row r="33" spans="1:1" x14ac:dyDescent="0.3">
      <c r="A33" s="97" t="s">
        <v>401</v>
      </c>
    </row>
    <row r="34" spans="1:1" x14ac:dyDescent="0.3">
      <c r="A34" s="97" t="s">
        <v>402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9" customFormat="1" ht="47.4" customHeight="1" x14ac:dyDescent="0.3">
      <c r="A4" s="169" t="s">
        <v>379</v>
      </c>
      <c r="B4" s="170"/>
      <c r="C4" s="166" t="s">
        <v>395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9" customFormat="1" ht="15.6" customHeight="1" x14ac:dyDescent="0.3">
      <c r="A5" s="58"/>
      <c r="B5" s="60"/>
      <c r="C5" s="168" t="e">
        <f>"Forecast"&amp;" "&amp;"-"&amp;" "&amp;#REF!&amp;" "&amp;"(YTD)"</f>
        <v>#REF!</v>
      </c>
      <c r="D5" s="168"/>
      <c r="E5" s="168"/>
      <c r="F5" s="168"/>
      <c r="G5" s="61"/>
      <c r="H5" s="168" t="e">
        <f>"Actuals"&amp;" "&amp;"-"&amp;" "&amp;#REF!&amp;" "&amp;"(YTD)"</f>
        <v>#REF!</v>
      </c>
      <c r="I5" s="168"/>
      <c r="J5" s="168"/>
      <c r="K5" s="168"/>
      <c r="L5" s="61"/>
      <c r="M5" s="168" t="s">
        <v>252</v>
      </c>
      <c r="N5" s="168"/>
      <c r="O5" s="168"/>
      <c r="P5" s="168"/>
      <c r="Q5" s="62"/>
      <c r="S5" s="63"/>
    </row>
    <row r="6" spans="1:19" s="59" customFormat="1" ht="15.6" customHeight="1" x14ac:dyDescent="0.3">
      <c r="A6" s="64" t="s">
        <v>68</v>
      </c>
      <c r="B6" s="65" t="s">
        <v>69</v>
      </c>
      <c r="C6" s="96" t="s">
        <v>70</v>
      </c>
      <c r="D6" s="96" t="s">
        <v>71</v>
      </c>
      <c r="E6" s="96" t="s">
        <v>72</v>
      </c>
      <c r="F6" s="96" t="s">
        <v>73</v>
      </c>
      <c r="G6" s="61" t="s">
        <v>393</v>
      </c>
      <c r="H6" s="96" t="s">
        <v>70</v>
      </c>
      <c r="I6" s="96" t="s">
        <v>71</v>
      </c>
      <c r="J6" s="96" t="s">
        <v>72</v>
      </c>
      <c r="K6" s="96" t="s">
        <v>73</v>
      </c>
      <c r="L6" s="61" t="s">
        <v>393</v>
      </c>
      <c r="M6" s="96" t="s">
        <v>70</v>
      </c>
      <c r="N6" s="96" t="s">
        <v>71</v>
      </c>
      <c r="O6" s="96" t="s">
        <v>72</v>
      </c>
      <c r="P6" s="96" t="s">
        <v>73</v>
      </c>
      <c r="Q6" s="67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7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7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7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7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7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7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7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7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4">
        <v>1992</v>
      </c>
      <c r="B23" s="55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6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1">
        <f>SUMIF('MC Fcst Exp. (1101-1337)'!$C:$C,$A24,'MC Fcst Exp. (1101-1337)'!$AQ:$AQ)/$A$2</f>
        <v>0</v>
      </c>
      <c r="D24" s="71">
        <f>SUMIF('MC Fcst Fed. Rec. (1101-1337)'!$C:$C,$A24,'MC Fcst Fed. Rec. (1101-1337)'!$AQ:$AQ)/$A$2</f>
        <v>0</v>
      </c>
      <c r="E24" s="71">
        <f>SUMIF('MC Fcst Oth. Rec. (1101-1337)'!$C:$C,$A24,'MC Fcst Oth. Rec. (1101-1337)'!$AQ:$AQ)/$A$2</f>
        <v>0</v>
      </c>
      <c r="F24" s="71">
        <f t="shared" si="0"/>
        <v>0</v>
      </c>
      <c r="G24" s="57" t="e">
        <f t="shared" si="1"/>
        <v>#REF!</v>
      </c>
      <c r="H24" s="71" t="e">
        <f>SUMIFS(#REF!,#REF!,$H$1,#REF!,$A$1,#REF!,$A24)/$A$2</f>
        <v>#REF!</v>
      </c>
      <c r="I24" s="71" t="e">
        <f>SUMIFS(#REF!,#REF!,$I$1,#REF!,$A$1,#REF!,$A24,#REF!,$I$2)/$A$2</f>
        <v>#REF!</v>
      </c>
      <c r="J24" s="71" t="e">
        <f>SUMIFS(#REF!,#REF!,$I$1,#REF!,$A$1,#REF!,$A24,#REF!,$J$2)/$A$2</f>
        <v>#REF!</v>
      </c>
      <c r="K24" s="71" t="e">
        <f t="shared" si="2"/>
        <v>#REF!</v>
      </c>
      <c r="L24" s="14"/>
      <c r="M24" s="71" t="e">
        <f t="shared" si="3"/>
        <v>#REF!</v>
      </c>
      <c r="N24" s="71" t="e">
        <f t="shared" si="4"/>
        <v>#REF!</v>
      </c>
      <c r="O24" s="71" t="e">
        <f t="shared" si="5"/>
        <v>#REF!</v>
      </c>
      <c r="P24" s="71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2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2" t="s">
        <v>378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2" t="s">
        <v>399</v>
      </c>
    </row>
    <row r="32" spans="1:16" x14ac:dyDescent="0.3">
      <c r="A32" s="97" t="s">
        <v>400</v>
      </c>
    </row>
    <row r="33" spans="1:1" x14ac:dyDescent="0.3">
      <c r="A33" s="97" t="s">
        <v>401</v>
      </c>
    </row>
    <row r="34" spans="1:1" x14ac:dyDescent="0.3">
      <c r="A34" s="97" t="s">
        <v>402</v>
      </c>
    </row>
  </sheetData>
  <autoFilter ref="A6:P6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-0.249977111117893"/>
    <pageSetUpPr fitToPage="1"/>
  </sheetPr>
  <dimension ref="A1:S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x14ac:dyDescent="0.3">
      <c r="A1" s="148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427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5.6" customHeight="1" x14ac:dyDescent="0.3">
      <c r="A3" s="58"/>
      <c r="B3" s="60"/>
      <c r="C3" s="168" t="s">
        <v>470</v>
      </c>
      <c r="D3" s="168"/>
      <c r="E3" s="168"/>
      <c r="F3" s="168"/>
      <c r="G3" s="61"/>
      <c r="H3" s="168" t="s">
        <v>471</v>
      </c>
      <c r="I3" s="168"/>
      <c r="J3" s="168"/>
      <c r="K3" s="168"/>
      <c r="L3" s="61"/>
      <c r="M3" s="168" t="s">
        <v>374</v>
      </c>
      <c r="N3" s="168"/>
      <c r="O3" s="168"/>
      <c r="P3" s="168"/>
      <c r="Q3" s="68"/>
      <c r="S3" s="63"/>
    </row>
    <row r="4" spans="1:19" s="59" customFormat="1" ht="15.6" x14ac:dyDescent="0.3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460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460</v>
      </c>
      <c r="M4" s="66" t="s">
        <v>70</v>
      </c>
      <c r="N4" s="66" t="s">
        <v>71</v>
      </c>
      <c r="O4" s="66" t="s">
        <v>72</v>
      </c>
      <c r="P4" s="66" t="s">
        <v>73</v>
      </c>
      <c r="Q4" s="68"/>
    </row>
    <row r="5" spans="1:19" ht="19.5" customHeight="1" x14ac:dyDescent="0.3">
      <c r="A5" s="9">
        <v>1310</v>
      </c>
      <c r="B5" s="10" t="s">
        <v>417</v>
      </c>
      <c r="C5" s="11">
        <v>19.044928080000002</v>
      </c>
      <c r="D5" s="11">
        <v>19.007196939999993</v>
      </c>
      <c r="E5" s="11">
        <v>0</v>
      </c>
      <c r="F5" s="11">
        <v>3.7731140000008878E-2</v>
      </c>
      <c r="G5" s="11">
        <v>19.693195059999994</v>
      </c>
      <c r="H5" s="11">
        <v>19.693195059999994</v>
      </c>
      <c r="I5" s="11">
        <v>19.695366579999995</v>
      </c>
      <c r="J5" s="11">
        <v>0</v>
      </c>
      <c r="K5" s="11">
        <v>-2.1715200000009816E-3</v>
      </c>
      <c r="L5" s="16"/>
      <c r="M5" s="11">
        <v>0.64826697999999183</v>
      </c>
      <c r="N5" s="11">
        <v>0.68816964000000169</v>
      </c>
      <c r="O5" s="11">
        <v>0</v>
      </c>
      <c r="P5" s="11">
        <v>-3.990266000000986E-2</v>
      </c>
      <c r="Q5" s="68"/>
    </row>
    <row r="6" spans="1:19" s="15" customFormat="1" ht="19.5" customHeight="1" x14ac:dyDescent="0.3">
      <c r="A6" s="12">
        <v>1311</v>
      </c>
      <c r="B6" s="13" t="s">
        <v>407</v>
      </c>
      <c r="C6" s="34">
        <v>0.58445831000000004</v>
      </c>
      <c r="D6" s="34">
        <v>0.58340628999999999</v>
      </c>
      <c r="E6" s="34">
        <v>0</v>
      </c>
      <c r="F6" s="34">
        <v>1.0520200000000424E-3</v>
      </c>
      <c r="G6" s="57">
        <v>0.62566926</v>
      </c>
      <c r="H6" s="34">
        <v>0.62566926</v>
      </c>
      <c r="I6" s="34">
        <v>0.62566938000000005</v>
      </c>
      <c r="J6" s="34">
        <v>0</v>
      </c>
      <c r="K6" s="34">
        <v>-1.200000000478596E-7</v>
      </c>
      <c r="L6" s="14"/>
      <c r="M6" s="34">
        <v>4.1210949999999968E-2</v>
      </c>
      <c r="N6" s="34">
        <v>4.2263090000000059E-2</v>
      </c>
      <c r="O6" s="34">
        <v>0</v>
      </c>
      <c r="P6" s="34">
        <v>-1.0521400000000902E-3</v>
      </c>
    </row>
    <row r="7" spans="1:19" ht="19.5" customHeight="1" x14ac:dyDescent="0.3">
      <c r="A7" s="9">
        <v>1320</v>
      </c>
      <c r="B7" s="10" t="s">
        <v>418</v>
      </c>
      <c r="C7" s="32">
        <v>-5.9006999999999997E-2</v>
      </c>
      <c r="D7" s="32">
        <v>-5.8780510000000001E-2</v>
      </c>
      <c r="E7" s="32">
        <v>0</v>
      </c>
      <c r="F7" s="32">
        <v>-2.2648999999999586E-4</v>
      </c>
      <c r="G7" s="11">
        <v>0.59862888999999997</v>
      </c>
      <c r="H7" s="32">
        <v>0.59862888999999997</v>
      </c>
      <c r="I7" s="32">
        <v>0.59668315000000005</v>
      </c>
      <c r="J7" s="32">
        <v>2.0106E-3</v>
      </c>
      <c r="K7" s="32">
        <v>-6.4860000000081883E-5</v>
      </c>
      <c r="L7" s="16"/>
      <c r="M7" s="32">
        <v>0.65763589</v>
      </c>
      <c r="N7" s="32">
        <v>0.65546366</v>
      </c>
      <c r="O7" s="32">
        <v>2.0106E-3</v>
      </c>
      <c r="P7" s="32">
        <v>1.6162999999999724E-4</v>
      </c>
    </row>
    <row r="8" spans="1:19" s="15" customFormat="1" ht="19.5" customHeight="1" x14ac:dyDescent="0.3">
      <c r="A8" s="12">
        <v>1102</v>
      </c>
      <c r="B8" s="13" t="s">
        <v>404</v>
      </c>
      <c r="C8" s="34">
        <v>0.12138545999999999</v>
      </c>
      <c r="D8" s="34">
        <v>0.12112704000000001</v>
      </c>
      <c r="E8" s="34">
        <v>0</v>
      </c>
      <c r="F8" s="34">
        <v>2.5841999999998144E-4</v>
      </c>
      <c r="G8" s="57">
        <v>0.19975989000000002</v>
      </c>
      <c r="H8" s="34">
        <v>0.19975989000000002</v>
      </c>
      <c r="I8" s="34">
        <v>0.19975989</v>
      </c>
      <c r="J8" s="34">
        <v>0</v>
      </c>
      <c r="K8" s="34">
        <v>2.7755575615628914E-17</v>
      </c>
      <c r="L8" s="14"/>
      <c r="M8" s="34">
        <v>7.8374430000000037E-2</v>
      </c>
      <c r="N8" s="34">
        <v>7.863284999999999E-2</v>
      </c>
      <c r="O8" s="34">
        <v>0</v>
      </c>
      <c r="P8" s="34">
        <v>-2.5841999999995369E-4</v>
      </c>
    </row>
    <row r="9" spans="1:19" ht="19.5" customHeight="1" x14ac:dyDescent="0.3">
      <c r="A9" s="9">
        <v>1340</v>
      </c>
      <c r="B9" s="10" t="s">
        <v>85</v>
      </c>
      <c r="C9" s="32">
        <v>-4.2021889999999999E-2</v>
      </c>
      <c r="D9" s="32">
        <v>0</v>
      </c>
      <c r="E9" s="32">
        <v>0</v>
      </c>
      <c r="F9" s="32">
        <v>-4.2021889999999999E-2</v>
      </c>
      <c r="G9" s="11">
        <v>9.0262380000000003E-2</v>
      </c>
      <c r="H9" s="32">
        <v>9.0262380000000003E-2</v>
      </c>
      <c r="I9" s="32">
        <v>0</v>
      </c>
      <c r="J9" s="32">
        <v>0</v>
      </c>
      <c r="K9" s="32">
        <v>9.0262380000000003E-2</v>
      </c>
      <c r="L9" s="16"/>
      <c r="M9" s="32">
        <v>0.13228427000000001</v>
      </c>
      <c r="N9" s="32">
        <v>0</v>
      </c>
      <c r="O9" s="32">
        <v>0</v>
      </c>
      <c r="P9" s="32">
        <v>0.13228427000000001</v>
      </c>
    </row>
    <row r="10" spans="1:19" s="15" customFormat="1" ht="19.5" customHeight="1" x14ac:dyDescent="0.3">
      <c r="A10" s="12">
        <v>1330</v>
      </c>
      <c r="B10" s="13" t="s">
        <v>409</v>
      </c>
      <c r="C10" s="34">
        <v>-2.50855E-3</v>
      </c>
      <c r="D10" s="34">
        <v>-1.89897E-3</v>
      </c>
      <c r="E10" s="34">
        <v>0</v>
      </c>
      <c r="F10" s="34">
        <v>-6.0957999999999997E-4</v>
      </c>
      <c r="G10" s="57">
        <v>3.1028279999999988E-2</v>
      </c>
      <c r="H10" s="34">
        <v>-3.1028279999999988E-2</v>
      </c>
      <c r="I10" s="34">
        <v>-2.7665010000000007E-2</v>
      </c>
      <c r="J10" s="34">
        <v>0</v>
      </c>
      <c r="K10" s="34">
        <v>-3.3632699999999807E-3</v>
      </c>
      <c r="L10" s="14"/>
      <c r="M10" s="34">
        <v>-2.8519729999999986E-2</v>
      </c>
      <c r="N10" s="34">
        <v>-2.5766040000000007E-2</v>
      </c>
      <c r="O10" s="34">
        <v>0</v>
      </c>
      <c r="P10" s="34">
        <v>-2.7536899999999788E-3</v>
      </c>
    </row>
    <row r="11" spans="1:19" ht="19.5" customHeight="1" x14ac:dyDescent="0.3">
      <c r="A11" s="9">
        <v>1331</v>
      </c>
      <c r="B11" s="10" t="s">
        <v>410</v>
      </c>
      <c r="C11" s="32">
        <v>-1.503292E-2</v>
      </c>
      <c r="D11" s="32">
        <v>-1.5005860000000001E-2</v>
      </c>
      <c r="E11" s="32">
        <v>0</v>
      </c>
      <c r="F11" s="32">
        <v>-2.705999999999889E-5</v>
      </c>
      <c r="G11" s="11">
        <v>2.094466E-2</v>
      </c>
      <c r="H11" s="32">
        <v>-2.094466E-2</v>
      </c>
      <c r="I11" s="32">
        <v>-2.094466E-2</v>
      </c>
      <c r="J11" s="32">
        <v>0</v>
      </c>
      <c r="K11" s="32">
        <v>0</v>
      </c>
      <c r="L11" s="16"/>
      <c r="M11" s="32">
        <v>-5.9117400000000004E-3</v>
      </c>
      <c r="N11" s="32">
        <v>-5.9387999999999993E-3</v>
      </c>
      <c r="O11" s="32">
        <v>0</v>
      </c>
      <c r="P11" s="32">
        <v>2.705999999999889E-5</v>
      </c>
    </row>
    <row r="12" spans="1:19" s="15" customFormat="1" ht="19.5" customHeight="1" x14ac:dyDescent="0.3">
      <c r="A12" s="12">
        <v>1993</v>
      </c>
      <c r="B12" s="13" t="s">
        <v>415</v>
      </c>
      <c r="C12" s="34">
        <v>0</v>
      </c>
      <c r="D12" s="34">
        <v>0</v>
      </c>
      <c r="E12" s="34">
        <v>0</v>
      </c>
      <c r="F12" s="34">
        <v>0</v>
      </c>
      <c r="G12" s="57">
        <v>1.5054739999999874E-2</v>
      </c>
      <c r="H12" s="34">
        <v>1.5054739999999874E-2</v>
      </c>
      <c r="I12" s="34">
        <v>-0.77323780999999991</v>
      </c>
      <c r="J12" s="34">
        <v>0.70503073999999999</v>
      </c>
      <c r="K12" s="34">
        <v>8.326180999999977E-2</v>
      </c>
      <c r="L12" s="57"/>
      <c r="M12" s="34">
        <v>1.5054739999999874E-2</v>
      </c>
      <c r="N12" s="34">
        <v>-0.77323780999999991</v>
      </c>
      <c r="O12" s="34">
        <v>0.70503073999999999</v>
      </c>
      <c r="P12" s="34">
        <v>8.326180999999977E-2</v>
      </c>
    </row>
    <row r="13" spans="1:19" s="15" customFormat="1" ht="19.5" customHeight="1" x14ac:dyDescent="0.3">
      <c r="A13" s="9">
        <v>1101</v>
      </c>
      <c r="B13" s="10" t="s">
        <v>416</v>
      </c>
      <c r="C13" s="32">
        <v>1.1322529999999997E-2</v>
      </c>
      <c r="D13" s="32">
        <v>1.1302130000000001E-2</v>
      </c>
      <c r="E13" s="32">
        <v>0</v>
      </c>
      <c r="F13" s="32">
        <v>2.039999999999681E-5</v>
      </c>
      <c r="G13" s="11">
        <v>1.1223640000000003E-2</v>
      </c>
      <c r="H13" s="32">
        <v>1.1223640000000003E-2</v>
      </c>
      <c r="I13" s="32">
        <v>1.122364E-2</v>
      </c>
      <c r="J13" s="32">
        <v>0</v>
      </c>
      <c r="K13" s="32">
        <v>3.4694469519536142E-18</v>
      </c>
      <c r="L13" s="16"/>
      <c r="M13" s="32">
        <v>-9.8889999999993844E-5</v>
      </c>
      <c r="N13" s="32">
        <v>-7.8490000000000504E-5</v>
      </c>
      <c r="O13" s="32">
        <v>0</v>
      </c>
      <c r="P13" s="32">
        <v>-2.039999999999334E-5</v>
      </c>
    </row>
    <row r="14" spans="1:19" s="15" customFormat="1" ht="19.5" customHeight="1" x14ac:dyDescent="0.3">
      <c r="A14" s="12">
        <v>1350</v>
      </c>
      <c r="B14" s="13" t="s">
        <v>412</v>
      </c>
      <c r="C14" s="34">
        <v>-3.3652600000000001E-3</v>
      </c>
      <c r="D14" s="34">
        <v>0</v>
      </c>
      <c r="E14" s="34">
        <v>0</v>
      </c>
      <c r="F14" s="34">
        <v>-3.3652600000000001E-3</v>
      </c>
      <c r="G14" s="57">
        <v>0</v>
      </c>
      <c r="H14" s="34">
        <v>0</v>
      </c>
      <c r="I14" s="34">
        <v>0</v>
      </c>
      <c r="J14" s="34">
        <v>0</v>
      </c>
      <c r="K14" s="34">
        <v>0</v>
      </c>
      <c r="L14" s="14"/>
      <c r="M14" s="34">
        <v>3.3652600000000001E-3</v>
      </c>
      <c r="N14" s="34">
        <v>0</v>
      </c>
      <c r="O14" s="34">
        <v>0</v>
      </c>
      <c r="P14" s="34">
        <v>3.3652600000000001E-3</v>
      </c>
    </row>
    <row r="15" spans="1:19" s="15" customFormat="1" ht="19.5" customHeight="1" x14ac:dyDescent="0.3">
      <c r="A15" s="9">
        <v>1910</v>
      </c>
      <c r="B15" s="10" t="s">
        <v>88</v>
      </c>
      <c r="C15" s="132">
        <v>0</v>
      </c>
      <c r="D15" s="132">
        <v>0</v>
      </c>
      <c r="E15" s="132">
        <v>9.9204000000000002E-4</v>
      </c>
      <c r="F15" s="132">
        <v>-9.9204000000000002E-4</v>
      </c>
      <c r="G15" s="11">
        <v>0</v>
      </c>
      <c r="H15" s="132">
        <v>0</v>
      </c>
      <c r="I15" s="132">
        <v>0</v>
      </c>
      <c r="J15" s="132">
        <v>3.6660499999999997E-3</v>
      </c>
      <c r="K15" s="132">
        <v>-3.6660499999999997E-3</v>
      </c>
      <c r="L15" s="56"/>
      <c r="M15" s="132">
        <v>0</v>
      </c>
      <c r="N15" s="132">
        <v>0</v>
      </c>
      <c r="O15" s="132">
        <v>2.6740099999999997E-3</v>
      </c>
      <c r="P15" s="132">
        <v>-2.6740099999999997E-3</v>
      </c>
    </row>
    <row r="16" spans="1:19" s="15" customFormat="1" ht="19.5" customHeight="1" x14ac:dyDescent="0.3">
      <c r="A16" s="12">
        <v>1810</v>
      </c>
      <c r="B16" s="94" t="s">
        <v>413</v>
      </c>
      <c r="C16" s="133">
        <v>0</v>
      </c>
      <c r="D16" s="133">
        <v>6.2107129999999997E-2</v>
      </c>
      <c r="E16" s="133">
        <v>0</v>
      </c>
      <c r="F16" s="133">
        <v>-6.2107129999999997E-2</v>
      </c>
      <c r="G16" s="57">
        <v>0</v>
      </c>
      <c r="H16" s="133">
        <v>0</v>
      </c>
      <c r="I16" s="133">
        <v>-4.2385299999999999E-3</v>
      </c>
      <c r="J16" s="133">
        <v>0</v>
      </c>
      <c r="K16" s="133">
        <v>4.2385299999999999E-3</v>
      </c>
      <c r="L16" s="134"/>
      <c r="M16" s="133">
        <v>0</v>
      </c>
      <c r="N16" s="133">
        <v>-6.6345660000000001E-2</v>
      </c>
      <c r="O16" s="133">
        <v>0</v>
      </c>
      <c r="P16" s="133">
        <v>6.6345660000000001E-2</v>
      </c>
      <c r="Q16" s="75"/>
    </row>
    <row r="17" spans="1:17" s="15" customFormat="1" ht="19.5" customHeight="1" x14ac:dyDescent="0.3">
      <c r="A17" s="9">
        <v>1992</v>
      </c>
      <c r="B17" s="10" t="s">
        <v>90</v>
      </c>
      <c r="C17" s="135">
        <v>0</v>
      </c>
      <c r="D17" s="135">
        <v>0</v>
      </c>
      <c r="E17" s="135">
        <v>0</v>
      </c>
      <c r="F17" s="135">
        <v>0</v>
      </c>
      <c r="G17" s="11">
        <v>0</v>
      </c>
      <c r="H17" s="135">
        <v>0</v>
      </c>
      <c r="I17" s="135">
        <v>0</v>
      </c>
      <c r="J17" s="135">
        <v>0</v>
      </c>
      <c r="K17" s="135">
        <v>0</v>
      </c>
      <c r="L17" s="136"/>
      <c r="M17" s="135">
        <v>0</v>
      </c>
      <c r="N17" s="135">
        <v>0</v>
      </c>
      <c r="O17" s="135">
        <v>0</v>
      </c>
      <c r="P17" s="135">
        <v>0</v>
      </c>
      <c r="Q17" s="75"/>
    </row>
    <row r="18" spans="1:17" ht="12" customHeight="1" x14ac:dyDescent="0.3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7" s="28" customFormat="1" ht="19.5" customHeight="1" x14ac:dyDescent="0.3">
      <c r="A19" s="24"/>
      <c r="B19" s="25" t="s">
        <v>93</v>
      </c>
      <c r="C19" s="26">
        <v>19.640158759999998</v>
      </c>
      <c r="D19" s="26">
        <v>19.709454189999999</v>
      </c>
      <c r="E19" s="26">
        <v>9.9204000000000002E-4</v>
      </c>
      <c r="F19" s="26">
        <v>-7.0287470000000379E-2</v>
      </c>
      <c r="G19" s="27"/>
      <c r="H19" s="26">
        <v>21.181820919999989</v>
      </c>
      <c r="I19" s="26">
        <v>20.302616629999996</v>
      </c>
      <c r="J19" s="26">
        <v>0.71070738999999994</v>
      </c>
      <c r="K19" s="27">
        <v>0.16849689999999351</v>
      </c>
      <c r="L19" s="27"/>
      <c r="M19" s="26">
        <v>1.5416621599999916</v>
      </c>
      <c r="N19" s="26">
        <v>0.59316244000000196</v>
      </c>
      <c r="O19" s="26">
        <v>0.70971534999999997</v>
      </c>
      <c r="P19" s="26">
        <v>0.23878436999998964</v>
      </c>
    </row>
    <row r="20" spans="1:17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7" ht="15" customHeight="1" x14ac:dyDescent="0.35">
      <c r="A21" s="82" t="s">
        <v>472</v>
      </c>
      <c r="B21" s="5"/>
      <c r="C21" s="118" t="s">
        <v>467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7" ht="15" customHeight="1" x14ac:dyDescent="0.35">
      <c r="A22" s="4"/>
      <c r="B22" s="5"/>
      <c r="C22" s="118" t="s">
        <v>468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7" ht="15" customHeight="1" x14ac:dyDescent="0.3">
      <c r="A23" s="146" t="s">
        <v>399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1:17" ht="15" customHeight="1" x14ac:dyDescent="0.3">
      <c r="A24" s="147" t="s">
        <v>400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7" x14ac:dyDescent="0.3">
      <c r="A25" s="147" t="s">
        <v>401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7" x14ac:dyDescent="0.3">
      <c r="A26" s="147" t="s">
        <v>402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7" x14ac:dyDescent="0.3">
      <c r="A27" s="148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17" x14ac:dyDescent="0.3">
      <c r="A28" s="148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7" x14ac:dyDescent="0.3">
      <c r="A29" s="147" t="s">
        <v>462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-0.249977111117893"/>
    <pageSetUpPr fitToPage="1"/>
  </sheetPr>
  <dimension ref="A1:S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x14ac:dyDescent="0.3">
      <c r="A1" s="148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5.6" customHeight="1" x14ac:dyDescent="0.3">
      <c r="A3" s="58"/>
      <c r="B3" s="60"/>
      <c r="C3" s="168" t="s">
        <v>473</v>
      </c>
      <c r="D3" s="168"/>
      <c r="E3" s="168"/>
      <c r="F3" s="168"/>
      <c r="G3" s="61"/>
      <c r="H3" s="168" t="s">
        <v>474</v>
      </c>
      <c r="I3" s="168"/>
      <c r="J3" s="168"/>
      <c r="K3" s="168"/>
      <c r="L3" s="61"/>
      <c r="M3" s="168" t="s">
        <v>374</v>
      </c>
      <c r="N3" s="168"/>
      <c r="O3" s="168"/>
      <c r="P3" s="168"/>
      <c r="Q3" s="68"/>
      <c r="S3" s="63"/>
    </row>
    <row r="4" spans="1:19" s="59" customFormat="1" ht="15.6" x14ac:dyDescent="0.3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460</v>
      </c>
      <c r="H4" s="83" t="s">
        <v>70</v>
      </c>
      <c r="I4" s="83" t="s">
        <v>71</v>
      </c>
      <c r="J4" s="83" t="s">
        <v>72</v>
      </c>
      <c r="K4" s="83" t="s">
        <v>73</v>
      </c>
      <c r="L4" s="61" t="s">
        <v>460</v>
      </c>
      <c r="M4" s="83" t="s">
        <v>70</v>
      </c>
      <c r="N4" s="83" t="s">
        <v>71</v>
      </c>
      <c r="O4" s="83" t="s">
        <v>72</v>
      </c>
      <c r="P4" s="83" t="s">
        <v>73</v>
      </c>
      <c r="Q4" s="68"/>
    </row>
    <row r="5" spans="1:19" ht="19.5" customHeight="1" x14ac:dyDescent="0.3">
      <c r="A5" s="9">
        <v>1310</v>
      </c>
      <c r="B5" s="10" t="s">
        <v>417</v>
      </c>
      <c r="C5" s="11">
        <v>175.07432026000001</v>
      </c>
      <c r="D5" s="11">
        <v>174.55328215000003</v>
      </c>
      <c r="E5" s="11">
        <v>0</v>
      </c>
      <c r="F5" s="11">
        <v>0.52103810999997791</v>
      </c>
      <c r="G5" s="11">
        <v>181.20527355000002</v>
      </c>
      <c r="H5" s="11">
        <v>181.20527355000002</v>
      </c>
      <c r="I5" s="11">
        <v>181.11742901999997</v>
      </c>
      <c r="J5" s="11">
        <v>0</v>
      </c>
      <c r="K5" s="11">
        <v>8.7844530000040777E-2</v>
      </c>
      <c r="L5" s="16"/>
      <c r="M5" s="11">
        <v>6.1309532900000079</v>
      </c>
      <c r="N5" s="11">
        <v>6.564146869999945</v>
      </c>
      <c r="O5" s="11">
        <v>0</v>
      </c>
      <c r="P5" s="11">
        <v>-0.43319357999993713</v>
      </c>
      <c r="Q5" s="68"/>
    </row>
    <row r="6" spans="1:19" s="15" customFormat="1" ht="19.5" customHeight="1" x14ac:dyDescent="0.3">
      <c r="A6" s="12">
        <v>1311</v>
      </c>
      <c r="B6" s="13" t="s">
        <v>407</v>
      </c>
      <c r="C6" s="34">
        <v>6.5093311500000004</v>
      </c>
      <c r="D6" s="34">
        <v>6.4896919800000008</v>
      </c>
      <c r="E6" s="34">
        <v>0</v>
      </c>
      <c r="F6" s="34">
        <v>1.9639169999999595E-2</v>
      </c>
      <c r="G6" s="57">
        <v>6.7672433100000005</v>
      </c>
      <c r="H6" s="34">
        <v>6.7672433100000005</v>
      </c>
      <c r="I6" s="34">
        <v>6.7640154000000008</v>
      </c>
      <c r="J6" s="34">
        <v>0</v>
      </c>
      <c r="K6" s="34">
        <v>3.2279099999996674E-3</v>
      </c>
      <c r="L6" s="14"/>
      <c r="M6" s="34">
        <v>0.25791216000000006</v>
      </c>
      <c r="N6" s="34">
        <v>0.27432341999999998</v>
      </c>
      <c r="O6" s="34">
        <v>0</v>
      </c>
      <c r="P6" s="34">
        <v>-1.6411259999999928E-2</v>
      </c>
    </row>
    <row r="7" spans="1:19" ht="19.5" customHeight="1" x14ac:dyDescent="0.3">
      <c r="A7" s="9">
        <v>1320</v>
      </c>
      <c r="B7" s="10" t="s">
        <v>418</v>
      </c>
      <c r="C7" s="32">
        <v>-2.1633710000000002</v>
      </c>
      <c r="D7" s="32">
        <v>-2.1567843300000002</v>
      </c>
      <c r="E7" s="32">
        <v>0</v>
      </c>
      <c r="F7" s="32">
        <v>-6.5866699999999057E-3</v>
      </c>
      <c r="G7" s="11">
        <v>2.6116516400000003</v>
      </c>
      <c r="H7" s="32">
        <v>-2.6116516400000003</v>
      </c>
      <c r="I7" s="32">
        <v>-2.61125455</v>
      </c>
      <c r="J7" s="32">
        <v>2.0106E-3</v>
      </c>
      <c r="K7" s="32">
        <v>-2.4076900000003219E-3</v>
      </c>
      <c r="L7" s="16"/>
      <c r="M7" s="32">
        <v>-0.44828064000000012</v>
      </c>
      <c r="N7" s="32">
        <v>-0.4544702199999997</v>
      </c>
      <c r="O7" s="32">
        <v>2.0106E-3</v>
      </c>
      <c r="P7" s="32">
        <v>4.1789799999995842E-3</v>
      </c>
    </row>
    <row r="8" spans="1:19" s="15" customFormat="1" ht="19.5" customHeight="1" x14ac:dyDescent="0.3">
      <c r="A8" s="12">
        <v>1102</v>
      </c>
      <c r="B8" s="13" t="s">
        <v>404</v>
      </c>
      <c r="C8" s="34">
        <v>1.5536927600000001</v>
      </c>
      <c r="D8" s="34">
        <v>1.54868659</v>
      </c>
      <c r="E8" s="34">
        <v>0</v>
      </c>
      <c r="F8" s="34">
        <v>5.006170000000143E-3</v>
      </c>
      <c r="G8" s="57">
        <v>1.6511599800000001</v>
      </c>
      <c r="H8" s="34">
        <v>1.6511599800000001</v>
      </c>
      <c r="I8" s="34">
        <v>1.6505329900000003</v>
      </c>
      <c r="J8" s="34">
        <v>0</v>
      </c>
      <c r="K8" s="34">
        <v>6.269899999997719E-4</v>
      </c>
      <c r="L8" s="14"/>
      <c r="M8" s="34">
        <v>9.7467219999999966E-2</v>
      </c>
      <c r="N8" s="34">
        <v>0.10184640000000034</v>
      </c>
      <c r="O8" s="34">
        <v>0</v>
      </c>
      <c r="P8" s="34">
        <v>-4.3791800000003711E-3</v>
      </c>
    </row>
    <row r="9" spans="1:19" ht="19.5" customHeight="1" x14ac:dyDescent="0.3">
      <c r="A9" s="9">
        <v>1330</v>
      </c>
      <c r="B9" s="10" t="s">
        <v>409</v>
      </c>
      <c r="C9" s="32">
        <v>-0.19135705999999997</v>
      </c>
      <c r="D9" s="32">
        <v>-0.20309179999999999</v>
      </c>
      <c r="E9" s="32">
        <v>0</v>
      </c>
      <c r="F9" s="32">
        <v>1.1734740000000021E-2</v>
      </c>
      <c r="G9" s="11">
        <v>0.26248111000000002</v>
      </c>
      <c r="H9" s="32">
        <v>-0.26248111000000002</v>
      </c>
      <c r="I9" s="32">
        <v>-0.2514962</v>
      </c>
      <c r="J9" s="32">
        <v>0</v>
      </c>
      <c r="K9" s="32">
        <v>-1.0984910000000014E-2</v>
      </c>
      <c r="L9" s="16"/>
      <c r="M9" s="32">
        <v>-7.112405000000005E-2</v>
      </c>
      <c r="N9" s="32">
        <v>-4.8404400000000014E-2</v>
      </c>
      <c r="O9" s="32">
        <v>0</v>
      </c>
      <c r="P9" s="32">
        <v>-2.2719650000000036E-2</v>
      </c>
    </row>
    <row r="10" spans="1:19" s="15" customFormat="1" ht="19.5" customHeight="1" x14ac:dyDescent="0.3">
      <c r="A10" s="12">
        <v>1331</v>
      </c>
      <c r="B10" s="13" t="s">
        <v>410</v>
      </c>
      <c r="C10" s="34">
        <v>-0.39445865999999996</v>
      </c>
      <c r="D10" s="34">
        <v>-0.39339121000000005</v>
      </c>
      <c r="E10" s="34">
        <v>0</v>
      </c>
      <c r="F10" s="34">
        <v>-1.0674499999999143E-3</v>
      </c>
      <c r="G10" s="57">
        <v>0.21957467999999999</v>
      </c>
      <c r="H10" s="34">
        <v>-0.21957467999999999</v>
      </c>
      <c r="I10" s="34">
        <v>-0.21943972000000003</v>
      </c>
      <c r="J10" s="34">
        <v>0</v>
      </c>
      <c r="K10" s="34">
        <v>-1.3495999999996178E-4</v>
      </c>
      <c r="L10" s="14"/>
      <c r="M10" s="34">
        <v>0.17488397999999997</v>
      </c>
      <c r="N10" s="34">
        <v>0.17395149000000001</v>
      </c>
      <c r="O10" s="34">
        <v>0</v>
      </c>
      <c r="P10" s="34">
        <v>9.3248999999995252E-4</v>
      </c>
    </row>
    <row r="11" spans="1:19" ht="19.5" customHeight="1" x14ac:dyDescent="0.3">
      <c r="A11" s="9">
        <v>1101</v>
      </c>
      <c r="B11" s="10" t="s">
        <v>416</v>
      </c>
      <c r="C11" s="32">
        <v>8.4969790000000003E-2</v>
      </c>
      <c r="D11" s="32">
        <v>8.4771109999999997E-2</v>
      </c>
      <c r="E11" s="32">
        <v>0</v>
      </c>
      <c r="F11" s="32">
        <v>1.9868000000000663E-4</v>
      </c>
      <c r="G11" s="11">
        <v>0.11877085000000003</v>
      </c>
      <c r="H11" s="32">
        <v>0.11877085000000003</v>
      </c>
      <c r="I11" s="32">
        <v>0.11870848999999999</v>
      </c>
      <c r="J11" s="32">
        <v>0</v>
      </c>
      <c r="K11" s="32">
        <v>6.2360000000039051E-5</v>
      </c>
      <c r="L11" s="16"/>
      <c r="M11" s="32">
        <v>3.3801060000000022E-2</v>
      </c>
      <c r="N11" s="32">
        <v>3.3937379999999989E-2</v>
      </c>
      <c r="O11" s="32">
        <v>0</v>
      </c>
      <c r="P11" s="32">
        <v>-1.3631999999996758E-4</v>
      </c>
    </row>
    <row r="12" spans="1:19" s="15" customFormat="1" ht="19.5" customHeight="1" x14ac:dyDescent="0.3">
      <c r="A12" s="12">
        <v>1340</v>
      </c>
      <c r="B12" s="13" t="s">
        <v>85</v>
      </c>
      <c r="C12" s="34">
        <v>-0.16844222999999997</v>
      </c>
      <c r="D12" s="34">
        <v>0</v>
      </c>
      <c r="E12" s="34">
        <v>2.0000000000000001E-4</v>
      </c>
      <c r="F12" s="34">
        <v>-0.16864222999999998</v>
      </c>
      <c r="G12" s="57">
        <v>9.4582050000000015E-2</v>
      </c>
      <c r="H12" s="34">
        <v>-9.4582050000000015E-2</v>
      </c>
      <c r="I12" s="34">
        <v>0</v>
      </c>
      <c r="J12" s="34">
        <v>0</v>
      </c>
      <c r="K12" s="34">
        <v>-9.4582050000000015E-2</v>
      </c>
      <c r="L12" s="57"/>
      <c r="M12" s="34">
        <v>7.3860179999999956E-2</v>
      </c>
      <c r="N12" s="34">
        <v>0</v>
      </c>
      <c r="O12" s="34">
        <v>-2.0000000000000001E-4</v>
      </c>
      <c r="P12" s="34">
        <v>7.4060179999999962E-2</v>
      </c>
    </row>
    <row r="13" spans="1:19" s="15" customFormat="1" ht="19.5" customHeight="1" x14ac:dyDescent="0.3">
      <c r="A13" s="9">
        <v>1993</v>
      </c>
      <c r="B13" s="10" t="s">
        <v>415</v>
      </c>
      <c r="C13" s="32">
        <v>-0.29519329999999994</v>
      </c>
      <c r="D13" s="32">
        <v>-0.7152483300000001</v>
      </c>
      <c r="E13" s="32">
        <v>4.8066999999999997E-3</v>
      </c>
      <c r="F13" s="32">
        <v>0.41524833000000017</v>
      </c>
      <c r="G13" s="11">
        <v>5.0255259999999892E-2</v>
      </c>
      <c r="H13" s="32">
        <v>-5.0255259999999892E-2</v>
      </c>
      <c r="I13" s="32">
        <v>-0.83843025000000015</v>
      </c>
      <c r="J13" s="32">
        <v>0.70503073999999999</v>
      </c>
      <c r="K13" s="32">
        <v>8.3144250000000253E-2</v>
      </c>
      <c r="L13" s="16"/>
      <c r="M13" s="32">
        <v>0.24493804000000005</v>
      </c>
      <c r="N13" s="32">
        <v>-0.12318192000000006</v>
      </c>
      <c r="O13" s="32">
        <v>0.70022403999999994</v>
      </c>
      <c r="P13" s="32">
        <v>-0.3321040799999998</v>
      </c>
    </row>
    <row r="14" spans="1:19" s="15" customFormat="1" ht="19.5" customHeight="1" x14ac:dyDescent="0.3">
      <c r="A14" s="12">
        <v>1350</v>
      </c>
      <c r="B14" s="13" t="s">
        <v>412</v>
      </c>
      <c r="C14" s="34">
        <v>-3.8246629999999997E-2</v>
      </c>
      <c r="D14" s="34">
        <v>0</v>
      </c>
      <c r="E14" s="34">
        <v>0</v>
      </c>
      <c r="F14" s="34">
        <v>-3.8246629999999997E-2</v>
      </c>
      <c r="G14" s="57">
        <v>1.5666050000000001E-2</v>
      </c>
      <c r="H14" s="34">
        <v>-1.5666050000000001E-2</v>
      </c>
      <c r="I14" s="34">
        <v>0</v>
      </c>
      <c r="J14" s="34">
        <v>0</v>
      </c>
      <c r="K14" s="34">
        <v>-1.5666050000000001E-2</v>
      </c>
      <c r="L14" s="14"/>
      <c r="M14" s="34">
        <v>2.2580579999999996E-2</v>
      </c>
      <c r="N14" s="34">
        <v>0</v>
      </c>
      <c r="O14" s="34">
        <v>0</v>
      </c>
      <c r="P14" s="34">
        <v>2.2580579999999996E-2</v>
      </c>
    </row>
    <row r="15" spans="1:19" s="15" customFormat="1" ht="19.5" customHeight="1" x14ac:dyDescent="0.3">
      <c r="A15" s="9">
        <v>1910</v>
      </c>
      <c r="B15" s="10" t="s">
        <v>88</v>
      </c>
      <c r="C15" s="132">
        <v>0</v>
      </c>
      <c r="D15" s="132">
        <v>0</v>
      </c>
      <c r="E15" s="132">
        <v>0.49520666999999996</v>
      </c>
      <c r="F15" s="132">
        <v>-0.49520666999999996</v>
      </c>
      <c r="G15" s="11">
        <v>0</v>
      </c>
      <c r="H15" s="132">
        <v>0</v>
      </c>
      <c r="I15" s="132">
        <v>0</v>
      </c>
      <c r="J15" s="132">
        <v>-2.2238400000000008E-3</v>
      </c>
      <c r="K15" s="132">
        <v>2.2238400000000008E-3</v>
      </c>
      <c r="L15" s="56"/>
      <c r="M15" s="132">
        <v>0</v>
      </c>
      <c r="N15" s="132">
        <v>0</v>
      </c>
      <c r="O15" s="132">
        <v>-0.49743050999999994</v>
      </c>
      <c r="P15" s="132">
        <v>0.49743050999999994</v>
      </c>
    </row>
    <row r="16" spans="1:19" s="15" customFormat="1" ht="19.5" customHeight="1" x14ac:dyDescent="0.3">
      <c r="A16" s="12">
        <v>1810</v>
      </c>
      <c r="B16" s="94" t="s">
        <v>413</v>
      </c>
      <c r="C16" s="133">
        <v>0</v>
      </c>
      <c r="D16" s="133">
        <v>5.7009940000000002E-2</v>
      </c>
      <c r="E16" s="133">
        <v>0</v>
      </c>
      <c r="F16" s="133">
        <v>-5.7009940000000002E-2</v>
      </c>
      <c r="G16" s="57">
        <v>0</v>
      </c>
      <c r="H16" s="133">
        <v>0</v>
      </c>
      <c r="I16" s="133">
        <v>1.3020840000000001E-2</v>
      </c>
      <c r="J16" s="133">
        <v>0</v>
      </c>
      <c r="K16" s="133">
        <v>-1.3020840000000001E-2</v>
      </c>
      <c r="L16" s="134"/>
      <c r="M16" s="133">
        <v>0</v>
      </c>
      <c r="N16" s="133">
        <v>-4.3989100000000003E-2</v>
      </c>
      <c r="O16" s="133">
        <v>0</v>
      </c>
      <c r="P16" s="133">
        <v>4.3989100000000003E-2</v>
      </c>
    </row>
    <row r="17" spans="1:16" s="15" customFormat="1" ht="19.5" customHeight="1" x14ac:dyDescent="0.3">
      <c r="A17" s="9">
        <v>1992</v>
      </c>
      <c r="B17" s="10" t="s">
        <v>90</v>
      </c>
      <c r="C17" s="135">
        <v>0</v>
      </c>
      <c r="D17" s="135">
        <v>-3.0904620000000001E-2</v>
      </c>
      <c r="E17" s="135">
        <v>0</v>
      </c>
      <c r="F17" s="135">
        <v>3.0904620000000001E-2</v>
      </c>
      <c r="G17" s="11">
        <v>0</v>
      </c>
      <c r="H17" s="135">
        <v>0</v>
      </c>
      <c r="I17" s="135">
        <v>-2.0570330000000001E-2</v>
      </c>
      <c r="J17" s="135">
        <v>0</v>
      </c>
      <c r="K17" s="135">
        <v>2.0570330000000001E-2</v>
      </c>
      <c r="L17" s="136"/>
      <c r="M17" s="135">
        <v>0</v>
      </c>
      <c r="N17" s="135">
        <v>1.0334289999999999E-2</v>
      </c>
      <c r="O17" s="135">
        <v>0</v>
      </c>
      <c r="P17" s="135">
        <v>-1.0334289999999999E-2</v>
      </c>
    </row>
    <row r="18" spans="1:16" ht="12" customHeight="1" x14ac:dyDescent="0.3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3">
      <c r="A19" s="24"/>
      <c r="B19" s="25" t="s">
        <v>93</v>
      </c>
      <c r="C19" s="26">
        <v>179.97124507999999</v>
      </c>
      <c r="D19" s="26">
        <v>179.23402148</v>
      </c>
      <c r="E19" s="26">
        <v>0.50021336999999999</v>
      </c>
      <c r="F19" s="26">
        <v>0.23701022999999299</v>
      </c>
      <c r="G19" s="27"/>
      <c r="H19" s="26">
        <v>186.4882369</v>
      </c>
      <c r="I19" s="26">
        <v>185.72251568999997</v>
      </c>
      <c r="J19" s="26">
        <v>0.70481749999999999</v>
      </c>
      <c r="K19" s="27">
        <v>6.0903710000037914E-2</v>
      </c>
      <c r="L19" s="27"/>
      <c r="M19" s="26">
        <v>6.5169918200000074</v>
      </c>
      <c r="N19" s="26">
        <v>6.4884942099999465</v>
      </c>
      <c r="O19" s="26">
        <v>0.20460413</v>
      </c>
      <c r="P19" s="26">
        <v>-0.17610651999993909</v>
      </c>
    </row>
    <row r="20" spans="1:16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5">
      <c r="A21" s="82" t="s">
        <v>472</v>
      </c>
      <c r="B21" s="5"/>
      <c r="C21" s="118" t="s">
        <v>467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5">
      <c r="A22" s="4"/>
      <c r="B22" s="5"/>
      <c r="C22" s="118" t="s">
        <v>468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3">
      <c r="A23" s="146" t="s">
        <v>399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1:16" ht="15" customHeight="1" x14ac:dyDescent="0.3">
      <c r="A24" s="147" t="s">
        <v>400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3">
      <c r="A25" s="147" t="s">
        <v>401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3">
      <c r="A26" s="147" t="s">
        <v>402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3">
      <c r="A27" s="148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16" x14ac:dyDescent="0.3">
      <c r="A28" s="148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3">
      <c r="A29" s="147" t="s">
        <v>462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249977111117893"/>
    <pageSetUpPr fitToPage="1"/>
  </sheetPr>
  <dimension ref="A1:S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x14ac:dyDescent="0.3">
      <c r="A1" s="148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428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5.6" customHeight="1" x14ac:dyDescent="0.3">
      <c r="A3" s="58"/>
      <c r="B3" s="60"/>
      <c r="C3" s="168" t="s">
        <v>475</v>
      </c>
      <c r="D3" s="168"/>
      <c r="E3" s="168"/>
      <c r="F3" s="168"/>
      <c r="G3" s="61"/>
      <c r="H3" s="168" t="s">
        <v>471</v>
      </c>
      <c r="I3" s="168"/>
      <c r="J3" s="168"/>
      <c r="K3" s="168"/>
      <c r="L3" s="61"/>
      <c r="M3" s="168" t="s">
        <v>94</v>
      </c>
      <c r="N3" s="168"/>
      <c r="O3" s="168"/>
      <c r="P3" s="168"/>
      <c r="Q3" s="62"/>
      <c r="S3" s="63"/>
    </row>
    <row r="4" spans="1:19" s="59" customFormat="1" ht="15.6" x14ac:dyDescent="0.3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460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460</v>
      </c>
      <c r="M4" s="66" t="s">
        <v>70</v>
      </c>
      <c r="N4" s="66" t="s">
        <v>71</v>
      </c>
      <c r="O4" s="66" t="s">
        <v>72</v>
      </c>
      <c r="P4" s="66" t="s">
        <v>73</v>
      </c>
      <c r="Q4" s="68"/>
    </row>
    <row r="5" spans="1:19" ht="19.5" customHeight="1" x14ac:dyDescent="0.3">
      <c r="A5" s="9">
        <v>1310</v>
      </c>
      <c r="B5" s="10" t="s">
        <v>417</v>
      </c>
      <c r="C5" s="11">
        <v>18.82885788067599</v>
      </c>
      <c r="D5" s="11">
        <v>18.788487126127169</v>
      </c>
      <c r="E5" s="11">
        <v>0</v>
      </c>
      <c r="F5" s="11">
        <v>4.0370754548820997E-2</v>
      </c>
      <c r="G5" s="11">
        <v>19.693195059999994</v>
      </c>
      <c r="H5" s="11">
        <v>19.693195059999994</v>
      </c>
      <c r="I5" s="11">
        <v>19.695366579999995</v>
      </c>
      <c r="J5" s="11">
        <v>0</v>
      </c>
      <c r="K5" s="11">
        <v>-2.1715200000009816E-3</v>
      </c>
      <c r="L5" s="16"/>
      <c r="M5" s="11">
        <v>0.86433717932400356</v>
      </c>
      <c r="N5" s="11">
        <v>0.90687945387282554</v>
      </c>
      <c r="O5" s="11">
        <v>0</v>
      </c>
      <c r="P5" s="11">
        <v>-4.2542274548821979E-2</v>
      </c>
      <c r="Q5" s="68"/>
    </row>
    <row r="6" spans="1:19" s="15" customFormat="1" ht="19.5" customHeight="1" x14ac:dyDescent="0.3">
      <c r="A6" s="12">
        <v>1311</v>
      </c>
      <c r="B6" s="13" t="s">
        <v>407</v>
      </c>
      <c r="C6" s="34">
        <v>0.62518629364482758</v>
      </c>
      <c r="D6" s="34">
        <v>0.62479031244670669</v>
      </c>
      <c r="E6" s="34">
        <v>0</v>
      </c>
      <c r="F6" s="34">
        <v>3.9598119812089827E-4</v>
      </c>
      <c r="G6" s="57">
        <v>0.62566926</v>
      </c>
      <c r="H6" s="34">
        <v>0.62566926</v>
      </c>
      <c r="I6" s="34">
        <v>0.62566938000000005</v>
      </c>
      <c r="J6" s="34">
        <v>0</v>
      </c>
      <c r="K6" s="34">
        <v>-1.200000000478596E-7</v>
      </c>
      <c r="L6" s="14"/>
      <c r="M6" s="34">
        <v>4.8296635517242059E-4</v>
      </c>
      <c r="N6" s="34">
        <v>8.7906755329336672E-4</v>
      </c>
      <c r="O6" s="34">
        <v>0</v>
      </c>
      <c r="P6" s="34">
        <v>-3.9610119812094613E-4</v>
      </c>
    </row>
    <row r="7" spans="1:19" ht="19.5" customHeight="1" x14ac:dyDescent="0.3">
      <c r="A7" s="9">
        <v>1320</v>
      </c>
      <c r="B7" s="10" t="s">
        <v>418</v>
      </c>
      <c r="C7" s="32">
        <v>-0.23252375</v>
      </c>
      <c r="D7" s="32">
        <v>-0.23184941666666667</v>
      </c>
      <c r="E7" s="32">
        <v>-6.7433E-4</v>
      </c>
      <c r="F7" s="32">
        <v>-3.3333333323377554E-9</v>
      </c>
      <c r="G7" s="11">
        <v>0.59862888999999997</v>
      </c>
      <c r="H7" s="32">
        <v>0.59862888999999997</v>
      </c>
      <c r="I7" s="32">
        <v>0.59668315000000005</v>
      </c>
      <c r="J7" s="32">
        <v>2.0106E-3</v>
      </c>
      <c r="K7" s="32">
        <v>-6.4860000000081883E-5</v>
      </c>
      <c r="L7" s="16"/>
      <c r="M7" s="32">
        <v>0.83115264</v>
      </c>
      <c r="N7" s="32">
        <v>0.82853256666666675</v>
      </c>
      <c r="O7" s="32">
        <v>2.6849299999999999E-3</v>
      </c>
      <c r="P7" s="32">
        <v>-6.4856666666749437E-5</v>
      </c>
    </row>
    <row r="8" spans="1:19" s="15" customFormat="1" ht="19.5" customHeight="1" x14ac:dyDescent="0.3">
      <c r="A8" s="12">
        <v>1102</v>
      </c>
      <c r="B8" s="13" t="s">
        <v>404</v>
      </c>
      <c r="C8" s="34">
        <v>0.15666666666666665</v>
      </c>
      <c r="D8" s="34">
        <v>0.15567966666666666</v>
      </c>
      <c r="E8" s="34">
        <v>0</v>
      </c>
      <c r="F8" s="34">
        <v>9.8699999999998789E-4</v>
      </c>
      <c r="G8" s="57">
        <v>0.19975989000000002</v>
      </c>
      <c r="H8" s="34">
        <v>0.19975989000000002</v>
      </c>
      <c r="I8" s="34">
        <v>0.19975989</v>
      </c>
      <c r="J8" s="34">
        <v>0</v>
      </c>
      <c r="K8" s="34">
        <v>2.7755575615628914E-17</v>
      </c>
      <c r="L8" s="14"/>
      <c r="M8" s="34">
        <v>4.3093223333333375E-2</v>
      </c>
      <c r="N8" s="34">
        <v>4.4080223333333335E-2</v>
      </c>
      <c r="O8" s="34">
        <v>0</v>
      </c>
      <c r="P8" s="34">
        <v>-9.8699999999996013E-4</v>
      </c>
    </row>
    <row r="9" spans="1:19" ht="19.5" customHeight="1" x14ac:dyDescent="0.3">
      <c r="A9" s="9">
        <v>1340</v>
      </c>
      <c r="B9" s="10" t="s">
        <v>85</v>
      </c>
      <c r="C9" s="32">
        <v>0</v>
      </c>
      <c r="D9" s="32">
        <v>0</v>
      </c>
      <c r="E9" s="32">
        <v>0</v>
      </c>
      <c r="F9" s="32">
        <v>0</v>
      </c>
      <c r="G9" s="11">
        <v>9.0262380000000003E-2</v>
      </c>
      <c r="H9" s="32">
        <v>9.0262380000000003E-2</v>
      </c>
      <c r="I9" s="32">
        <v>0</v>
      </c>
      <c r="J9" s="32">
        <v>0</v>
      </c>
      <c r="K9" s="32">
        <v>9.0262380000000003E-2</v>
      </c>
      <c r="L9" s="16"/>
      <c r="M9" s="32">
        <v>9.0262380000000003E-2</v>
      </c>
      <c r="N9" s="32">
        <v>0</v>
      </c>
      <c r="O9" s="32">
        <v>0</v>
      </c>
      <c r="P9" s="32">
        <v>9.0262380000000003E-2</v>
      </c>
    </row>
    <row r="10" spans="1:19" s="15" customFormat="1" ht="19.5" customHeight="1" x14ac:dyDescent="0.3">
      <c r="A10" s="12">
        <v>1330</v>
      </c>
      <c r="B10" s="13" t="s">
        <v>409</v>
      </c>
      <c r="C10" s="34">
        <v>-2.4850833333333325E-2</v>
      </c>
      <c r="D10" s="34">
        <v>-2.4133749999999995E-2</v>
      </c>
      <c r="E10" s="34">
        <v>0</v>
      </c>
      <c r="F10" s="34">
        <v>-7.1708333333332999E-4</v>
      </c>
      <c r="G10" s="57">
        <v>3.1028279999999988E-2</v>
      </c>
      <c r="H10" s="34">
        <v>-3.1028279999999988E-2</v>
      </c>
      <c r="I10" s="34">
        <v>-2.7665010000000007E-2</v>
      </c>
      <c r="J10" s="34">
        <v>0</v>
      </c>
      <c r="K10" s="34">
        <v>-3.3632699999999807E-3</v>
      </c>
      <c r="L10" s="14"/>
      <c r="M10" s="34">
        <v>-6.1774466666666625E-3</v>
      </c>
      <c r="N10" s="34">
        <v>-3.5312600000000118E-3</v>
      </c>
      <c r="O10" s="34">
        <v>0</v>
      </c>
      <c r="P10" s="34">
        <v>-2.6461866666666507E-3</v>
      </c>
    </row>
    <row r="11" spans="1:19" ht="19.5" customHeight="1" x14ac:dyDescent="0.3">
      <c r="A11" s="9">
        <v>1331</v>
      </c>
      <c r="B11" s="10" t="s">
        <v>410</v>
      </c>
      <c r="C11" s="32">
        <v>-2.4117416666666665E-2</v>
      </c>
      <c r="D11" s="32">
        <v>-2.4106583333333331E-2</v>
      </c>
      <c r="E11" s="32">
        <v>0</v>
      </c>
      <c r="F11" s="32">
        <v>-1.0833333333334916E-5</v>
      </c>
      <c r="G11" s="11">
        <v>2.094466E-2</v>
      </c>
      <c r="H11" s="32">
        <v>-2.094466E-2</v>
      </c>
      <c r="I11" s="32">
        <v>-2.094466E-2</v>
      </c>
      <c r="J11" s="32">
        <v>0</v>
      </c>
      <c r="K11" s="32">
        <v>0</v>
      </c>
      <c r="L11" s="16"/>
      <c r="M11" s="32">
        <v>3.1727566666666651E-3</v>
      </c>
      <c r="N11" s="32">
        <v>3.1619233333333302E-3</v>
      </c>
      <c r="O11" s="32">
        <v>0</v>
      </c>
      <c r="P11" s="32">
        <v>1.0833333333334916E-5</v>
      </c>
    </row>
    <row r="12" spans="1:19" s="15" customFormat="1" ht="19.5" customHeight="1" x14ac:dyDescent="0.3">
      <c r="A12" s="12">
        <v>1993</v>
      </c>
      <c r="B12" s="13" t="s">
        <v>415</v>
      </c>
      <c r="C12" s="34">
        <v>0</v>
      </c>
      <c r="D12" s="34">
        <v>0</v>
      </c>
      <c r="E12" s="34">
        <v>0</v>
      </c>
      <c r="F12" s="34">
        <v>0</v>
      </c>
      <c r="G12" s="57">
        <v>1.5054739999999874E-2</v>
      </c>
      <c r="H12" s="34">
        <v>1.5054739999999874E-2</v>
      </c>
      <c r="I12" s="34">
        <v>-0.77323780999999991</v>
      </c>
      <c r="J12" s="34">
        <v>0.70503073999999999</v>
      </c>
      <c r="K12" s="34">
        <v>8.326180999999977E-2</v>
      </c>
      <c r="L12" s="57"/>
      <c r="M12" s="34">
        <v>1.5054739999999874E-2</v>
      </c>
      <c r="N12" s="34">
        <v>-0.77323780999999991</v>
      </c>
      <c r="O12" s="34">
        <v>0.70503073999999999</v>
      </c>
      <c r="P12" s="34">
        <v>8.326180999999977E-2</v>
      </c>
    </row>
    <row r="13" spans="1:19" s="15" customFormat="1" ht="19.5" customHeight="1" x14ac:dyDescent="0.3">
      <c r="A13" s="9">
        <v>1101</v>
      </c>
      <c r="B13" s="10" t="s">
        <v>416</v>
      </c>
      <c r="C13" s="32">
        <v>1.4809249999999999E-2</v>
      </c>
      <c r="D13" s="32">
        <v>1.1429750000000001E-2</v>
      </c>
      <c r="E13" s="32">
        <v>0</v>
      </c>
      <c r="F13" s="32">
        <v>3.3794999999999988E-3</v>
      </c>
      <c r="G13" s="11">
        <v>1.1223640000000003E-2</v>
      </c>
      <c r="H13" s="32">
        <v>1.1223640000000003E-2</v>
      </c>
      <c r="I13" s="32">
        <v>1.122364E-2</v>
      </c>
      <c r="J13" s="32">
        <v>0</v>
      </c>
      <c r="K13" s="32">
        <v>3.4694469519536142E-18</v>
      </c>
      <c r="L13" s="16"/>
      <c r="M13" s="32">
        <v>-3.585609999999996E-3</v>
      </c>
      <c r="N13" s="32">
        <v>-2.0611000000000067E-4</v>
      </c>
      <c r="O13" s="32">
        <v>0</v>
      </c>
      <c r="P13" s="32">
        <v>-3.3794999999999954E-3</v>
      </c>
    </row>
    <row r="14" spans="1:19" s="15" customFormat="1" ht="19.5" customHeight="1" x14ac:dyDescent="0.3">
      <c r="A14" s="12">
        <v>1350</v>
      </c>
      <c r="B14" s="13" t="s">
        <v>412</v>
      </c>
      <c r="C14" s="34">
        <v>0</v>
      </c>
      <c r="D14" s="34">
        <v>0</v>
      </c>
      <c r="E14" s="34">
        <v>0</v>
      </c>
      <c r="F14" s="34">
        <v>0</v>
      </c>
      <c r="G14" s="57">
        <v>0</v>
      </c>
      <c r="H14" s="34">
        <v>0</v>
      </c>
      <c r="I14" s="34">
        <v>0</v>
      </c>
      <c r="J14" s="34">
        <v>0</v>
      </c>
      <c r="K14" s="34">
        <v>0</v>
      </c>
      <c r="L14" s="14"/>
      <c r="M14" s="34">
        <v>0</v>
      </c>
      <c r="N14" s="34">
        <v>0</v>
      </c>
      <c r="O14" s="34">
        <v>0</v>
      </c>
      <c r="P14" s="34">
        <v>0</v>
      </c>
    </row>
    <row r="15" spans="1:19" s="15" customFormat="1" ht="19.5" customHeight="1" x14ac:dyDescent="0.3">
      <c r="A15" s="9">
        <v>1910</v>
      </c>
      <c r="B15" s="10" t="s">
        <v>88</v>
      </c>
      <c r="C15" s="132">
        <v>5.7498E-2</v>
      </c>
      <c r="D15" s="132">
        <v>0</v>
      </c>
      <c r="E15" s="132">
        <v>5.7498E-2</v>
      </c>
      <c r="F15" s="132">
        <v>0</v>
      </c>
      <c r="G15" s="11">
        <v>0</v>
      </c>
      <c r="H15" s="132">
        <v>0</v>
      </c>
      <c r="I15" s="132">
        <v>0</v>
      </c>
      <c r="J15" s="132">
        <v>3.6660499999999997E-3</v>
      </c>
      <c r="K15" s="132">
        <v>-3.6660499999999997E-3</v>
      </c>
      <c r="L15" s="56"/>
      <c r="M15" s="132">
        <v>-5.7498E-2</v>
      </c>
      <c r="N15" s="132">
        <v>0</v>
      </c>
      <c r="O15" s="132">
        <v>-5.3831950000000003E-2</v>
      </c>
      <c r="P15" s="132">
        <v>-3.6660499999999971E-3</v>
      </c>
    </row>
    <row r="16" spans="1:19" s="15" customFormat="1" ht="19.5" customHeight="1" x14ac:dyDescent="0.3">
      <c r="A16" s="12">
        <v>1810</v>
      </c>
      <c r="B16" s="94" t="s">
        <v>413</v>
      </c>
      <c r="C16" s="133">
        <v>0</v>
      </c>
      <c r="D16" s="133">
        <v>0</v>
      </c>
      <c r="E16" s="133">
        <v>0</v>
      </c>
      <c r="F16" s="133">
        <v>0</v>
      </c>
      <c r="G16" s="57">
        <v>0</v>
      </c>
      <c r="H16" s="133">
        <v>0</v>
      </c>
      <c r="I16" s="133">
        <v>-4.2385299999999999E-3</v>
      </c>
      <c r="J16" s="133">
        <v>0</v>
      </c>
      <c r="K16" s="133">
        <v>4.2385299999999999E-3</v>
      </c>
      <c r="L16" s="134"/>
      <c r="M16" s="133">
        <v>0</v>
      </c>
      <c r="N16" s="133">
        <v>-4.2385299999999999E-3</v>
      </c>
      <c r="O16" s="133">
        <v>0</v>
      </c>
      <c r="P16" s="133">
        <v>4.2385299999999999E-3</v>
      </c>
    </row>
    <row r="17" spans="1:16" s="15" customFormat="1" ht="19.5" customHeight="1" x14ac:dyDescent="0.3">
      <c r="A17" s="9">
        <v>1992</v>
      </c>
      <c r="B17" s="10" t="s">
        <v>90</v>
      </c>
      <c r="C17" s="135">
        <v>0</v>
      </c>
      <c r="D17" s="135">
        <v>0</v>
      </c>
      <c r="E17" s="135">
        <v>0</v>
      </c>
      <c r="F17" s="135">
        <v>0</v>
      </c>
      <c r="G17" s="11">
        <v>0</v>
      </c>
      <c r="H17" s="135">
        <v>0</v>
      </c>
      <c r="I17" s="135">
        <v>0</v>
      </c>
      <c r="J17" s="135">
        <v>0</v>
      </c>
      <c r="K17" s="135">
        <v>0</v>
      </c>
      <c r="L17" s="136"/>
      <c r="M17" s="135">
        <v>0</v>
      </c>
      <c r="N17" s="135">
        <v>0</v>
      </c>
      <c r="O17" s="135">
        <v>0</v>
      </c>
      <c r="P17" s="135">
        <v>0</v>
      </c>
    </row>
    <row r="18" spans="1:16" ht="12" customHeight="1" x14ac:dyDescent="0.3">
      <c r="A18" s="105"/>
      <c r="B18" s="106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3">
      <c r="A19" s="24"/>
      <c r="B19" s="25" t="s">
        <v>93</v>
      </c>
      <c r="C19" s="26">
        <v>19.401526090987485</v>
      </c>
      <c r="D19" s="26">
        <v>19.300297105240546</v>
      </c>
      <c r="E19" s="26">
        <v>5.682367E-2</v>
      </c>
      <c r="F19" s="26">
        <v>4.440531574693906E-2</v>
      </c>
      <c r="G19" s="27"/>
      <c r="H19" s="26">
        <v>21.181820919999989</v>
      </c>
      <c r="I19" s="26">
        <v>20.302616629999996</v>
      </c>
      <c r="J19" s="26">
        <v>0.71070738999999994</v>
      </c>
      <c r="K19" s="27">
        <v>0.16849689999999351</v>
      </c>
      <c r="L19" s="27"/>
      <c r="M19" s="26">
        <v>1.7802948290125091</v>
      </c>
      <c r="N19" s="26">
        <v>1.0023195247594523</v>
      </c>
      <c r="O19" s="26">
        <v>0.65388372000000006</v>
      </c>
      <c r="P19" s="26">
        <v>0.12409158425305677</v>
      </c>
    </row>
    <row r="20" spans="1:16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5">
      <c r="A21" s="82" t="s">
        <v>472</v>
      </c>
      <c r="B21" s="5"/>
      <c r="C21" s="118" t="s">
        <v>467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5">
      <c r="A22" s="4"/>
      <c r="B22" s="5"/>
      <c r="C22" s="118" t="s">
        <v>468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3">
      <c r="A23" s="146" t="s">
        <v>399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1:16" ht="15" customHeight="1" x14ac:dyDescent="0.3">
      <c r="A24" s="147" t="s">
        <v>400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3">
      <c r="A25" s="147" t="s">
        <v>401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3">
      <c r="A26" s="147" t="s">
        <v>402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3">
      <c r="A27" s="148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16" x14ac:dyDescent="0.3">
      <c r="A28" s="148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3">
      <c r="A29" s="147" t="s">
        <v>462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</sheetData>
  <sortState ref="A5:P17">
    <sortCondition descending="1" ref="G5:G17"/>
  </sortState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249977111117893"/>
    <pageSetUpPr fitToPage="1"/>
  </sheetPr>
  <dimension ref="A1:S29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x14ac:dyDescent="0.3">
      <c r="A1" s="148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424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5.6" customHeight="1" x14ac:dyDescent="0.3">
      <c r="A3" s="58"/>
      <c r="B3" s="60"/>
      <c r="C3" s="168" t="s">
        <v>476</v>
      </c>
      <c r="D3" s="168"/>
      <c r="E3" s="168"/>
      <c r="F3" s="168"/>
      <c r="G3" s="61"/>
      <c r="H3" s="168" t="s">
        <v>474</v>
      </c>
      <c r="I3" s="168"/>
      <c r="J3" s="168"/>
      <c r="K3" s="168"/>
      <c r="L3" s="61"/>
      <c r="M3" s="168" t="s">
        <v>94</v>
      </c>
      <c r="N3" s="168"/>
      <c r="O3" s="168"/>
      <c r="P3" s="168"/>
      <c r="Q3" s="62"/>
      <c r="S3" s="63"/>
    </row>
    <row r="4" spans="1:19" s="59" customFormat="1" ht="15.6" x14ac:dyDescent="0.3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460</v>
      </c>
      <c r="H4" s="83" t="s">
        <v>70</v>
      </c>
      <c r="I4" s="83" t="s">
        <v>71</v>
      </c>
      <c r="J4" s="83" t="s">
        <v>72</v>
      </c>
      <c r="K4" s="83" t="s">
        <v>73</v>
      </c>
      <c r="L4" s="61" t="s">
        <v>460</v>
      </c>
      <c r="M4" s="83" t="s">
        <v>70</v>
      </c>
      <c r="N4" s="83" t="s">
        <v>71</v>
      </c>
      <c r="O4" s="83" t="s">
        <v>72</v>
      </c>
      <c r="P4" s="83" t="s">
        <v>73</v>
      </c>
      <c r="Q4" s="62"/>
    </row>
    <row r="5" spans="1:19" ht="19.5" customHeight="1" x14ac:dyDescent="0.3">
      <c r="A5" s="9">
        <v>1310</v>
      </c>
      <c r="B5" s="10" t="s">
        <v>417</v>
      </c>
      <c r="C5" s="11">
        <v>181.25625267205027</v>
      </c>
      <c r="D5" s="11">
        <v>180.86762306246723</v>
      </c>
      <c r="E5" s="11">
        <v>0</v>
      </c>
      <c r="F5" s="11">
        <v>0.38862960958303461</v>
      </c>
      <c r="G5" s="11">
        <v>181.20527355000002</v>
      </c>
      <c r="H5" s="11">
        <v>181.20527355000002</v>
      </c>
      <c r="I5" s="11">
        <v>181.11742901999997</v>
      </c>
      <c r="J5" s="11">
        <v>0</v>
      </c>
      <c r="K5" s="11">
        <v>8.7844530000040777E-2</v>
      </c>
      <c r="L5" s="16"/>
      <c r="M5" s="11">
        <v>-5.097912205025068E-2</v>
      </c>
      <c r="N5" s="11">
        <v>0.24980595753274315</v>
      </c>
      <c r="O5" s="11">
        <v>0</v>
      </c>
      <c r="P5" s="11">
        <v>-0.30078507958299383</v>
      </c>
      <c r="Q5" s="62"/>
    </row>
    <row r="6" spans="1:19" s="15" customFormat="1" ht="19.5" customHeight="1" x14ac:dyDescent="0.3">
      <c r="A6" s="12">
        <v>1311</v>
      </c>
      <c r="B6" s="13" t="s">
        <v>407</v>
      </c>
      <c r="C6" s="34">
        <v>6.7430003988350773</v>
      </c>
      <c r="D6" s="34">
        <v>6.7387295096553173</v>
      </c>
      <c r="E6" s="34">
        <v>0</v>
      </c>
      <c r="F6" s="34">
        <v>4.2708891797600401E-3</v>
      </c>
      <c r="G6" s="57">
        <v>6.7672433100000005</v>
      </c>
      <c r="H6" s="34">
        <v>6.7672433100000005</v>
      </c>
      <c r="I6" s="34">
        <v>6.7640154000000008</v>
      </c>
      <c r="J6" s="34">
        <v>0</v>
      </c>
      <c r="K6" s="34">
        <v>3.2279099999996674E-3</v>
      </c>
      <c r="L6" s="14"/>
      <c r="M6" s="34">
        <v>2.4242911164923164E-2</v>
      </c>
      <c r="N6" s="34">
        <v>2.5285890344683537E-2</v>
      </c>
      <c r="O6" s="34">
        <v>0</v>
      </c>
      <c r="P6" s="34">
        <v>-1.0429791797603727E-3</v>
      </c>
    </row>
    <row r="7" spans="1:19" ht="19.5" customHeight="1" x14ac:dyDescent="0.3">
      <c r="A7" s="9">
        <v>1320</v>
      </c>
      <c r="B7" s="10" t="s">
        <v>418</v>
      </c>
      <c r="C7" s="32">
        <v>-2.55776125</v>
      </c>
      <c r="D7" s="32">
        <v>-2.5503435833333334</v>
      </c>
      <c r="E7" s="32">
        <v>-7.4176299999999997E-3</v>
      </c>
      <c r="F7" s="32">
        <v>-3.6666666545018267E-8</v>
      </c>
      <c r="G7" s="11">
        <v>2.6116516400000003</v>
      </c>
      <c r="H7" s="32">
        <v>-2.6116516400000003</v>
      </c>
      <c r="I7" s="32">
        <v>-2.61125455</v>
      </c>
      <c r="J7" s="32">
        <v>2.0106E-3</v>
      </c>
      <c r="K7" s="32">
        <v>-2.4076900000003219E-3</v>
      </c>
      <c r="L7" s="16"/>
      <c r="M7" s="32">
        <v>-5.3890390000000288E-2</v>
      </c>
      <c r="N7" s="32">
        <v>-6.0910966666666511E-2</v>
      </c>
      <c r="O7" s="32">
        <v>9.4282299999999993E-3</v>
      </c>
      <c r="P7" s="32">
        <v>-2.4076533333337764E-3</v>
      </c>
    </row>
    <row r="8" spans="1:19" s="15" customFormat="1" ht="19.5" customHeight="1" x14ac:dyDescent="0.3">
      <c r="A8" s="12">
        <v>1102</v>
      </c>
      <c r="B8" s="13" t="s">
        <v>404</v>
      </c>
      <c r="C8" s="34">
        <v>1.7233333333333327</v>
      </c>
      <c r="D8" s="34">
        <v>1.7124763333333335</v>
      </c>
      <c r="E8" s="34">
        <v>0</v>
      </c>
      <c r="F8" s="34">
        <v>1.0856999999999228E-2</v>
      </c>
      <c r="G8" s="57">
        <v>1.6511599800000001</v>
      </c>
      <c r="H8" s="34">
        <v>1.6511599800000001</v>
      </c>
      <c r="I8" s="34">
        <v>1.6505329900000003</v>
      </c>
      <c r="J8" s="34">
        <v>0</v>
      </c>
      <c r="K8" s="34">
        <v>6.269899999997719E-4</v>
      </c>
      <c r="L8" s="14"/>
      <c r="M8" s="34">
        <v>-7.2173353333332635E-2</v>
      </c>
      <c r="N8" s="34">
        <v>-6.1943343333333178E-2</v>
      </c>
      <c r="O8" s="34">
        <v>0</v>
      </c>
      <c r="P8" s="34">
        <v>-1.0230009999999456E-2</v>
      </c>
    </row>
    <row r="9" spans="1:19" ht="19.5" customHeight="1" x14ac:dyDescent="0.3">
      <c r="A9" s="9">
        <v>1330</v>
      </c>
      <c r="B9" s="10" t="s">
        <v>409</v>
      </c>
      <c r="C9" s="32">
        <v>-0.27335916666666665</v>
      </c>
      <c r="D9" s="32">
        <v>-0.26547124999999994</v>
      </c>
      <c r="E9" s="32">
        <v>0</v>
      </c>
      <c r="F9" s="32">
        <v>-7.8879166666667166E-3</v>
      </c>
      <c r="G9" s="11">
        <v>0.26248111000000002</v>
      </c>
      <c r="H9" s="32">
        <v>-0.26248111000000002</v>
      </c>
      <c r="I9" s="32">
        <v>-0.2514962</v>
      </c>
      <c r="J9" s="32">
        <v>0</v>
      </c>
      <c r="K9" s="32">
        <v>-1.0984910000000014E-2</v>
      </c>
      <c r="L9" s="16"/>
      <c r="M9" s="32">
        <v>1.0878056666666636E-2</v>
      </c>
      <c r="N9" s="32">
        <v>1.3975049999999933E-2</v>
      </c>
      <c r="O9" s="32">
        <v>0</v>
      </c>
      <c r="P9" s="32">
        <v>-3.0969933333332977E-3</v>
      </c>
    </row>
    <row r="10" spans="1:19" s="15" customFormat="1" ht="19.5" customHeight="1" x14ac:dyDescent="0.3">
      <c r="A10" s="12">
        <v>1331</v>
      </c>
      <c r="B10" s="13" t="s">
        <v>410</v>
      </c>
      <c r="C10" s="34">
        <v>-0.2652915833333333</v>
      </c>
      <c r="D10" s="34">
        <v>-0.26517241666666669</v>
      </c>
      <c r="E10" s="34">
        <v>0</v>
      </c>
      <c r="F10" s="34">
        <v>-1.1916666666661468E-4</v>
      </c>
      <c r="G10" s="57">
        <v>0.21957467999999999</v>
      </c>
      <c r="H10" s="34">
        <v>-0.21957467999999999</v>
      </c>
      <c r="I10" s="34">
        <v>-0.21943972000000003</v>
      </c>
      <c r="J10" s="34">
        <v>0</v>
      </c>
      <c r="K10" s="34">
        <v>-1.3495999999996178E-4</v>
      </c>
      <c r="L10" s="14"/>
      <c r="M10" s="34">
        <v>4.5716903333333309E-2</v>
      </c>
      <c r="N10" s="34">
        <v>4.5732696666666656E-2</v>
      </c>
      <c r="O10" s="34">
        <v>0</v>
      </c>
      <c r="P10" s="34">
        <v>-1.5793333333347093E-5</v>
      </c>
    </row>
    <row r="11" spans="1:19" ht="19.5" customHeight="1" x14ac:dyDescent="0.3">
      <c r="A11" s="9">
        <v>1101</v>
      </c>
      <c r="B11" s="10" t="s">
        <v>416</v>
      </c>
      <c r="C11" s="32">
        <v>0.16290175000000001</v>
      </c>
      <c r="D11" s="32">
        <v>0.12572725000000001</v>
      </c>
      <c r="E11" s="32">
        <v>0</v>
      </c>
      <c r="F11" s="32">
        <v>3.7174499999999999E-2</v>
      </c>
      <c r="G11" s="11">
        <v>0.11877085000000003</v>
      </c>
      <c r="H11" s="32">
        <v>0.11877085000000003</v>
      </c>
      <c r="I11" s="32">
        <v>0.11870848999999999</v>
      </c>
      <c r="J11" s="32">
        <v>0</v>
      </c>
      <c r="K11" s="32">
        <v>6.2360000000039051E-5</v>
      </c>
      <c r="L11" s="16"/>
      <c r="M11" s="32">
        <v>-4.4130899999999987E-2</v>
      </c>
      <c r="N11" s="32">
        <v>-7.0187600000000266E-3</v>
      </c>
      <c r="O11" s="32">
        <v>0</v>
      </c>
      <c r="P11" s="32">
        <v>-3.711213999999996E-2</v>
      </c>
    </row>
    <row r="12" spans="1:19" s="15" customFormat="1" ht="19.5" customHeight="1" x14ac:dyDescent="0.3">
      <c r="A12" s="12">
        <v>1340</v>
      </c>
      <c r="B12" s="13" t="s">
        <v>85</v>
      </c>
      <c r="C12" s="34">
        <v>0</v>
      </c>
      <c r="D12" s="34">
        <v>0</v>
      </c>
      <c r="E12" s="34">
        <v>0</v>
      </c>
      <c r="F12" s="34">
        <v>0</v>
      </c>
      <c r="G12" s="57">
        <v>9.4582050000000015E-2</v>
      </c>
      <c r="H12" s="34">
        <v>-9.4582050000000015E-2</v>
      </c>
      <c r="I12" s="34">
        <v>0</v>
      </c>
      <c r="J12" s="34">
        <v>0</v>
      </c>
      <c r="K12" s="34">
        <v>-9.4582050000000015E-2</v>
      </c>
      <c r="L12" s="57"/>
      <c r="M12" s="34">
        <v>-9.4582050000000015E-2</v>
      </c>
      <c r="N12" s="34">
        <v>0</v>
      </c>
      <c r="O12" s="34">
        <v>0</v>
      </c>
      <c r="P12" s="34">
        <v>-9.4582050000000015E-2</v>
      </c>
    </row>
    <row r="13" spans="1:19" s="15" customFormat="1" ht="19.5" customHeight="1" x14ac:dyDescent="0.3">
      <c r="A13" s="9">
        <v>1993</v>
      </c>
      <c r="B13" s="10" t="s">
        <v>415</v>
      </c>
      <c r="C13" s="32">
        <v>0</v>
      </c>
      <c r="D13" s="32">
        <v>0</v>
      </c>
      <c r="E13" s="32">
        <v>0</v>
      </c>
      <c r="F13" s="32">
        <v>0</v>
      </c>
      <c r="G13" s="11">
        <v>5.0255259999999892E-2</v>
      </c>
      <c r="H13" s="32">
        <v>-5.0255259999999892E-2</v>
      </c>
      <c r="I13" s="32">
        <v>-0.83843025000000015</v>
      </c>
      <c r="J13" s="32">
        <v>0.70503073999999999</v>
      </c>
      <c r="K13" s="32">
        <v>8.3144250000000253E-2</v>
      </c>
      <c r="L13" s="16"/>
      <c r="M13" s="32">
        <v>-5.0255259999999892E-2</v>
      </c>
      <c r="N13" s="32">
        <v>-0.83843025000000015</v>
      </c>
      <c r="O13" s="32">
        <v>0.70503073999999999</v>
      </c>
      <c r="P13" s="32">
        <v>8.3144250000000253E-2</v>
      </c>
    </row>
    <row r="14" spans="1:19" s="15" customFormat="1" ht="19.5" customHeight="1" x14ac:dyDescent="0.3">
      <c r="A14" s="12">
        <v>1350</v>
      </c>
      <c r="B14" s="13" t="s">
        <v>412</v>
      </c>
      <c r="C14" s="34">
        <v>0</v>
      </c>
      <c r="D14" s="34">
        <v>0</v>
      </c>
      <c r="E14" s="34">
        <v>0</v>
      </c>
      <c r="F14" s="34">
        <v>0</v>
      </c>
      <c r="G14" s="57">
        <v>1.5666050000000001E-2</v>
      </c>
      <c r="H14" s="34">
        <v>-1.5666050000000001E-2</v>
      </c>
      <c r="I14" s="34">
        <v>0</v>
      </c>
      <c r="J14" s="34">
        <v>0</v>
      </c>
      <c r="K14" s="34">
        <v>-1.5666050000000001E-2</v>
      </c>
      <c r="L14" s="14"/>
      <c r="M14" s="34">
        <v>-1.5666050000000001E-2</v>
      </c>
      <c r="N14" s="34">
        <v>0</v>
      </c>
      <c r="O14" s="34">
        <v>0</v>
      </c>
      <c r="P14" s="34">
        <v>-1.5666050000000001E-2</v>
      </c>
    </row>
    <row r="15" spans="1:19" ht="19.5" customHeight="1" x14ac:dyDescent="0.3">
      <c r="A15" s="9">
        <v>1910</v>
      </c>
      <c r="B15" s="10" t="s">
        <v>88</v>
      </c>
      <c r="C15" s="132">
        <v>0.63247799999999998</v>
      </c>
      <c r="D15" s="132">
        <v>0</v>
      </c>
      <c r="E15" s="132">
        <v>0.63247799999999998</v>
      </c>
      <c r="F15" s="132">
        <v>0</v>
      </c>
      <c r="G15" s="11">
        <v>0</v>
      </c>
      <c r="H15" s="132">
        <v>0</v>
      </c>
      <c r="I15" s="132">
        <v>0</v>
      </c>
      <c r="J15" s="132">
        <v>-2.2238400000000008E-3</v>
      </c>
      <c r="K15" s="132">
        <v>2.2238400000000008E-3</v>
      </c>
      <c r="L15" s="56"/>
      <c r="M15" s="132">
        <v>-0.63247799999999998</v>
      </c>
      <c r="N15" s="132">
        <v>0</v>
      </c>
      <c r="O15" s="132">
        <v>-0.63470183999999996</v>
      </c>
      <c r="P15" s="132">
        <v>2.2238399999999769E-3</v>
      </c>
    </row>
    <row r="16" spans="1:19" s="15" customFormat="1" ht="19.5" customHeight="1" x14ac:dyDescent="0.3">
      <c r="A16" s="12">
        <v>1810</v>
      </c>
      <c r="B16" s="94" t="s">
        <v>413</v>
      </c>
      <c r="C16" s="133">
        <v>0</v>
      </c>
      <c r="D16" s="133">
        <v>0</v>
      </c>
      <c r="E16" s="133">
        <v>0</v>
      </c>
      <c r="F16" s="133">
        <v>0</v>
      </c>
      <c r="G16" s="57">
        <v>0</v>
      </c>
      <c r="H16" s="133">
        <v>0</v>
      </c>
      <c r="I16" s="133">
        <v>1.3020840000000001E-2</v>
      </c>
      <c r="J16" s="133">
        <v>0</v>
      </c>
      <c r="K16" s="133">
        <v>-1.3020840000000001E-2</v>
      </c>
      <c r="L16" s="134"/>
      <c r="M16" s="133">
        <v>0</v>
      </c>
      <c r="N16" s="133">
        <v>1.3020840000000001E-2</v>
      </c>
      <c r="O16" s="133">
        <v>0</v>
      </c>
      <c r="P16" s="133">
        <v>-1.3020840000000001E-2</v>
      </c>
    </row>
    <row r="17" spans="1:16" s="15" customFormat="1" ht="19.5" customHeight="1" x14ac:dyDescent="0.3">
      <c r="A17" s="9">
        <v>1992</v>
      </c>
      <c r="B17" s="10" t="s">
        <v>90</v>
      </c>
      <c r="C17" s="135">
        <v>0</v>
      </c>
      <c r="D17" s="135">
        <v>0</v>
      </c>
      <c r="E17" s="135">
        <v>0</v>
      </c>
      <c r="F17" s="135">
        <v>0</v>
      </c>
      <c r="G17" s="11">
        <v>0</v>
      </c>
      <c r="H17" s="135">
        <v>0</v>
      </c>
      <c r="I17" s="135">
        <v>-2.0570330000000001E-2</v>
      </c>
      <c r="J17" s="135">
        <v>0</v>
      </c>
      <c r="K17" s="135">
        <v>2.0570330000000001E-2</v>
      </c>
      <c r="L17" s="136"/>
      <c r="M17" s="135">
        <v>0</v>
      </c>
      <c r="N17" s="135">
        <v>-2.0570330000000001E-2</v>
      </c>
      <c r="O17" s="135">
        <v>0</v>
      </c>
      <c r="P17" s="135">
        <v>2.0570330000000001E-2</v>
      </c>
    </row>
    <row r="18" spans="1:16" ht="12" customHeight="1" x14ac:dyDescent="0.3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3">
      <c r="A19" s="24"/>
      <c r="B19" s="25" t="s">
        <v>93</v>
      </c>
      <c r="C19" s="26">
        <v>187.42155415421868</v>
      </c>
      <c r="D19" s="26">
        <v>186.36356890545591</v>
      </c>
      <c r="E19" s="26">
        <v>0.62506037000000003</v>
      </c>
      <c r="F19" s="26">
        <v>0.43292487876277608</v>
      </c>
      <c r="G19" s="27"/>
      <c r="H19" s="26">
        <v>186.4882369</v>
      </c>
      <c r="I19" s="26">
        <v>185.72251568999997</v>
      </c>
      <c r="J19" s="26">
        <v>0.70481749999999999</v>
      </c>
      <c r="K19" s="27">
        <v>6.0903710000037914E-2</v>
      </c>
      <c r="L19" s="27"/>
      <c r="M19" s="26">
        <v>-0.93331725421866041</v>
      </c>
      <c r="N19" s="26">
        <v>-0.64105321545590654</v>
      </c>
      <c r="O19" s="26">
        <v>7.9757130000000065E-2</v>
      </c>
      <c r="P19" s="26">
        <v>-0.37202116876275393</v>
      </c>
    </row>
    <row r="20" spans="1:16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5">
      <c r="A21" s="82" t="s">
        <v>472</v>
      </c>
      <c r="B21" s="5"/>
      <c r="C21" s="118" t="s">
        <v>467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5">
      <c r="A22" s="4"/>
      <c r="B22" s="5"/>
      <c r="C22" s="118" t="s">
        <v>468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3">
      <c r="A23" s="146" t="s">
        <v>399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</row>
    <row r="24" spans="1:16" ht="15" customHeight="1" x14ac:dyDescent="0.3">
      <c r="A24" s="147" t="s">
        <v>400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x14ac:dyDescent="0.3">
      <c r="A25" s="147" t="s">
        <v>401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</row>
    <row r="26" spans="1:16" x14ac:dyDescent="0.3">
      <c r="A26" s="147" t="s">
        <v>402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6" x14ac:dyDescent="0.3">
      <c r="A27" s="148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</row>
    <row r="28" spans="1:16" x14ac:dyDescent="0.3">
      <c r="A28" s="148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x14ac:dyDescent="0.3">
      <c r="A29" s="147" t="s">
        <v>462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69" t="s">
        <v>379</v>
      </c>
      <c r="B4" s="170"/>
      <c r="C4" s="166" t="s">
        <v>376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9" customFormat="1" ht="15.6" customHeight="1" x14ac:dyDescent="0.3">
      <c r="A5" s="58"/>
      <c r="B5" s="60"/>
      <c r="C5" s="168" t="e">
        <f>"Forecast"&amp;" "&amp;"-"&amp;" "&amp;#REF!&amp;" "&amp;"(MTD)"</f>
        <v>#REF!</v>
      </c>
      <c r="D5" s="168"/>
      <c r="E5" s="168"/>
      <c r="F5" s="168"/>
      <c r="G5" s="61"/>
      <c r="H5" s="168" t="e">
        <f>"Actuals"&amp;" "&amp;"-"&amp;" "&amp;#REF!&amp;" "&amp;"(MTD)"</f>
        <v>#REF!</v>
      </c>
      <c r="I5" s="168"/>
      <c r="J5" s="168"/>
      <c r="K5" s="168"/>
      <c r="L5" s="61"/>
      <c r="M5" s="168" t="s">
        <v>252</v>
      </c>
      <c r="N5" s="168"/>
      <c r="O5" s="168"/>
      <c r="P5" s="168"/>
      <c r="Q5" s="62"/>
      <c r="S5" s="63"/>
    </row>
    <row r="6" spans="1:19" s="59" customFormat="1" ht="15.6" x14ac:dyDescent="0.3">
      <c r="A6" s="64" t="s">
        <v>68</v>
      </c>
      <c r="B6" s="65" t="s">
        <v>69</v>
      </c>
      <c r="C6" s="66" t="s">
        <v>70</v>
      </c>
      <c r="D6" s="66" t="s">
        <v>71</v>
      </c>
      <c r="E6" s="66" t="s">
        <v>72</v>
      </c>
      <c r="F6" s="66" t="s">
        <v>73</v>
      </c>
      <c r="G6" s="61"/>
      <c r="H6" s="66" t="s">
        <v>70</v>
      </c>
      <c r="I6" s="66" t="s">
        <v>71</v>
      </c>
      <c r="J6" s="66" t="s">
        <v>72</v>
      </c>
      <c r="K6" s="66" t="s">
        <v>73</v>
      </c>
      <c r="L6" s="61"/>
      <c r="M6" s="66" t="s">
        <v>70</v>
      </c>
      <c r="N6" s="66" t="s">
        <v>71</v>
      </c>
      <c r="O6" s="66" t="s">
        <v>72</v>
      </c>
      <c r="P6" s="66" t="s">
        <v>73</v>
      </c>
      <c r="Q6" s="67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7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7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7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7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71">
        <v>0</v>
      </c>
      <c r="D16" s="71">
        <v>0</v>
      </c>
      <c r="E16" s="71">
        <v>0</v>
      </c>
      <c r="F16" s="71">
        <f t="shared" si="0"/>
        <v>0</v>
      </c>
      <c r="G16" s="57"/>
      <c r="H16" s="71" t="e">
        <f>SUMIFS(#REF!,#REF!,$H$1,#REF!,$A$1,#REF!,$A16)/$A$2</f>
        <v>#REF!</v>
      </c>
      <c r="I16" s="71" t="e">
        <f>SUMIFS(#REF!,#REF!,$I$1,#REF!,$A$1,#REF!,$A16,#REF!,$I$2)/$A$2</f>
        <v>#REF!</v>
      </c>
      <c r="J16" s="71" t="e">
        <f>SUMIFS(#REF!,#REF!,$I$1,#REF!,$A$1,#REF!,$A16,#REF!,$J$2)/$A$2</f>
        <v>#REF!</v>
      </c>
      <c r="K16" s="71" t="e">
        <f t="shared" si="1"/>
        <v>#REF!</v>
      </c>
      <c r="L16" s="14"/>
      <c r="M16" s="71" t="e">
        <f t="shared" si="2"/>
        <v>#REF!</v>
      </c>
      <c r="N16" s="71" t="e">
        <f t="shared" si="3"/>
        <v>#REF!</v>
      </c>
      <c r="O16" s="71" t="e">
        <f t="shared" si="4"/>
        <v>#REF!</v>
      </c>
      <c r="P16" s="71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70">
        <v>0</v>
      </c>
      <c r="D17" s="70">
        <v>0</v>
      </c>
      <c r="E17" s="70">
        <v>0</v>
      </c>
      <c r="F17" s="70">
        <f t="shared" si="0"/>
        <v>0</v>
      </c>
      <c r="G17" s="11"/>
      <c r="H17" s="70" t="e">
        <f>SUMIFS(#REF!,#REF!,$H$1,#REF!,$A$1,#REF!,$A17)/$A$2</f>
        <v>#REF!</v>
      </c>
      <c r="I17" s="70" t="e">
        <f>SUMIFS(#REF!,#REF!,$I$1,#REF!,$A$1,#REF!,$A17,#REF!,$I$2)/$A$2</f>
        <v>#REF!</v>
      </c>
      <c r="J17" s="70" t="e">
        <f>SUMIFS(#REF!,#REF!,$I$1,#REF!,$A$1,#REF!,$A17,#REF!,$J$2)/$A$2</f>
        <v>#REF!</v>
      </c>
      <c r="K17" s="70" t="e">
        <f t="shared" si="1"/>
        <v>#REF!</v>
      </c>
      <c r="L17" s="16"/>
      <c r="M17" s="70" t="e">
        <f t="shared" si="2"/>
        <v>#REF!</v>
      </c>
      <c r="N17" s="70" t="e">
        <f t="shared" si="3"/>
        <v>#REF!</v>
      </c>
      <c r="O17" s="70" t="e">
        <f t="shared" si="4"/>
        <v>#REF!</v>
      </c>
      <c r="P17" s="70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7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7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7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7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2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2" t="s">
        <v>377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2" t="s">
        <v>399</v>
      </c>
    </row>
    <row r="33" spans="1:1" x14ac:dyDescent="0.3">
      <c r="A33" s="97" t="s">
        <v>400</v>
      </c>
    </row>
    <row r="34" spans="1:1" x14ac:dyDescent="0.3">
      <c r="A34" s="97" t="s">
        <v>401</v>
      </c>
    </row>
    <row r="35" spans="1:1" x14ac:dyDescent="0.3">
      <c r="A35" s="97" t="s">
        <v>402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69" t="s">
        <v>379</v>
      </c>
      <c r="B4" s="170"/>
      <c r="C4" s="166" t="s">
        <v>396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9" customFormat="1" ht="15.6" customHeight="1" x14ac:dyDescent="0.3">
      <c r="A5" s="58"/>
      <c r="B5" s="60"/>
      <c r="C5" s="168" t="e">
        <f>"Forecast"&amp;" "&amp;"-"&amp;" "&amp;#REF!&amp;" "&amp;"(YTD)"</f>
        <v>#REF!</v>
      </c>
      <c r="D5" s="168"/>
      <c r="E5" s="168"/>
      <c r="F5" s="168"/>
      <c r="G5" s="61"/>
      <c r="H5" s="168" t="e">
        <f>"Actuals"&amp;" "&amp;"-"&amp;" "&amp;#REF!&amp;" "&amp;"(YTD)"</f>
        <v>#REF!</v>
      </c>
      <c r="I5" s="168"/>
      <c r="J5" s="168"/>
      <c r="K5" s="168"/>
      <c r="L5" s="61"/>
      <c r="M5" s="168" t="s">
        <v>252</v>
      </c>
      <c r="N5" s="168"/>
      <c r="O5" s="168"/>
      <c r="P5" s="168"/>
      <c r="Q5" s="62"/>
      <c r="S5" s="63"/>
    </row>
    <row r="6" spans="1:19" s="59" customFormat="1" ht="15.6" x14ac:dyDescent="0.3">
      <c r="A6" s="64" t="s">
        <v>68</v>
      </c>
      <c r="B6" s="65" t="s">
        <v>69</v>
      </c>
      <c r="C6" s="96" t="s">
        <v>70</v>
      </c>
      <c r="D6" s="96" t="s">
        <v>71</v>
      </c>
      <c r="E6" s="96" t="s">
        <v>72</v>
      </c>
      <c r="F6" s="96" t="s">
        <v>73</v>
      </c>
      <c r="G6" s="61"/>
      <c r="H6" s="96" t="s">
        <v>70</v>
      </c>
      <c r="I6" s="96" t="s">
        <v>71</v>
      </c>
      <c r="J6" s="96" t="s">
        <v>72</v>
      </c>
      <c r="K6" s="96" t="s">
        <v>73</v>
      </c>
      <c r="L6" s="61"/>
      <c r="M6" s="96" t="s">
        <v>70</v>
      </c>
      <c r="N6" s="96" t="s">
        <v>71</v>
      </c>
      <c r="O6" s="96" t="s">
        <v>72</v>
      </c>
      <c r="P6" s="96" t="s">
        <v>73</v>
      </c>
      <c r="Q6" s="67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7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7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7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7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7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71">
        <v>0</v>
      </c>
      <c r="D18" s="71">
        <v>0</v>
      </c>
      <c r="E18" s="71">
        <v>0</v>
      </c>
      <c r="F18" s="71">
        <f t="shared" si="0"/>
        <v>0</v>
      </c>
      <c r="G18" s="57"/>
      <c r="H18" s="71" t="e">
        <f>SUMIFS(#REF!,#REF!,$H$1,#REF!,$A$1,#REF!,$A18)/$A$2</f>
        <v>#REF!</v>
      </c>
      <c r="I18" s="71" t="e">
        <f>SUMIFS(#REF!,#REF!,$I$1,#REF!,$A$1,#REF!,$A18,#REF!,$I$2)/$A$2</f>
        <v>#REF!</v>
      </c>
      <c r="J18" s="71" t="e">
        <f>SUMIFS(#REF!,#REF!,$I$1,#REF!,$A$1,#REF!,$A18,#REF!,$J$2)/$A$2</f>
        <v>#REF!</v>
      </c>
      <c r="K18" s="71" t="e">
        <f t="shared" si="1"/>
        <v>#REF!</v>
      </c>
      <c r="L18" s="14"/>
      <c r="M18" s="71" t="e">
        <f t="shared" si="2"/>
        <v>#REF!</v>
      </c>
      <c r="N18" s="71" t="e">
        <f t="shared" si="3"/>
        <v>#REF!</v>
      </c>
      <c r="O18" s="71" t="e">
        <f t="shared" si="4"/>
        <v>#REF!</v>
      </c>
      <c r="P18" s="71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70">
        <v>0</v>
      </c>
      <c r="D19" s="70">
        <v>0</v>
      </c>
      <c r="E19" s="70">
        <v>0</v>
      </c>
      <c r="F19" s="70">
        <f t="shared" si="0"/>
        <v>0</v>
      </c>
      <c r="G19" s="11"/>
      <c r="H19" s="70" t="e">
        <f>SUMIFS(#REF!,#REF!,$H$1,#REF!,$A$1,#REF!,$A19)/$A$2</f>
        <v>#REF!</v>
      </c>
      <c r="I19" s="70" t="e">
        <f>SUMIFS(#REF!,#REF!,$I$1,#REF!,$A$1,#REF!,$A19,#REF!,$I$2)/$A$2</f>
        <v>#REF!</v>
      </c>
      <c r="J19" s="70" t="e">
        <f>SUMIFS(#REF!,#REF!,$I$1,#REF!,$A$1,#REF!,$A19,#REF!,$J$2)/$A$2</f>
        <v>#REF!</v>
      </c>
      <c r="K19" s="70" t="e">
        <f t="shared" si="1"/>
        <v>#REF!</v>
      </c>
      <c r="L19" s="16"/>
      <c r="M19" s="70" t="e">
        <f t="shared" si="2"/>
        <v>#REF!</v>
      </c>
      <c r="N19" s="70" t="e">
        <f t="shared" si="3"/>
        <v>#REF!</v>
      </c>
      <c r="O19" s="70" t="e">
        <f t="shared" si="4"/>
        <v>#REF!</v>
      </c>
      <c r="P19" s="70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7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7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7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105"/>
      <c r="B26" s="106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2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2" t="s">
        <v>377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2" t="s">
        <v>399</v>
      </c>
    </row>
    <row r="33" spans="1:1" x14ac:dyDescent="0.3">
      <c r="A33" s="97" t="s">
        <v>400</v>
      </c>
    </row>
    <row r="34" spans="1:1" x14ac:dyDescent="0.3">
      <c r="A34" s="97" t="s">
        <v>401</v>
      </c>
    </row>
    <row r="35" spans="1:1" x14ac:dyDescent="0.3">
      <c r="A35" s="97" t="s">
        <v>402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249977111117893"/>
  </sheetPr>
  <dimension ref="A1:C45"/>
  <sheetViews>
    <sheetView view="pageBreakPreview" zoomScale="60" zoomScaleNormal="70" workbookViewId="0">
      <pane xSplit="1" ySplit="3" topLeftCell="B19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3" ht="23.4" customHeight="1" x14ac:dyDescent="0.3">
      <c r="A1" s="152"/>
      <c r="B1" s="152"/>
      <c r="C1" s="7"/>
    </row>
    <row r="2" spans="1:3" ht="33" customHeight="1" x14ac:dyDescent="0.3">
      <c r="A2" s="174" t="s">
        <v>477</v>
      </c>
      <c r="B2" s="174"/>
      <c r="C2" s="174"/>
    </row>
    <row r="3" spans="1:3" ht="33" customHeight="1" x14ac:dyDescent="0.3">
      <c r="A3" s="153" t="s">
        <v>263</v>
      </c>
      <c r="B3" s="153" t="s">
        <v>259</v>
      </c>
      <c r="C3" s="153" t="s">
        <v>260</v>
      </c>
    </row>
    <row r="4" spans="1:3" ht="18" customHeight="1" x14ac:dyDescent="0.3">
      <c r="A4" s="87" t="s">
        <v>429</v>
      </c>
      <c r="B4" s="154">
        <v>0.78086014959165484</v>
      </c>
      <c r="C4" s="154">
        <v>0.36287701211417195</v>
      </c>
    </row>
    <row r="5" spans="1:3" ht="18" customHeight="1" x14ac:dyDescent="0.3">
      <c r="A5" s="126" t="s">
        <v>430</v>
      </c>
      <c r="B5" s="155">
        <v>1.2612442640456054</v>
      </c>
      <c r="C5" s="155">
        <v>0.26398315632260205</v>
      </c>
    </row>
    <row r="6" spans="1:3" ht="18" customHeight="1" x14ac:dyDescent="0.3">
      <c r="A6" s="87" t="s">
        <v>431</v>
      </c>
      <c r="B6" s="156">
        <v>35.825307023517716</v>
      </c>
      <c r="C6" s="156">
        <v>0</v>
      </c>
    </row>
    <row r="7" spans="1:3" ht="18" customHeight="1" x14ac:dyDescent="0.3">
      <c r="A7" s="126" t="s">
        <v>432</v>
      </c>
      <c r="B7" s="155">
        <v>11.549575746588966</v>
      </c>
      <c r="C7" s="155">
        <v>0</v>
      </c>
    </row>
    <row r="8" spans="1:3" ht="18" customHeight="1" x14ac:dyDescent="0.3">
      <c r="A8" s="87" t="s">
        <v>433</v>
      </c>
      <c r="B8" s="156">
        <v>1.9957568987772183</v>
      </c>
      <c r="C8" s="156">
        <v>0</v>
      </c>
    </row>
    <row r="9" spans="1:3" ht="18" customHeight="1" x14ac:dyDescent="0.3">
      <c r="A9" s="126" t="s">
        <v>434</v>
      </c>
      <c r="B9" s="155">
        <v>6.6807840547374973</v>
      </c>
      <c r="C9" s="155">
        <v>3.7187241744108861</v>
      </c>
    </row>
    <row r="10" spans="1:3" ht="18" customHeight="1" x14ac:dyDescent="0.3">
      <c r="A10" s="87" t="s">
        <v>435</v>
      </c>
      <c r="B10" s="156">
        <v>17.696343966772059</v>
      </c>
      <c r="C10" s="156">
        <v>22.837356662794559</v>
      </c>
    </row>
    <row r="11" spans="1:3" ht="18" customHeight="1" x14ac:dyDescent="0.3">
      <c r="A11" s="126" t="s">
        <v>436</v>
      </c>
      <c r="B11" s="155">
        <v>11.296807559366249</v>
      </c>
      <c r="C11" s="155">
        <v>4.8790573141387323</v>
      </c>
    </row>
    <row r="12" spans="1:3" ht="18" customHeight="1" x14ac:dyDescent="0.3">
      <c r="A12" s="87" t="s">
        <v>437</v>
      </c>
      <c r="B12" s="156">
        <v>4.0411671222146657</v>
      </c>
      <c r="C12" s="156">
        <v>3.592667192167275</v>
      </c>
    </row>
    <row r="13" spans="1:3" ht="18" customHeight="1" x14ac:dyDescent="0.3">
      <c r="A13" s="126" t="s">
        <v>455</v>
      </c>
      <c r="B13" s="155">
        <v>4.2365959876553685</v>
      </c>
      <c r="C13" s="155">
        <v>0</v>
      </c>
    </row>
    <row r="14" spans="1:3" ht="18" customHeight="1" x14ac:dyDescent="0.3">
      <c r="A14" s="157" t="s">
        <v>438</v>
      </c>
      <c r="B14" s="120">
        <v>10.661890510464193</v>
      </c>
      <c r="C14" s="120">
        <v>9.8404829074012611E-3</v>
      </c>
    </row>
    <row r="15" spans="1:3" ht="18" customHeight="1" x14ac:dyDescent="0.3">
      <c r="A15" s="126" t="s">
        <v>439</v>
      </c>
      <c r="B15" s="155">
        <v>3.1955212029763227</v>
      </c>
      <c r="C15" s="155">
        <v>0</v>
      </c>
    </row>
    <row r="16" spans="1:3" ht="18" customHeight="1" x14ac:dyDescent="0.3">
      <c r="A16" s="157" t="s">
        <v>440</v>
      </c>
      <c r="B16" s="120">
        <v>17.758226038409507</v>
      </c>
      <c r="C16" s="120">
        <v>10.964942540657153</v>
      </c>
    </row>
    <row r="17" spans="1:3" ht="18" customHeight="1" x14ac:dyDescent="0.3">
      <c r="A17" s="126" t="s">
        <v>254</v>
      </c>
      <c r="B17" s="155">
        <v>49.035140006485449</v>
      </c>
      <c r="C17" s="155">
        <v>12.828927978758712</v>
      </c>
    </row>
    <row r="18" spans="1:3" ht="18" customHeight="1" x14ac:dyDescent="0.3">
      <c r="A18" s="157" t="s">
        <v>255</v>
      </c>
      <c r="B18" s="120">
        <v>26.589320298795538</v>
      </c>
      <c r="C18" s="120">
        <v>14.270039205111186</v>
      </c>
    </row>
    <row r="19" spans="1:3" ht="18" customHeight="1" x14ac:dyDescent="0.3">
      <c r="A19" s="126" t="s">
        <v>441</v>
      </c>
      <c r="B19" s="155">
        <v>5.6726901486755494</v>
      </c>
      <c r="C19" s="155">
        <v>1.7424073805177562</v>
      </c>
    </row>
    <row r="20" spans="1:3" ht="18" customHeight="1" x14ac:dyDescent="0.3">
      <c r="A20" s="157" t="s">
        <v>256</v>
      </c>
      <c r="B20" s="120">
        <v>108.26066964828851</v>
      </c>
      <c r="C20" s="120">
        <v>0</v>
      </c>
    </row>
    <row r="21" spans="1:3" ht="18" customHeight="1" x14ac:dyDescent="0.3">
      <c r="A21" s="126" t="s">
        <v>447</v>
      </c>
      <c r="B21" s="155">
        <v>3.1048036458058159</v>
      </c>
      <c r="C21" s="155">
        <v>0</v>
      </c>
    </row>
    <row r="22" spans="1:3" ht="18" customHeight="1" x14ac:dyDescent="0.3">
      <c r="A22" s="87" t="s">
        <v>442</v>
      </c>
      <c r="B22" s="156">
        <v>1.2375489013287395</v>
      </c>
      <c r="C22" s="156">
        <v>2.8873157982077662</v>
      </c>
    </row>
    <row r="23" spans="1:3" ht="18" customHeight="1" x14ac:dyDescent="0.3">
      <c r="A23" s="126" t="s">
        <v>443</v>
      </c>
      <c r="B23" s="155">
        <v>3.3292159161798143</v>
      </c>
      <c r="C23" s="155">
        <v>0</v>
      </c>
    </row>
    <row r="24" spans="1:3" ht="18" customHeight="1" x14ac:dyDescent="0.3">
      <c r="A24" s="87" t="s">
        <v>444</v>
      </c>
      <c r="B24" s="156">
        <v>21.666510382762109</v>
      </c>
      <c r="C24" s="156">
        <v>0</v>
      </c>
    </row>
    <row r="25" spans="1:3" ht="18" customHeight="1" x14ac:dyDescent="0.3">
      <c r="A25" s="126" t="s">
        <v>448</v>
      </c>
      <c r="B25" s="155">
        <v>50.903367557194741</v>
      </c>
      <c r="C25" s="155">
        <v>36.101547564719546</v>
      </c>
    </row>
    <row r="26" spans="1:3" ht="18" customHeight="1" x14ac:dyDescent="0.3">
      <c r="A26" s="157" t="s">
        <v>446</v>
      </c>
      <c r="B26" s="120">
        <v>7.6149376006685143</v>
      </c>
      <c r="C26" s="120">
        <v>19.853166175738462</v>
      </c>
    </row>
    <row r="27" spans="1:3" ht="18" customHeight="1" x14ac:dyDescent="0.3">
      <c r="A27" s="126" t="s">
        <v>257</v>
      </c>
      <c r="B27" s="155">
        <v>56.224308837792762</v>
      </c>
      <c r="C27" s="155">
        <v>0</v>
      </c>
    </row>
    <row r="28" spans="1:3" ht="18" customHeight="1" x14ac:dyDescent="0.3">
      <c r="A28" s="157" t="s">
        <v>258</v>
      </c>
      <c r="B28" s="120">
        <v>1.9463629092964272</v>
      </c>
      <c r="C28" s="120">
        <v>-0.7681770660471291</v>
      </c>
    </row>
    <row r="29" spans="1:3" ht="18" customHeight="1" x14ac:dyDescent="0.3">
      <c r="A29" s="126" t="s">
        <v>450</v>
      </c>
      <c r="B29" s="158">
        <v>462.564956378391</v>
      </c>
      <c r="C29" s="158">
        <v>133.54467557251911</v>
      </c>
    </row>
    <row r="30" spans="1:3" ht="18" customHeight="1" x14ac:dyDescent="0.3">
      <c r="A30" s="87"/>
      <c r="B30" s="88"/>
      <c r="C30" s="88"/>
    </row>
    <row r="31" spans="1:3" ht="18" customHeight="1" x14ac:dyDescent="0.3">
      <c r="A31" s="87" t="s">
        <v>445</v>
      </c>
      <c r="B31" s="88"/>
      <c r="C31" s="88"/>
    </row>
    <row r="32" spans="1:3" ht="18" customHeight="1" x14ac:dyDescent="0.3">
      <c r="A32" s="87" t="s">
        <v>451</v>
      </c>
      <c r="B32" s="122">
        <v>88.347415649297673</v>
      </c>
      <c r="C32" s="122">
        <v>70.707679430799871</v>
      </c>
    </row>
    <row r="33" spans="1:3" ht="18" customHeight="1" x14ac:dyDescent="0.3">
      <c r="A33" s="87" t="s">
        <v>452</v>
      </c>
      <c r="B33" s="159">
        <v>-12.148482760994103</v>
      </c>
      <c r="C33" s="159">
        <v>-0.21723220212412878</v>
      </c>
    </row>
    <row r="34" spans="1:3" ht="18" customHeight="1" x14ac:dyDescent="0.3">
      <c r="A34" s="126" t="s">
        <v>453</v>
      </c>
      <c r="B34" s="160">
        <v>76.198932888303574</v>
      </c>
      <c r="C34" s="160">
        <v>70.490447228675748</v>
      </c>
    </row>
    <row r="35" spans="1:3" ht="18" customHeight="1" x14ac:dyDescent="0.3">
      <c r="A35" s="87"/>
      <c r="B35" s="120"/>
      <c r="C35" s="120"/>
    </row>
    <row r="36" spans="1:3" ht="18" customHeight="1" x14ac:dyDescent="0.3">
      <c r="A36" s="87" t="s">
        <v>454</v>
      </c>
      <c r="B36" s="129">
        <v>538.7638892666946</v>
      </c>
      <c r="C36" s="129">
        <v>204.03512280119486</v>
      </c>
    </row>
    <row r="37" spans="1:3" ht="18" customHeight="1" x14ac:dyDescent="0.3">
      <c r="A37" s="87"/>
      <c r="B37" s="120"/>
      <c r="C37" s="120"/>
    </row>
    <row r="38" spans="1:3" ht="18" customHeight="1" x14ac:dyDescent="0.3">
      <c r="A38" s="87" t="s">
        <v>478</v>
      </c>
      <c r="B38" s="89">
        <v>2063083</v>
      </c>
      <c r="C38" s="89">
        <v>96416</v>
      </c>
    </row>
    <row r="39" spans="1:3" x14ac:dyDescent="0.3">
      <c r="A39" s="161"/>
      <c r="B39" s="7"/>
      <c r="C39" s="7"/>
    </row>
    <row r="40" spans="1:3" x14ac:dyDescent="0.3">
      <c r="A40" s="162" t="s">
        <v>449</v>
      </c>
      <c r="B40" s="131"/>
      <c r="C40" s="131"/>
    </row>
    <row r="41" spans="1:3" ht="28.2" customHeight="1" x14ac:dyDescent="0.3">
      <c r="A41" s="173" t="s">
        <v>456</v>
      </c>
      <c r="B41" s="173"/>
      <c r="C41" s="173"/>
    </row>
    <row r="42" spans="1:3" ht="28.8" customHeight="1" x14ac:dyDescent="0.3">
      <c r="A42" s="175" t="s">
        <v>469</v>
      </c>
      <c r="B42" s="175"/>
      <c r="C42" s="175"/>
    </row>
    <row r="43" spans="1:3" x14ac:dyDescent="0.3">
      <c r="A43" s="161"/>
      <c r="B43" s="7"/>
      <c r="C43" s="7"/>
    </row>
    <row r="44" spans="1:3" x14ac:dyDescent="0.3">
      <c r="A44" s="161"/>
      <c r="B44" s="7"/>
      <c r="C44" s="7"/>
    </row>
    <row r="45" spans="1:3" ht="27.6" customHeight="1" x14ac:dyDescent="0.3">
      <c r="A45" s="173" t="s">
        <v>462</v>
      </c>
      <c r="B45" s="173"/>
      <c r="C45" s="173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8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8" t="s">
        <v>394</v>
      </c>
      <c r="AQ3" s="98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9">
        <f>SUMIF($E$3:$AN$3,$AP$1,$E4:$AN4)</f>
        <v>0</v>
      </c>
      <c r="AQ4" s="99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9">
        <f t="shared" ref="AP5:AP68" si="0">SUMIF($E$3:$AN$3,$AP$1,$E5:$AN5)</f>
        <v>0</v>
      </c>
      <c r="AQ5" s="99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9">
        <f t="shared" si="0"/>
        <v>0</v>
      </c>
      <c r="AQ6" s="99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9">
        <f t="shared" si="0"/>
        <v>0</v>
      </c>
      <c r="AQ7" s="99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9">
        <f t="shared" si="0"/>
        <v>0</v>
      </c>
      <c r="AQ8" s="99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9">
        <f t="shared" si="0"/>
        <v>0</v>
      </c>
      <c r="AQ9" s="99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9">
        <f t="shared" si="0"/>
        <v>0</v>
      </c>
      <c r="AQ10" s="99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9">
        <f t="shared" si="0"/>
        <v>0</v>
      </c>
      <c r="AQ11" s="99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9">
        <f t="shared" si="0"/>
        <v>0</v>
      </c>
      <c r="AQ12" s="99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9">
        <f t="shared" si="0"/>
        <v>0</v>
      </c>
      <c r="AQ13" s="99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9">
        <f t="shared" si="0"/>
        <v>0</v>
      </c>
      <c r="AQ14" s="99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9">
        <f t="shared" si="0"/>
        <v>0</v>
      </c>
      <c r="AQ15" s="99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9">
        <f t="shared" si="0"/>
        <v>0</v>
      </c>
      <c r="AQ16" s="99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9">
        <f t="shared" si="0"/>
        <v>0</v>
      </c>
      <c r="AQ17" s="99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9">
        <f t="shared" si="0"/>
        <v>0</v>
      </c>
      <c r="AQ18" s="99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9">
        <f t="shared" si="0"/>
        <v>0</v>
      </c>
      <c r="AQ19" s="99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9">
        <f t="shared" si="0"/>
        <v>0</v>
      </c>
      <c r="AQ20" s="99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9">
        <f t="shared" si="0"/>
        <v>0</v>
      </c>
      <c r="AQ21" s="99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9">
        <f t="shared" si="0"/>
        <v>0</v>
      </c>
      <c r="AQ22" s="99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9">
        <f t="shared" si="0"/>
        <v>0</v>
      </c>
      <c r="AQ23" s="99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9">
        <f t="shared" si="0"/>
        <v>0</v>
      </c>
      <c r="AQ24" s="99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9">
        <f t="shared" si="0"/>
        <v>0</v>
      </c>
      <c r="AQ25" s="99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9">
        <f t="shared" si="0"/>
        <v>0</v>
      </c>
      <c r="AQ26" s="99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9">
        <f t="shared" si="0"/>
        <v>0</v>
      </c>
      <c r="AQ27" s="99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9">
        <f t="shared" si="0"/>
        <v>0</v>
      </c>
      <c r="AQ28" s="99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9">
        <f t="shared" si="0"/>
        <v>0</v>
      </c>
      <c r="AQ29" s="99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9">
        <f t="shared" si="0"/>
        <v>0</v>
      </c>
      <c r="AQ30" s="99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9">
        <f t="shared" si="0"/>
        <v>0</v>
      </c>
      <c r="AQ31" s="99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9">
        <f t="shared" si="0"/>
        <v>0</v>
      </c>
      <c r="AQ32" s="99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9">
        <f t="shared" si="0"/>
        <v>0</v>
      </c>
      <c r="AQ33" s="99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9">
        <f t="shared" si="0"/>
        <v>0</v>
      </c>
      <c r="AQ34" s="99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9">
        <f t="shared" si="0"/>
        <v>0</v>
      </c>
      <c r="AQ35" s="99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9">
        <f t="shared" si="0"/>
        <v>0</v>
      </c>
      <c r="AQ36" s="99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9">
        <f t="shared" si="0"/>
        <v>0</v>
      </c>
      <c r="AQ37" s="99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9">
        <f t="shared" si="0"/>
        <v>0</v>
      </c>
      <c r="AQ38" s="99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9">
        <f t="shared" si="0"/>
        <v>0</v>
      </c>
      <c r="AQ39" s="99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9">
        <f t="shared" si="0"/>
        <v>0</v>
      </c>
      <c r="AQ40" s="99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9">
        <f t="shared" si="0"/>
        <v>0</v>
      </c>
      <c r="AQ41" s="99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9">
        <f t="shared" si="0"/>
        <v>0</v>
      </c>
      <c r="AQ42" s="99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9">
        <f t="shared" si="0"/>
        <v>0</v>
      </c>
      <c r="AQ43" s="99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9">
        <f t="shared" si="0"/>
        <v>0</v>
      </c>
      <c r="AQ44" s="99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9">
        <f t="shared" si="0"/>
        <v>0</v>
      </c>
      <c r="AQ45" s="99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9">
        <f t="shared" si="0"/>
        <v>0</v>
      </c>
      <c r="AQ46" s="99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9">
        <f t="shared" si="0"/>
        <v>0</v>
      </c>
      <c r="AQ47" s="99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9">
        <f t="shared" si="0"/>
        <v>0</v>
      </c>
      <c r="AQ48" s="99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9">
        <f t="shared" si="0"/>
        <v>0</v>
      </c>
      <c r="AQ49" s="99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9">
        <f t="shared" si="0"/>
        <v>0</v>
      </c>
      <c r="AQ50" s="99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9">
        <f t="shared" si="0"/>
        <v>0</v>
      </c>
      <c r="AQ51" s="99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9">
        <f t="shared" si="0"/>
        <v>0</v>
      </c>
      <c r="AQ52" s="99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9">
        <f t="shared" si="0"/>
        <v>0</v>
      </c>
      <c r="AQ53" s="99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9">
        <f t="shared" si="0"/>
        <v>0</v>
      </c>
      <c r="AQ54" s="99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9">
        <f t="shared" si="0"/>
        <v>0</v>
      </c>
      <c r="AQ55" s="99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9">
        <f t="shared" si="0"/>
        <v>0</v>
      </c>
      <c r="AQ56" s="99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9">
        <f t="shared" si="0"/>
        <v>0</v>
      </c>
      <c r="AQ57" s="99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9">
        <f t="shared" si="0"/>
        <v>0</v>
      </c>
      <c r="AQ58" s="99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9">
        <f t="shared" si="0"/>
        <v>0</v>
      </c>
      <c r="AQ59" s="99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9">
        <f t="shared" si="0"/>
        <v>0</v>
      </c>
      <c r="AQ60" s="99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9">
        <f t="shared" si="0"/>
        <v>0</v>
      </c>
      <c r="AQ61" s="99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9">
        <f t="shared" si="0"/>
        <v>0</v>
      </c>
      <c r="AQ62" s="99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9">
        <f t="shared" si="0"/>
        <v>0</v>
      </c>
      <c r="AQ63" s="99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9">
        <f t="shared" si="0"/>
        <v>0</v>
      </c>
      <c r="AQ64" s="99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9">
        <f t="shared" si="0"/>
        <v>0</v>
      </c>
      <c r="AQ65" s="99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9">
        <f t="shared" si="0"/>
        <v>0</v>
      </c>
      <c r="AQ66" s="99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9">
        <f t="shared" si="0"/>
        <v>0</v>
      </c>
      <c r="AQ67" s="99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9">
        <f t="shared" si="0"/>
        <v>0</v>
      </c>
      <c r="AQ68" s="99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9">
        <f t="shared" ref="AP69:AP132" si="1">SUMIF($E$3:$AN$3,$AP$1,$E69:$AN69)</f>
        <v>0</v>
      </c>
      <c r="AQ69" s="99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9">
        <f t="shared" si="1"/>
        <v>0</v>
      </c>
      <c r="AQ70" s="99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9">
        <f t="shared" si="1"/>
        <v>0</v>
      </c>
      <c r="AQ71" s="99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9">
        <f t="shared" si="1"/>
        <v>0</v>
      </c>
      <c r="AQ72" s="99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9">
        <f t="shared" si="1"/>
        <v>0</v>
      </c>
      <c r="AQ73" s="99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9">
        <f t="shared" si="1"/>
        <v>0</v>
      </c>
      <c r="AQ74" s="99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9">
        <f t="shared" si="1"/>
        <v>0</v>
      </c>
      <c r="AQ75" s="99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9">
        <f t="shared" si="1"/>
        <v>0</v>
      </c>
      <c r="AQ76" s="99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9">
        <f t="shared" si="1"/>
        <v>0</v>
      </c>
      <c r="AQ77" s="99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9">
        <f t="shared" si="1"/>
        <v>0</v>
      </c>
      <c r="AQ78" s="99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9">
        <f t="shared" si="1"/>
        <v>0</v>
      </c>
      <c r="AQ79" s="99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9">
        <f t="shared" si="1"/>
        <v>0</v>
      </c>
      <c r="AQ80" s="99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9">
        <f t="shared" si="1"/>
        <v>0</v>
      </c>
      <c r="AQ81" s="99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9">
        <f t="shared" si="1"/>
        <v>0</v>
      </c>
      <c r="AQ82" s="99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9">
        <f t="shared" si="1"/>
        <v>0</v>
      </c>
      <c r="AQ83" s="99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9">
        <f t="shared" si="1"/>
        <v>0</v>
      </c>
      <c r="AQ84" s="99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9">
        <f t="shared" si="1"/>
        <v>0</v>
      </c>
      <c r="AQ85" s="99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9">
        <f t="shared" si="1"/>
        <v>0</v>
      </c>
      <c r="AQ86" s="99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9">
        <f t="shared" si="1"/>
        <v>0</v>
      </c>
      <c r="AQ87" s="99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9">
        <f t="shared" si="1"/>
        <v>0</v>
      </c>
      <c r="AQ88" s="99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9">
        <f t="shared" si="1"/>
        <v>0</v>
      </c>
      <c r="AQ89" s="99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9">
        <f t="shared" si="1"/>
        <v>0</v>
      </c>
      <c r="AQ90" s="99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9">
        <f t="shared" si="1"/>
        <v>0</v>
      </c>
      <c r="AQ91" s="99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9">
        <f t="shared" si="1"/>
        <v>0</v>
      </c>
      <c r="AQ92" s="99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9">
        <f t="shared" si="1"/>
        <v>0</v>
      </c>
      <c r="AQ93" s="99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9">
        <f t="shared" si="1"/>
        <v>0</v>
      </c>
      <c r="AQ94" s="99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9">
        <f t="shared" si="1"/>
        <v>0</v>
      </c>
      <c r="AQ95" s="99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9">
        <f t="shared" si="1"/>
        <v>0</v>
      </c>
      <c r="AQ96" s="99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9">
        <f t="shared" si="1"/>
        <v>0</v>
      </c>
      <c r="AQ97" s="99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9">
        <f t="shared" si="1"/>
        <v>0</v>
      </c>
      <c r="AQ98" s="99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9">
        <f t="shared" si="1"/>
        <v>0</v>
      </c>
      <c r="AQ99" s="99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9">
        <f t="shared" si="1"/>
        <v>0</v>
      </c>
      <c r="AQ100" s="99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9">
        <f t="shared" si="1"/>
        <v>0</v>
      </c>
      <c r="AQ101" s="99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9">
        <f t="shared" si="1"/>
        <v>0</v>
      </c>
      <c r="AQ102" s="99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9">
        <f t="shared" si="1"/>
        <v>0</v>
      </c>
      <c r="AQ103" s="99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9">
        <f t="shared" si="1"/>
        <v>0</v>
      </c>
      <c r="AQ104" s="99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9">
        <f t="shared" si="1"/>
        <v>0</v>
      </c>
      <c r="AQ105" s="99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9">
        <f t="shared" si="1"/>
        <v>0</v>
      </c>
      <c r="AQ106" s="99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9">
        <f t="shared" si="1"/>
        <v>0</v>
      </c>
      <c r="AQ107" s="99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9">
        <f t="shared" si="1"/>
        <v>0</v>
      </c>
      <c r="AQ108" s="99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9">
        <f t="shared" si="1"/>
        <v>0</v>
      </c>
      <c r="AQ109" s="99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9">
        <f t="shared" si="1"/>
        <v>0</v>
      </c>
      <c r="AQ110" s="99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9">
        <f t="shared" si="1"/>
        <v>0</v>
      </c>
      <c r="AQ111" s="99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9">
        <f t="shared" si="1"/>
        <v>0</v>
      </c>
      <c r="AQ112" s="99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9">
        <f t="shared" si="1"/>
        <v>0</v>
      </c>
      <c r="AQ113" s="99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9">
        <f t="shared" si="1"/>
        <v>0</v>
      </c>
      <c r="AQ114" s="99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9">
        <f t="shared" si="1"/>
        <v>0</v>
      </c>
      <c r="AQ115" s="99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9">
        <f t="shared" si="1"/>
        <v>0</v>
      </c>
      <c r="AQ116" s="99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9">
        <f t="shared" si="1"/>
        <v>0</v>
      </c>
      <c r="AQ117" s="99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9">
        <f t="shared" si="1"/>
        <v>0</v>
      </c>
      <c r="AQ118" s="99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9">
        <f t="shared" si="1"/>
        <v>0</v>
      </c>
      <c r="AQ119" s="99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9">
        <f t="shared" si="1"/>
        <v>0</v>
      </c>
      <c r="AQ120" s="99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9">
        <f t="shared" si="1"/>
        <v>0</v>
      </c>
      <c r="AQ121" s="99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9">
        <f t="shared" si="1"/>
        <v>0</v>
      </c>
      <c r="AQ122" s="99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9">
        <f t="shared" si="1"/>
        <v>0</v>
      </c>
      <c r="AQ123" s="99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9">
        <f t="shared" si="1"/>
        <v>0</v>
      </c>
      <c r="AQ124" s="99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9">
        <f t="shared" si="1"/>
        <v>0</v>
      </c>
      <c r="AQ125" s="99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9">
        <f t="shared" si="1"/>
        <v>0</v>
      </c>
      <c r="AQ126" s="99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9">
        <f t="shared" si="1"/>
        <v>0</v>
      </c>
      <c r="AQ127" s="99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9">
        <f t="shared" si="1"/>
        <v>0</v>
      </c>
      <c r="AQ128" s="99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9">
        <f t="shared" si="1"/>
        <v>0</v>
      </c>
      <c r="AQ129" s="99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9">
        <f t="shared" si="1"/>
        <v>0</v>
      </c>
      <c r="AQ130" s="99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9">
        <f t="shared" si="1"/>
        <v>0</v>
      </c>
      <c r="AQ131" s="99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9">
        <f t="shared" si="1"/>
        <v>0</v>
      </c>
      <c r="AQ132" s="99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9">
        <f t="shared" ref="AP133:AP159" si="2">SUMIF($E$3:$AN$3,$AP$1,$E133:$AN133)</f>
        <v>0</v>
      </c>
      <c r="AQ133" s="99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9">
        <f t="shared" si="2"/>
        <v>0</v>
      </c>
      <c r="AQ134" s="99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9">
        <f t="shared" si="2"/>
        <v>0</v>
      </c>
      <c r="AQ135" s="99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9">
        <f t="shared" si="2"/>
        <v>0</v>
      </c>
      <c r="AQ136" s="99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9">
        <f t="shared" si="2"/>
        <v>0</v>
      </c>
      <c r="AQ137" s="99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9">
        <f t="shared" si="2"/>
        <v>0</v>
      </c>
      <c r="AQ138" s="99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9">
        <f t="shared" si="2"/>
        <v>0</v>
      </c>
      <c r="AQ139" s="99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9">
        <f t="shared" si="2"/>
        <v>0</v>
      </c>
      <c r="AQ140" s="99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9">
        <f t="shared" si="2"/>
        <v>0</v>
      </c>
      <c r="AQ141" s="99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9">
        <f t="shared" si="2"/>
        <v>0</v>
      </c>
      <c r="AQ142" s="99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9">
        <f t="shared" si="2"/>
        <v>0</v>
      </c>
      <c r="AQ143" s="99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9">
        <f t="shared" si="2"/>
        <v>0</v>
      </c>
      <c r="AQ144" s="99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9">
        <f t="shared" si="2"/>
        <v>0</v>
      </c>
      <c r="AQ145" s="99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9">
        <f t="shared" si="2"/>
        <v>0</v>
      </c>
      <c r="AQ146" s="99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9">
        <f t="shared" si="2"/>
        <v>0</v>
      </c>
      <c r="AQ147" s="99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9">
        <f t="shared" si="2"/>
        <v>0</v>
      </c>
      <c r="AQ148" s="99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9">
        <f t="shared" si="2"/>
        <v>0</v>
      </c>
      <c r="AQ149" s="99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9">
        <f t="shared" si="2"/>
        <v>0</v>
      </c>
      <c r="AQ150" s="99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9">
        <f t="shared" si="2"/>
        <v>0</v>
      </c>
      <c r="AQ151" s="99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9">
        <f t="shared" si="2"/>
        <v>0</v>
      </c>
      <c r="AQ152" s="99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9">
        <f t="shared" si="2"/>
        <v>0</v>
      </c>
      <c r="AQ153" s="99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9">
        <f t="shared" si="2"/>
        <v>0</v>
      </c>
      <c r="AQ154" s="99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9">
        <f t="shared" si="2"/>
        <v>0</v>
      </c>
      <c r="AQ155" s="99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9">
        <f t="shared" si="2"/>
        <v>0</v>
      </c>
      <c r="AQ156" s="99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9">
        <f t="shared" si="2"/>
        <v>0</v>
      </c>
      <c r="AQ157" s="99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9">
        <f t="shared" si="2"/>
        <v>0</v>
      </c>
      <c r="AQ158" s="99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9">
        <f t="shared" si="2"/>
        <v>0</v>
      </c>
      <c r="AQ159" s="99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249977111117893"/>
  </sheetPr>
  <dimension ref="A1:C47"/>
  <sheetViews>
    <sheetView view="pageBreakPreview" zoomScale="60" zoomScaleNormal="70" workbookViewId="0">
      <pane xSplit="1" ySplit="5" topLeftCell="B6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4.4" outlineLevelRow="1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idden="1" outlineLevel="1" x14ac:dyDescent="0.3">
      <c r="A1" s="50" t="s">
        <v>253</v>
      </c>
      <c r="B1" t="s">
        <v>261</v>
      </c>
    </row>
    <row r="2" spans="1:3" hidden="1" outlineLevel="1" x14ac:dyDescent="0.3">
      <c r="A2" s="50" t="s">
        <v>262</v>
      </c>
    </row>
    <row r="3" spans="1:3" ht="23.4" customHeight="1" collapsed="1" x14ac:dyDescent="0.3">
      <c r="A3" s="84"/>
      <c r="B3" s="85"/>
    </row>
    <row r="4" spans="1:3" ht="33" customHeight="1" x14ac:dyDescent="0.3">
      <c r="A4" s="176" t="s">
        <v>479</v>
      </c>
      <c r="B4" s="177"/>
      <c r="C4" s="178"/>
    </row>
    <row r="5" spans="1:3" ht="33" customHeight="1" x14ac:dyDescent="0.3">
      <c r="A5" s="51" t="s">
        <v>263</v>
      </c>
      <c r="B5" s="51" t="s">
        <v>259</v>
      </c>
      <c r="C5" s="51" t="s">
        <v>260</v>
      </c>
    </row>
    <row r="6" spans="1:3" ht="18" customHeight="1" x14ac:dyDescent="0.3">
      <c r="A6" s="78" t="s">
        <v>429</v>
      </c>
      <c r="B6" s="139">
        <v>0.66458551472951644</v>
      </c>
      <c r="C6" s="90">
        <v>0.40764954604884029</v>
      </c>
    </row>
    <row r="7" spans="1:3" ht="18" customHeight="1" x14ac:dyDescent="0.3">
      <c r="A7" s="86" t="s">
        <v>430</v>
      </c>
      <c r="B7" s="91">
        <v>1.1612175678010792</v>
      </c>
      <c r="C7" s="91">
        <v>0.22540103268236694</v>
      </c>
    </row>
    <row r="8" spans="1:3" ht="18" customHeight="1" x14ac:dyDescent="0.3">
      <c r="A8" s="78" t="s">
        <v>431</v>
      </c>
      <c r="B8" s="92">
        <v>37.108433694121352</v>
      </c>
      <c r="C8" s="93">
        <v>0</v>
      </c>
    </row>
    <row r="9" spans="1:3" ht="18" customHeight="1" x14ac:dyDescent="0.3">
      <c r="A9" s="86" t="s">
        <v>432</v>
      </c>
      <c r="B9" s="91">
        <v>10.640172932034627</v>
      </c>
      <c r="C9" s="91">
        <v>0</v>
      </c>
    </row>
    <row r="10" spans="1:3" ht="18" customHeight="1" x14ac:dyDescent="0.3">
      <c r="A10" s="78" t="s">
        <v>433</v>
      </c>
      <c r="B10" s="92">
        <v>2.3037558131518563</v>
      </c>
      <c r="C10" s="93">
        <v>0</v>
      </c>
    </row>
    <row r="11" spans="1:3" ht="18" customHeight="1" x14ac:dyDescent="0.3">
      <c r="A11" s="86" t="s">
        <v>434</v>
      </c>
      <c r="B11" s="91">
        <v>5.9036255610359678</v>
      </c>
      <c r="C11" s="91">
        <v>3.0953357372172601</v>
      </c>
    </row>
    <row r="12" spans="1:3" ht="18" customHeight="1" x14ac:dyDescent="0.3">
      <c r="A12" s="78" t="s">
        <v>435</v>
      </c>
      <c r="B12" s="92">
        <v>15.443289671834808</v>
      </c>
      <c r="C12" s="93">
        <v>19.897866520945634</v>
      </c>
    </row>
    <row r="13" spans="1:3" ht="18" customHeight="1" x14ac:dyDescent="0.3">
      <c r="A13" s="86" t="s">
        <v>436</v>
      </c>
      <c r="B13" s="91">
        <v>9.495991961282364</v>
      </c>
      <c r="C13" s="91">
        <v>3.9643183517104101</v>
      </c>
    </row>
    <row r="14" spans="1:3" ht="18" customHeight="1" x14ac:dyDescent="0.3">
      <c r="A14" s="78" t="s">
        <v>437</v>
      </c>
      <c r="B14" s="92">
        <v>3.7094252287791196</v>
      </c>
      <c r="C14" s="93">
        <v>3.6354279801698812</v>
      </c>
    </row>
    <row r="15" spans="1:3" ht="18" customHeight="1" x14ac:dyDescent="0.3">
      <c r="A15" s="86" t="s">
        <v>455</v>
      </c>
      <c r="B15" s="91">
        <v>3.501445798083457</v>
      </c>
      <c r="C15" s="91">
        <v>0</v>
      </c>
    </row>
    <row r="16" spans="1:3" ht="18" customHeight="1" x14ac:dyDescent="0.3">
      <c r="A16" s="124" t="s">
        <v>438</v>
      </c>
      <c r="B16" s="92">
        <v>9.4431369541062953</v>
      </c>
      <c r="C16" s="92">
        <v>1.6998255773121588E-2</v>
      </c>
    </row>
    <row r="17" spans="1:3" ht="18" customHeight="1" x14ac:dyDescent="0.3">
      <c r="A17" s="86" t="s">
        <v>439</v>
      </c>
      <c r="B17" s="91">
        <v>3.1335287647046708</v>
      </c>
      <c r="C17" s="91">
        <v>0</v>
      </c>
    </row>
    <row r="18" spans="1:3" ht="18" customHeight="1" x14ac:dyDescent="0.3">
      <c r="A18" s="124" t="s">
        <v>440</v>
      </c>
      <c r="B18" s="92">
        <v>15.466726762837013</v>
      </c>
      <c r="C18" s="92">
        <v>8.0846215374017856</v>
      </c>
    </row>
    <row r="19" spans="1:3" ht="18" customHeight="1" x14ac:dyDescent="0.3">
      <c r="A19" s="86" t="s">
        <v>254</v>
      </c>
      <c r="B19" s="91">
        <v>43.412881728290714</v>
      </c>
      <c r="C19" s="91">
        <v>11.338656377684288</v>
      </c>
    </row>
    <row r="20" spans="1:3" ht="18" customHeight="1" x14ac:dyDescent="0.3">
      <c r="A20" s="124" t="s">
        <v>255</v>
      </c>
      <c r="B20" s="92">
        <v>23.360948096394775</v>
      </c>
      <c r="C20" s="92">
        <v>12.815134068801235</v>
      </c>
    </row>
    <row r="21" spans="1:3" ht="18" customHeight="1" x14ac:dyDescent="0.3">
      <c r="A21" s="86" t="s">
        <v>441</v>
      </c>
      <c r="B21" s="91">
        <v>4.9246901380329788</v>
      </c>
      <c r="C21" s="91">
        <v>1.5057869368662986</v>
      </c>
    </row>
    <row r="22" spans="1:3" ht="18" customHeight="1" x14ac:dyDescent="0.3">
      <c r="A22" s="124" t="s">
        <v>256</v>
      </c>
      <c r="B22" s="92">
        <v>110.43993813988095</v>
      </c>
      <c r="C22" s="92">
        <v>0</v>
      </c>
    </row>
    <row r="23" spans="1:3" ht="18" customHeight="1" x14ac:dyDescent="0.3">
      <c r="A23" s="86" t="s">
        <v>447</v>
      </c>
      <c r="B23" s="91">
        <v>2.5674112611882633</v>
      </c>
      <c r="C23" s="91">
        <v>0</v>
      </c>
    </row>
    <row r="24" spans="1:3" ht="18" customHeight="1" x14ac:dyDescent="0.3">
      <c r="A24" s="78" t="s">
        <v>442</v>
      </c>
      <c r="B24" s="92">
        <v>1.0828806838886318</v>
      </c>
      <c r="C24" s="93">
        <v>2.5004399338482952</v>
      </c>
    </row>
    <row r="25" spans="1:3" ht="18" customHeight="1" x14ac:dyDescent="0.3">
      <c r="A25" s="86" t="s">
        <v>443</v>
      </c>
      <c r="B25" s="91">
        <v>3.0661083801068485</v>
      </c>
      <c r="C25" s="91">
        <v>0</v>
      </c>
    </row>
    <row r="26" spans="1:3" ht="18" customHeight="1" x14ac:dyDescent="0.3">
      <c r="A26" s="78" t="s">
        <v>444</v>
      </c>
      <c r="B26" s="92">
        <v>19.011239955967689</v>
      </c>
      <c r="C26" s="93">
        <v>0</v>
      </c>
    </row>
    <row r="27" spans="1:3" ht="18" customHeight="1" x14ac:dyDescent="0.3">
      <c r="A27" s="86" t="s">
        <v>448</v>
      </c>
      <c r="B27" s="91">
        <v>44.539816420704675</v>
      </c>
      <c r="C27" s="91">
        <v>30.820136190158255</v>
      </c>
    </row>
    <row r="28" spans="1:3" ht="18" customHeight="1" x14ac:dyDescent="0.3">
      <c r="A28" s="124" t="s">
        <v>446</v>
      </c>
      <c r="B28" s="92">
        <v>6.3123455162336706</v>
      </c>
      <c r="C28" s="92">
        <v>15.893024776103033</v>
      </c>
    </row>
    <row r="29" spans="1:3" ht="18" customHeight="1" x14ac:dyDescent="0.3">
      <c r="A29" s="86" t="s">
        <v>257</v>
      </c>
      <c r="B29" s="91">
        <v>53.430045722696697</v>
      </c>
      <c r="C29" s="91">
        <v>0</v>
      </c>
    </row>
    <row r="30" spans="1:3" ht="18" customHeight="1" x14ac:dyDescent="0.3">
      <c r="A30" s="124" t="s">
        <v>258</v>
      </c>
      <c r="B30" s="130">
        <v>2.0985727621010519</v>
      </c>
      <c r="C30" s="130">
        <v>2.6873273691613363E-2</v>
      </c>
    </row>
    <row r="31" spans="1:3" ht="18" customHeight="1" x14ac:dyDescent="0.3">
      <c r="A31" s="86" t="s">
        <v>450</v>
      </c>
      <c r="B31" s="125">
        <v>432.22221502998917</v>
      </c>
      <c r="C31" s="125">
        <v>114.2276705191023</v>
      </c>
    </row>
    <row r="32" spans="1:3" ht="18" customHeight="1" x14ac:dyDescent="0.3">
      <c r="A32" s="87"/>
      <c r="B32" s="88"/>
      <c r="C32" s="88"/>
    </row>
    <row r="33" spans="1:3" ht="18" customHeight="1" x14ac:dyDescent="0.3">
      <c r="A33" s="87" t="s">
        <v>445</v>
      </c>
      <c r="B33" s="88"/>
      <c r="C33" s="88"/>
    </row>
    <row r="34" spans="1:3" ht="18" customHeight="1" x14ac:dyDescent="0.3">
      <c r="A34" s="87" t="s">
        <v>451</v>
      </c>
      <c r="B34" s="128">
        <v>80.649481133165068</v>
      </c>
      <c r="C34" s="128">
        <v>60.103884161400146</v>
      </c>
    </row>
    <row r="35" spans="1:3" ht="18" customHeight="1" x14ac:dyDescent="0.3">
      <c r="A35" s="87" t="s">
        <v>452</v>
      </c>
      <c r="B35" s="123">
        <v>-43.575479701980555</v>
      </c>
      <c r="C35" s="123">
        <v>-0.21124548189438624</v>
      </c>
    </row>
    <row r="36" spans="1:3" ht="18" customHeight="1" x14ac:dyDescent="0.3">
      <c r="A36" s="126" t="s">
        <v>453</v>
      </c>
      <c r="B36" s="127">
        <v>37.07400143118452</v>
      </c>
      <c r="C36" s="127">
        <v>59.892638679505751</v>
      </c>
    </row>
    <row r="37" spans="1:3" ht="18" customHeight="1" x14ac:dyDescent="0.3">
      <c r="A37" s="87"/>
      <c r="B37" s="121"/>
      <c r="C37" s="121"/>
    </row>
    <row r="38" spans="1:3" ht="18" customHeight="1" x14ac:dyDescent="0.3">
      <c r="A38" s="87" t="s">
        <v>454</v>
      </c>
      <c r="B38" s="129">
        <v>469.29621646117369</v>
      </c>
      <c r="C38" s="129">
        <v>174.12030919860806</v>
      </c>
    </row>
    <row r="39" spans="1:3" ht="18" customHeight="1" x14ac:dyDescent="0.3">
      <c r="A39" s="87"/>
      <c r="B39" s="121"/>
      <c r="C39" s="121"/>
    </row>
    <row r="40" spans="1:3" ht="18" customHeight="1" x14ac:dyDescent="0.3">
      <c r="A40" s="87" t="s">
        <v>480</v>
      </c>
      <c r="B40" s="89">
        <v>22338140</v>
      </c>
      <c r="C40" s="89">
        <v>1039429</v>
      </c>
    </row>
    <row r="42" spans="1:3" x14ac:dyDescent="0.3">
      <c r="A42" s="53" t="s">
        <v>264</v>
      </c>
      <c r="B42" s="52"/>
      <c r="C42" s="52"/>
    </row>
    <row r="43" spans="1:3" ht="28.2" customHeight="1" x14ac:dyDescent="0.3">
      <c r="A43" s="179" t="s">
        <v>457</v>
      </c>
      <c r="B43" s="179"/>
      <c r="C43" s="179"/>
    </row>
    <row r="44" spans="1:3" ht="28.8" customHeight="1" x14ac:dyDescent="0.3">
      <c r="A44" s="180" t="s">
        <v>469</v>
      </c>
      <c r="B44" s="180"/>
      <c r="C44" s="180"/>
    </row>
    <row r="47" spans="1:3" ht="27.6" customHeight="1" x14ac:dyDescent="0.3">
      <c r="A47" s="179" t="s">
        <v>462</v>
      </c>
      <c r="B47" s="179"/>
      <c r="C47" s="179"/>
    </row>
  </sheetData>
  <mergeCells count="4">
    <mergeCell ref="A4:C4"/>
    <mergeCell ref="A43:C43"/>
    <mergeCell ref="A44:C44"/>
    <mergeCell ref="A47:C47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249977111117893"/>
  </sheetPr>
  <dimension ref="A1:V110"/>
  <sheetViews>
    <sheetView view="pageBreakPreview" zoomScale="70" zoomScaleNormal="70" zoomScaleSheetLayoutView="70" workbookViewId="0">
      <pane xSplit="1" ySplit="3" topLeftCell="B4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21" width="13.6640625" style="15" bestFit="1" customWidth="1"/>
    <col min="22" max="22" width="17" style="15" customWidth="1"/>
    <col min="23" max="16384" width="8.88671875" style="15"/>
  </cols>
  <sheetData>
    <row r="1" spans="1:22" ht="31.2" x14ac:dyDescent="0.3">
      <c r="A1" s="182"/>
      <c r="B1" s="183"/>
    </row>
    <row r="2" spans="1:22" s="119" customFormat="1" ht="24" customHeight="1" x14ac:dyDescent="0.45">
      <c r="A2" s="181" t="s">
        <v>461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2" s="73" customFormat="1" ht="76.8" customHeight="1" x14ac:dyDescent="0.3">
      <c r="A3" s="108" t="s">
        <v>380</v>
      </c>
      <c r="B3" s="108" t="s">
        <v>381</v>
      </c>
      <c r="C3" s="108" t="s">
        <v>382</v>
      </c>
      <c r="D3" s="108" t="s">
        <v>383</v>
      </c>
      <c r="E3" s="108" t="s">
        <v>384</v>
      </c>
      <c r="F3" s="108" t="s">
        <v>385</v>
      </c>
      <c r="G3" s="108" t="s">
        <v>458</v>
      </c>
      <c r="H3" s="108" t="s">
        <v>386</v>
      </c>
      <c r="I3" s="108" t="s">
        <v>387</v>
      </c>
      <c r="J3" s="108" t="s">
        <v>388</v>
      </c>
      <c r="K3" s="108" t="s">
        <v>265</v>
      </c>
      <c r="L3" s="108" t="s">
        <v>266</v>
      </c>
      <c r="M3" s="108" t="s">
        <v>267</v>
      </c>
      <c r="N3" s="108" t="s">
        <v>268</v>
      </c>
      <c r="O3" s="108" t="s">
        <v>269</v>
      </c>
      <c r="P3" s="108" t="s">
        <v>389</v>
      </c>
      <c r="Q3" s="108" t="s">
        <v>390</v>
      </c>
      <c r="R3" s="108" t="s">
        <v>459</v>
      </c>
      <c r="S3" s="108" t="s">
        <v>391</v>
      </c>
      <c r="T3" s="108" t="s">
        <v>65</v>
      </c>
      <c r="U3" s="73" t="s">
        <v>373</v>
      </c>
      <c r="V3" s="73" t="s">
        <v>372</v>
      </c>
    </row>
    <row r="4" spans="1:22" s="77" customFormat="1" ht="18" customHeight="1" x14ac:dyDescent="0.35">
      <c r="A4" s="116" t="s">
        <v>270</v>
      </c>
      <c r="B4" s="109">
        <v>2099</v>
      </c>
      <c r="C4" s="109">
        <v>22</v>
      </c>
      <c r="D4" s="109">
        <v>4657</v>
      </c>
      <c r="E4" s="109">
        <v>9207</v>
      </c>
      <c r="F4" s="109">
        <v>2756</v>
      </c>
      <c r="G4" s="109">
        <v>53</v>
      </c>
      <c r="H4" s="109">
        <v>378</v>
      </c>
      <c r="I4" s="109">
        <v>3796</v>
      </c>
      <c r="J4" s="109">
        <v>7338</v>
      </c>
      <c r="K4" s="109">
        <v>2645</v>
      </c>
      <c r="L4" s="109">
        <v>142</v>
      </c>
      <c r="M4" s="109">
        <v>737</v>
      </c>
      <c r="N4" s="109">
        <v>475</v>
      </c>
      <c r="O4" s="109">
        <v>16</v>
      </c>
      <c r="P4" s="109"/>
      <c r="Q4" s="109">
        <v>198</v>
      </c>
      <c r="R4" s="109"/>
      <c r="S4" s="110">
        <v>34519</v>
      </c>
      <c r="T4" s="110">
        <v>1741</v>
      </c>
      <c r="U4" s="76">
        <v>34519</v>
      </c>
      <c r="V4" s="77" t="b">
        <v>1</v>
      </c>
    </row>
    <row r="5" spans="1:22" s="77" customFormat="1" ht="18" customHeight="1" x14ac:dyDescent="0.35">
      <c r="A5" s="117" t="s">
        <v>271</v>
      </c>
      <c r="B5" s="111">
        <v>487</v>
      </c>
      <c r="C5" s="111">
        <v>4</v>
      </c>
      <c r="D5" s="111">
        <v>927</v>
      </c>
      <c r="E5" s="111">
        <v>1709</v>
      </c>
      <c r="F5" s="111">
        <v>694</v>
      </c>
      <c r="G5" s="111">
        <v>23</v>
      </c>
      <c r="H5" s="111">
        <v>95</v>
      </c>
      <c r="I5" s="111">
        <v>898</v>
      </c>
      <c r="J5" s="111">
        <v>1471</v>
      </c>
      <c r="K5" s="111">
        <v>556</v>
      </c>
      <c r="L5" s="111">
        <v>33</v>
      </c>
      <c r="M5" s="111">
        <v>239</v>
      </c>
      <c r="N5" s="111">
        <v>124</v>
      </c>
      <c r="O5" s="111"/>
      <c r="P5" s="111"/>
      <c r="Q5" s="111">
        <v>11</v>
      </c>
      <c r="R5" s="111"/>
      <c r="S5" s="112">
        <v>7271</v>
      </c>
      <c r="T5" s="112">
        <v>464</v>
      </c>
      <c r="U5" s="76">
        <v>7271</v>
      </c>
      <c r="V5" s="77" t="b">
        <v>1</v>
      </c>
    </row>
    <row r="6" spans="1:22" s="77" customFormat="1" ht="18" customHeight="1" x14ac:dyDescent="0.35">
      <c r="A6" s="116" t="s">
        <v>272</v>
      </c>
      <c r="B6" s="109">
        <v>215</v>
      </c>
      <c r="C6" s="109"/>
      <c r="D6" s="109">
        <v>380</v>
      </c>
      <c r="E6" s="109">
        <v>550</v>
      </c>
      <c r="F6" s="109">
        <v>187</v>
      </c>
      <c r="G6" s="109">
        <v>11</v>
      </c>
      <c r="H6" s="109">
        <v>26</v>
      </c>
      <c r="I6" s="109">
        <v>283</v>
      </c>
      <c r="J6" s="109">
        <v>556</v>
      </c>
      <c r="K6" s="109">
        <v>153</v>
      </c>
      <c r="L6" s="109">
        <v>24</v>
      </c>
      <c r="M6" s="109">
        <v>111</v>
      </c>
      <c r="N6" s="109">
        <v>43</v>
      </c>
      <c r="O6" s="109">
        <v>1</v>
      </c>
      <c r="P6" s="109"/>
      <c r="Q6" s="109">
        <v>3</v>
      </c>
      <c r="R6" s="109"/>
      <c r="S6" s="110">
        <v>2543</v>
      </c>
      <c r="T6" s="110">
        <v>130</v>
      </c>
      <c r="U6" s="76">
        <v>2543</v>
      </c>
      <c r="V6" s="77" t="b">
        <v>1</v>
      </c>
    </row>
    <row r="7" spans="1:22" s="77" customFormat="1" ht="18" customHeight="1" x14ac:dyDescent="0.35">
      <c r="A7" s="117" t="s">
        <v>273</v>
      </c>
      <c r="B7" s="111">
        <v>560</v>
      </c>
      <c r="C7" s="111">
        <v>7</v>
      </c>
      <c r="D7" s="111">
        <v>1377</v>
      </c>
      <c r="E7" s="111">
        <v>1914</v>
      </c>
      <c r="F7" s="111">
        <v>662</v>
      </c>
      <c r="G7" s="111">
        <v>1</v>
      </c>
      <c r="H7" s="111">
        <v>70</v>
      </c>
      <c r="I7" s="111">
        <v>910</v>
      </c>
      <c r="J7" s="111">
        <v>1233</v>
      </c>
      <c r="K7" s="111">
        <v>336</v>
      </c>
      <c r="L7" s="111">
        <v>19</v>
      </c>
      <c r="M7" s="111">
        <v>315</v>
      </c>
      <c r="N7" s="111">
        <v>131</v>
      </c>
      <c r="O7" s="111"/>
      <c r="P7" s="111"/>
      <c r="Q7" s="111">
        <v>3</v>
      </c>
      <c r="R7" s="111"/>
      <c r="S7" s="112">
        <v>7538</v>
      </c>
      <c r="T7" s="112">
        <v>201</v>
      </c>
      <c r="U7" s="76">
        <v>7538</v>
      </c>
      <c r="V7" s="77" t="b">
        <v>1</v>
      </c>
    </row>
    <row r="8" spans="1:22" s="77" customFormat="1" ht="18" customHeight="1" x14ac:dyDescent="0.35">
      <c r="A8" s="116" t="s">
        <v>274</v>
      </c>
      <c r="B8" s="109">
        <v>632</v>
      </c>
      <c r="C8" s="109">
        <v>5</v>
      </c>
      <c r="D8" s="109">
        <v>946</v>
      </c>
      <c r="E8" s="109">
        <v>978</v>
      </c>
      <c r="F8" s="109">
        <v>438</v>
      </c>
      <c r="G8" s="109">
        <v>32</v>
      </c>
      <c r="H8" s="109">
        <v>51</v>
      </c>
      <c r="I8" s="109">
        <v>622</v>
      </c>
      <c r="J8" s="109">
        <v>1041</v>
      </c>
      <c r="K8" s="109">
        <v>464</v>
      </c>
      <c r="L8" s="109">
        <v>58</v>
      </c>
      <c r="M8" s="109">
        <v>259</v>
      </c>
      <c r="N8" s="109">
        <v>97</v>
      </c>
      <c r="O8" s="109">
        <v>2</v>
      </c>
      <c r="P8" s="109"/>
      <c r="Q8" s="109">
        <v>8</v>
      </c>
      <c r="R8" s="109"/>
      <c r="S8" s="110">
        <v>5633</v>
      </c>
      <c r="T8" s="110">
        <v>347</v>
      </c>
      <c r="U8" s="76">
        <v>5633</v>
      </c>
      <c r="V8" s="77" t="b">
        <v>1</v>
      </c>
    </row>
    <row r="9" spans="1:22" s="77" customFormat="1" ht="18" customHeight="1" x14ac:dyDescent="0.35">
      <c r="A9" s="117" t="s">
        <v>275</v>
      </c>
      <c r="B9" s="111">
        <v>371</v>
      </c>
      <c r="C9" s="111">
        <v>2</v>
      </c>
      <c r="D9" s="111">
        <v>491</v>
      </c>
      <c r="E9" s="111">
        <v>580</v>
      </c>
      <c r="F9" s="111">
        <v>206</v>
      </c>
      <c r="G9" s="111">
        <v>17</v>
      </c>
      <c r="H9" s="111">
        <v>38</v>
      </c>
      <c r="I9" s="111">
        <v>142</v>
      </c>
      <c r="J9" s="111">
        <v>704</v>
      </c>
      <c r="K9" s="111">
        <v>255</v>
      </c>
      <c r="L9" s="111">
        <v>22</v>
      </c>
      <c r="M9" s="111">
        <v>109</v>
      </c>
      <c r="N9" s="111">
        <v>51</v>
      </c>
      <c r="O9" s="111"/>
      <c r="P9" s="111"/>
      <c r="Q9" s="111">
        <v>1</v>
      </c>
      <c r="R9" s="111"/>
      <c r="S9" s="112">
        <v>2989</v>
      </c>
      <c r="T9" s="112">
        <v>233</v>
      </c>
      <c r="U9" s="76">
        <v>2989</v>
      </c>
      <c r="V9" s="77" t="b">
        <v>1</v>
      </c>
    </row>
    <row r="10" spans="1:22" s="77" customFormat="1" ht="18" customHeight="1" x14ac:dyDescent="0.35">
      <c r="A10" s="116" t="s">
        <v>276</v>
      </c>
      <c r="B10" s="109">
        <v>957</v>
      </c>
      <c r="C10" s="109">
        <v>8</v>
      </c>
      <c r="D10" s="109">
        <v>2280</v>
      </c>
      <c r="E10" s="109">
        <v>2922</v>
      </c>
      <c r="F10" s="109">
        <v>1147</v>
      </c>
      <c r="G10" s="109">
        <v>36</v>
      </c>
      <c r="H10" s="109">
        <v>102</v>
      </c>
      <c r="I10" s="109">
        <v>1017</v>
      </c>
      <c r="J10" s="109">
        <v>2228</v>
      </c>
      <c r="K10" s="109">
        <v>664</v>
      </c>
      <c r="L10" s="109">
        <v>56</v>
      </c>
      <c r="M10" s="109">
        <v>325</v>
      </c>
      <c r="N10" s="109">
        <v>142</v>
      </c>
      <c r="O10" s="109">
        <v>8</v>
      </c>
      <c r="P10" s="109"/>
      <c r="Q10" s="109">
        <v>11</v>
      </c>
      <c r="R10" s="109"/>
      <c r="S10" s="110">
        <v>11903</v>
      </c>
      <c r="T10" s="110">
        <v>504</v>
      </c>
      <c r="U10" s="76">
        <v>11903</v>
      </c>
      <c r="V10" s="77" t="b">
        <v>1</v>
      </c>
    </row>
    <row r="11" spans="1:22" s="77" customFormat="1" ht="18" customHeight="1" x14ac:dyDescent="0.35">
      <c r="A11" s="117" t="s">
        <v>277</v>
      </c>
      <c r="B11" s="111">
        <v>661</v>
      </c>
      <c r="C11" s="111">
        <v>11</v>
      </c>
      <c r="D11" s="111">
        <v>1319</v>
      </c>
      <c r="E11" s="111">
        <v>1227</v>
      </c>
      <c r="F11" s="111">
        <v>408</v>
      </c>
      <c r="G11" s="111">
        <v>6</v>
      </c>
      <c r="H11" s="111">
        <v>42</v>
      </c>
      <c r="I11" s="111">
        <v>680</v>
      </c>
      <c r="J11" s="111">
        <v>815</v>
      </c>
      <c r="K11" s="111">
        <v>273</v>
      </c>
      <c r="L11" s="111">
        <v>55</v>
      </c>
      <c r="M11" s="111">
        <v>250</v>
      </c>
      <c r="N11" s="111">
        <v>99</v>
      </c>
      <c r="O11" s="111"/>
      <c r="P11" s="111"/>
      <c r="Q11" s="111">
        <v>5</v>
      </c>
      <c r="R11" s="111"/>
      <c r="S11" s="112">
        <v>5851</v>
      </c>
      <c r="T11" s="112">
        <v>169</v>
      </c>
      <c r="U11" s="76">
        <v>5851</v>
      </c>
      <c r="V11" s="77" t="b">
        <v>1</v>
      </c>
    </row>
    <row r="12" spans="1:22" s="77" customFormat="1" ht="18" customHeight="1" x14ac:dyDescent="0.35">
      <c r="A12" s="116" t="s">
        <v>278</v>
      </c>
      <c r="B12" s="109">
        <v>809</v>
      </c>
      <c r="C12" s="109">
        <v>9</v>
      </c>
      <c r="D12" s="109">
        <v>1780</v>
      </c>
      <c r="E12" s="109">
        <v>2300</v>
      </c>
      <c r="F12" s="109">
        <v>808</v>
      </c>
      <c r="G12" s="109">
        <v>6</v>
      </c>
      <c r="H12" s="109">
        <v>91</v>
      </c>
      <c r="I12" s="109">
        <v>1143</v>
      </c>
      <c r="J12" s="109">
        <v>1562</v>
      </c>
      <c r="K12" s="109">
        <v>576</v>
      </c>
      <c r="L12" s="109">
        <v>53</v>
      </c>
      <c r="M12" s="109">
        <v>280</v>
      </c>
      <c r="N12" s="109">
        <v>124</v>
      </c>
      <c r="O12" s="109">
        <v>1</v>
      </c>
      <c r="P12" s="109"/>
      <c r="Q12" s="109">
        <v>3</v>
      </c>
      <c r="R12" s="109"/>
      <c r="S12" s="110">
        <v>9545</v>
      </c>
      <c r="T12" s="110">
        <v>392</v>
      </c>
      <c r="U12" s="76">
        <v>9545</v>
      </c>
      <c r="V12" s="77" t="b">
        <v>1</v>
      </c>
    </row>
    <row r="13" spans="1:22" s="77" customFormat="1" ht="18" customHeight="1" x14ac:dyDescent="0.35">
      <c r="A13" s="117" t="s">
        <v>279</v>
      </c>
      <c r="B13" s="111">
        <v>1283</v>
      </c>
      <c r="C13" s="111">
        <v>23</v>
      </c>
      <c r="D13" s="111">
        <v>3246</v>
      </c>
      <c r="E13" s="111">
        <v>5887</v>
      </c>
      <c r="F13" s="111">
        <v>2470</v>
      </c>
      <c r="G13" s="111">
        <v>48</v>
      </c>
      <c r="H13" s="111">
        <v>167</v>
      </c>
      <c r="I13" s="111">
        <v>3075</v>
      </c>
      <c r="J13" s="111">
        <v>4171</v>
      </c>
      <c r="K13" s="111">
        <v>1369</v>
      </c>
      <c r="L13" s="111">
        <v>81</v>
      </c>
      <c r="M13" s="111">
        <v>480</v>
      </c>
      <c r="N13" s="111">
        <v>269</v>
      </c>
      <c r="O13" s="111">
        <v>5</v>
      </c>
      <c r="P13" s="111"/>
      <c r="Q13" s="111">
        <v>44</v>
      </c>
      <c r="R13" s="111"/>
      <c r="S13" s="112">
        <v>22618</v>
      </c>
      <c r="T13" s="112">
        <v>892</v>
      </c>
      <c r="U13" s="76">
        <v>22618</v>
      </c>
      <c r="V13" s="77" t="b">
        <v>1</v>
      </c>
    </row>
    <row r="14" spans="1:22" s="77" customFormat="1" ht="18" customHeight="1" x14ac:dyDescent="0.35">
      <c r="A14" s="116" t="s">
        <v>280</v>
      </c>
      <c r="B14" s="109">
        <v>3308</v>
      </c>
      <c r="C14" s="109">
        <v>39</v>
      </c>
      <c r="D14" s="109">
        <v>7809</v>
      </c>
      <c r="E14" s="109">
        <v>8242</v>
      </c>
      <c r="F14" s="109">
        <v>3109</v>
      </c>
      <c r="G14" s="109">
        <v>212</v>
      </c>
      <c r="H14" s="109">
        <v>436</v>
      </c>
      <c r="I14" s="109">
        <v>5248</v>
      </c>
      <c r="J14" s="109">
        <v>8839</v>
      </c>
      <c r="K14" s="109">
        <v>3766</v>
      </c>
      <c r="L14" s="109">
        <v>265</v>
      </c>
      <c r="M14" s="109">
        <v>1125</v>
      </c>
      <c r="N14" s="109">
        <v>579</v>
      </c>
      <c r="O14" s="109">
        <v>29</v>
      </c>
      <c r="P14" s="109">
        <v>3</v>
      </c>
      <c r="Q14" s="109">
        <v>567</v>
      </c>
      <c r="R14" s="109"/>
      <c r="S14" s="110">
        <v>43576</v>
      </c>
      <c r="T14" s="110">
        <v>2583</v>
      </c>
      <c r="U14" s="76">
        <v>43576</v>
      </c>
      <c r="V14" s="77" t="b">
        <v>1</v>
      </c>
    </row>
    <row r="15" spans="1:22" s="77" customFormat="1" ht="18" customHeight="1" x14ac:dyDescent="0.35">
      <c r="A15" s="117" t="s">
        <v>281</v>
      </c>
      <c r="B15" s="111">
        <v>1269</v>
      </c>
      <c r="C15" s="111">
        <v>14</v>
      </c>
      <c r="D15" s="111">
        <v>2903</v>
      </c>
      <c r="E15" s="111">
        <v>4982</v>
      </c>
      <c r="F15" s="111">
        <v>1784</v>
      </c>
      <c r="G15" s="111">
        <v>133</v>
      </c>
      <c r="H15" s="111">
        <v>194</v>
      </c>
      <c r="I15" s="111">
        <v>2588</v>
      </c>
      <c r="J15" s="111">
        <v>3741</v>
      </c>
      <c r="K15" s="111">
        <v>1429</v>
      </c>
      <c r="L15" s="111">
        <v>107</v>
      </c>
      <c r="M15" s="111">
        <v>567</v>
      </c>
      <c r="N15" s="111">
        <v>319</v>
      </c>
      <c r="O15" s="111"/>
      <c r="P15" s="111"/>
      <c r="Q15" s="111">
        <v>69</v>
      </c>
      <c r="R15" s="111"/>
      <c r="S15" s="112">
        <v>20099</v>
      </c>
      <c r="T15" s="112">
        <v>1067</v>
      </c>
      <c r="U15" s="76">
        <v>20099</v>
      </c>
      <c r="V15" s="77" t="b">
        <v>1</v>
      </c>
    </row>
    <row r="16" spans="1:22" s="77" customFormat="1" ht="18" customHeight="1" x14ac:dyDescent="0.35">
      <c r="A16" s="116" t="s">
        <v>282</v>
      </c>
      <c r="B16" s="109">
        <v>1663</v>
      </c>
      <c r="C16" s="109">
        <v>22</v>
      </c>
      <c r="D16" s="109">
        <v>4041</v>
      </c>
      <c r="E16" s="109">
        <v>8668</v>
      </c>
      <c r="F16" s="109">
        <v>2926</v>
      </c>
      <c r="G16" s="109">
        <v>47</v>
      </c>
      <c r="H16" s="109">
        <v>330</v>
      </c>
      <c r="I16" s="109">
        <v>4945</v>
      </c>
      <c r="J16" s="109">
        <v>8443</v>
      </c>
      <c r="K16" s="109">
        <v>3321</v>
      </c>
      <c r="L16" s="109">
        <v>112</v>
      </c>
      <c r="M16" s="109">
        <v>602</v>
      </c>
      <c r="N16" s="109">
        <v>297</v>
      </c>
      <c r="O16" s="109">
        <v>10</v>
      </c>
      <c r="P16" s="109">
        <v>2</v>
      </c>
      <c r="Q16" s="109">
        <v>372</v>
      </c>
      <c r="R16" s="109"/>
      <c r="S16" s="110">
        <v>35801</v>
      </c>
      <c r="T16" s="110">
        <v>2351</v>
      </c>
      <c r="U16" s="76">
        <v>35801</v>
      </c>
      <c r="V16" s="77" t="b">
        <v>1</v>
      </c>
    </row>
    <row r="17" spans="1:22" s="77" customFormat="1" ht="18" customHeight="1" x14ac:dyDescent="0.35">
      <c r="A17" s="117" t="s">
        <v>283</v>
      </c>
      <c r="B17" s="111">
        <v>1232</v>
      </c>
      <c r="C17" s="111">
        <v>16</v>
      </c>
      <c r="D17" s="111">
        <v>2771</v>
      </c>
      <c r="E17" s="111">
        <v>5088</v>
      </c>
      <c r="F17" s="111">
        <v>1990</v>
      </c>
      <c r="G17" s="111">
        <v>91</v>
      </c>
      <c r="H17" s="111">
        <v>185</v>
      </c>
      <c r="I17" s="111">
        <v>2848</v>
      </c>
      <c r="J17" s="111">
        <v>3503</v>
      </c>
      <c r="K17" s="111">
        <v>1362</v>
      </c>
      <c r="L17" s="111">
        <v>122</v>
      </c>
      <c r="M17" s="111">
        <v>817</v>
      </c>
      <c r="N17" s="111">
        <v>368</v>
      </c>
      <c r="O17" s="111">
        <v>6</v>
      </c>
      <c r="P17" s="111"/>
      <c r="Q17" s="111">
        <v>74</v>
      </c>
      <c r="R17" s="111"/>
      <c r="S17" s="112">
        <v>20473</v>
      </c>
      <c r="T17" s="112">
        <v>907</v>
      </c>
      <c r="U17" s="76">
        <v>20473</v>
      </c>
      <c r="V17" s="77" t="b">
        <v>1</v>
      </c>
    </row>
    <row r="18" spans="1:22" s="77" customFormat="1" ht="18" customHeight="1" x14ac:dyDescent="0.35">
      <c r="A18" s="116" t="s">
        <v>284</v>
      </c>
      <c r="B18" s="109">
        <v>77</v>
      </c>
      <c r="C18" s="109">
        <v>2</v>
      </c>
      <c r="D18" s="109">
        <v>177</v>
      </c>
      <c r="E18" s="109">
        <v>253</v>
      </c>
      <c r="F18" s="109">
        <v>107</v>
      </c>
      <c r="G18" s="109">
        <v>2</v>
      </c>
      <c r="H18" s="109">
        <v>19</v>
      </c>
      <c r="I18" s="109">
        <v>175</v>
      </c>
      <c r="J18" s="109">
        <v>215</v>
      </c>
      <c r="K18" s="109">
        <v>91</v>
      </c>
      <c r="L18" s="109">
        <v>4</v>
      </c>
      <c r="M18" s="109">
        <v>29</v>
      </c>
      <c r="N18" s="109">
        <v>13</v>
      </c>
      <c r="O18" s="109"/>
      <c r="P18" s="109"/>
      <c r="Q18" s="109">
        <v>4</v>
      </c>
      <c r="R18" s="109"/>
      <c r="S18" s="110">
        <v>1168</v>
      </c>
      <c r="T18" s="110">
        <v>65</v>
      </c>
      <c r="U18" s="76">
        <v>1168</v>
      </c>
      <c r="V18" s="77" t="b">
        <v>1</v>
      </c>
    </row>
    <row r="19" spans="1:22" s="77" customFormat="1" ht="18" customHeight="1" x14ac:dyDescent="0.35">
      <c r="A19" s="117" t="s">
        <v>285</v>
      </c>
      <c r="B19" s="111">
        <v>802</v>
      </c>
      <c r="C19" s="111">
        <v>5</v>
      </c>
      <c r="D19" s="111">
        <v>1748</v>
      </c>
      <c r="E19" s="111">
        <v>2193</v>
      </c>
      <c r="F19" s="111">
        <v>934</v>
      </c>
      <c r="G19" s="111">
        <v>63</v>
      </c>
      <c r="H19" s="111">
        <v>98</v>
      </c>
      <c r="I19" s="111">
        <v>2202</v>
      </c>
      <c r="J19" s="111">
        <v>2131</v>
      </c>
      <c r="K19" s="111">
        <v>739</v>
      </c>
      <c r="L19" s="111">
        <v>88</v>
      </c>
      <c r="M19" s="111">
        <v>307</v>
      </c>
      <c r="N19" s="111">
        <v>193</v>
      </c>
      <c r="O19" s="111">
        <v>6</v>
      </c>
      <c r="P19" s="111"/>
      <c r="Q19" s="111">
        <v>14</v>
      </c>
      <c r="R19" s="111"/>
      <c r="S19" s="112">
        <v>11523</v>
      </c>
      <c r="T19" s="112">
        <v>503</v>
      </c>
      <c r="U19" s="76">
        <v>11523</v>
      </c>
      <c r="V19" s="77" t="b">
        <v>1</v>
      </c>
    </row>
    <row r="20" spans="1:22" s="77" customFormat="1" ht="18" customHeight="1" x14ac:dyDescent="0.35">
      <c r="A20" s="116" t="s">
        <v>286</v>
      </c>
      <c r="B20" s="109">
        <v>533</v>
      </c>
      <c r="C20" s="109">
        <v>7</v>
      </c>
      <c r="D20" s="109">
        <v>885</v>
      </c>
      <c r="E20" s="109">
        <v>1391</v>
      </c>
      <c r="F20" s="109">
        <v>541</v>
      </c>
      <c r="G20" s="109">
        <v>7</v>
      </c>
      <c r="H20" s="109">
        <v>54</v>
      </c>
      <c r="I20" s="109">
        <v>670</v>
      </c>
      <c r="J20" s="109">
        <v>861</v>
      </c>
      <c r="K20" s="109">
        <v>307</v>
      </c>
      <c r="L20" s="109">
        <v>37</v>
      </c>
      <c r="M20" s="109">
        <v>187</v>
      </c>
      <c r="N20" s="109">
        <v>106</v>
      </c>
      <c r="O20" s="109">
        <v>2</v>
      </c>
      <c r="P20" s="109"/>
      <c r="Q20" s="109">
        <v>1</v>
      </c>
      <c r="R20" s="109"/>
      <c r="S20" s="110">
        <v>5589</v>
      </c>
      <c r="T20" s="110">
        <v>186</v>
      </c>
      <c r="U20" s="76">
        <v>5589</v>
      </c>
      <c r="V20" s="77" t="b">
        <v>1</v>
      </c>
    </row>
    <row r="21" spans="1:22" s="77" customFormat="1" ht="18" customHeight="1" x14ac:dyDescent="0.35">
      <c r="A21" s="117" t="s">
        <v>287</v>
      </c>
      <c r="B21" s="111">
        <v>1951</v>
      </c>
      <c r="C21" s="111">
        <v>27</v>
      </c>
      <c r="D21" s="111">
        <v>4262</v>
      </c>
      <c r="E21" s="111">
        <v>7101</v>
      </c>
      <c r="F21" s="111">
        <v>2482</v>
      </c>
      <c r="G21" s="111">
        <v>189</v>
      </c>
      <c r="H21" s="111">
        <v>421</v>
      </c>
      <c r="I21" s="111">
        <v>2760</v>
      </c>
      <c r="J21" s="111">
        <v>6890</v>
      </c>
      <c r="K21" s="111">
        <v>2836</v>
      </c>
      <c r="L21" s="111">
        <v>146</v>
      </c>
      <c r="M21" s="111">
        <v>818</v>
      </c>
      <c r="N21" s="111">
        <v>442</v>
      </c>
      <c r="O21" s="111">
        <v>9</v>
      </c>
      <c r="P21" s="111"/>
      <c r="Q21" s="111">
        <v>224</v>
      </c>
      <c r="R21" s="111"/>
      <c r="S21" s="112">
        <v>30558</v>
      </c>
      <c r="T21" s="112">
        <v>1980</v>
      </c>
      <c r="U21" s="76">
        <v>30558</v>
      </c>
      <c r="V21" s="77" t="b">
        <v>1</v>
      </c>
    </row>
    <row r="22" spans="1:22" s="77" customFormat="1" ht="18" customHeight="1" x14ac:dyDescent="0.35">
      <c r="A22" s="116" t="s">
        <v>288</v>
      </c>
      <c r="B22" s="109">
        <v>639</v>
      </c>
      <c r="C22" s="109">
        <v>6</v>
      </c>
      <c r="D22" s="109">
        <v>1130</v>
      </c>
      <c r="E22" s="109">
        <v>1947</v>
      </c>
      <c r="F22" s="109">
        <v>552</v>
      </c>
      <c r="G22" s="109">
        <v>89</v>
      </c>
      <c r="H22" s="109">
        <v>74</v>
      </c>
      <c r="I22" s="109">
        <v>1020</v>
      </c>
      <c r="J22" s="109">
        <v>2400</v>
      </c>
      <c r="K22" s="109">
        <v>897</v>
      </c>
      <c r="L22" s="109">
        <v>53</v>
      </c>
      <c r="M22" s="109">
        <v>254</v>
      </c>
      <c r="N22" s="109">
        <v>154</v>
      </c>
      <c r="O22" s="109"/>
      <c r="P22" s="109"/>
      <c r="Q22" s="109">
        <v>63</v>
      </c>
      <c r="R22" s="109"/>
      <c r="S22" s="110">
        <v>9278</v>
      </c>
      <c r="T22" s="110">
        <v>671</v>
      </c>
      <c r="U22" s="76">
        <v>9278</v>
      </c>
      <c r="V22" s="77" t="b">
        <v>1</v>
      </c>
    </row>
    <row r="23" spans="1:22" s="77" customFormat="1" ht="18" customHeight="1" x14ac:dyDescent="0.35">
      <c r="A23" s="117" t="s">
        <v>289</v>
      </c>
      <c r="B23" s="111">
        <v>575</v>
      </c>
      <c r="C23" s="111">
        <v>6</v>
      </c>
      <c r="D23" s="111">
        <v>1072</v>
      </c>
      <c r="E23" s="111">
        <v>1340</v>
      </c>
      <c r="F23" s="111">
        <v>502</v>
      </c>
      <c r="G23" s="111">
        <v>27</v>
      </c>
      <c r="H23" s="111">
        <v>70</v>
      </c>
      <c r="I23" s="111">
        <v>1151</v>
      </c>
      <c r="J23" s="111">
        <v>1286</v>
      </c>
      <c r="K23" s="111">
        <v>397</v>
      </c>
      <c r="L23" s="111">
        <v>53</v>
      </c>
      <c r="M23" s="111">
        <v>265</v>
      </c>
      <c r="N23" s="111">
        <v>118</v>
      </c>
      <c r="O23" s="111">
        <v>2</v>
      </c>
      <c r="P23" s="111"/>
      <c r="Q23" s="111">
        <v>6</v>
      </c>
      <c r="R23" s="111"/>
      <c r="S23" s="112">
        <v>6870</v>
      </c>
      <c r="T23" s="112">
        <v>263</v>
      </c>
      <c r="U23" s="76">
        <v>6870</v>
      </c>
      <c r="V23" s="77" t="b">
        <v>1</v>
      </c>
    </row>
    <row r="24" spans="1:22" s="77" customFormat="1" ht="18" customHeight="1" x14ac:dyDescent="0.35">
      <c r="A24" s="116" t="s">
        <v>290</v>
      </c>
      <c r="B24" s="109">
        <v>334</v>
      </c>
      <c r="C24" s="109">
        <v>4</v>
      </c>
      <c r="D24" s="109">
        <v>628</v>
      </c>
      <c r="E24" s="109">
        <v>775</v>
      </c>
      <c r="F24" s="109">
        <v>268</v>
      </c>
      <c r="G24" s="109">
        <v>2</v>
      </c>
      <c r="H24" s="109">
        <v>28</v>
      </c>
      <c r="I24" s="109">
        <v>500</v>
      </c>
      <c r="J24" s="109">
        <v>583</v>
      </c>
      <c r="K24" s="109">
        <v>188</v>
      </c>
      <c r="L24" s="109">
        <v>24</v>
      </c>
      <c r="M24" s="109">
        <v>94</v>
      </c>
      <c r="N24" s="109">
        <v>45</v>
      </c>
      <c r="O24" s="109"/>
      <c r="P24" s="109"/>
      <c r="Q24" s="109">
        <v>3</v>
      </c>
      <c r="R24" s="109"/>
      <c r="S24" s="110">
        <v>3476</v>
      </c>
      <c r="T24" s="110">
        <v>145</v>
      </c>
      <c r="U24" s="76">
        <v>3476</v>
      </c>
      <c r="V24" s="77" t="b">
        <v>1</v>
      </c>
    </row>
    <row r="25" spans="1:22" s="77" customFormat="1" ht="18" customHeight="1" x14ac:dyDescent="0.35">
      <c r="A25" s="117" t="s">
        <v>291</v>
      </c>
      <c r="B25" s="111">
        <v>247</v>
      </c>
      <c r="C25" s="111">
        <v>3</v>
      </c>
      <c r="D25" s="111">
        <v>345</v>
      </c>
      <c r="E25" s="111">
        <v>401</v>
      </c>
      <c r="F25" s="111">
        <v>160</v>
      </c>
      <c r="G25" s="111">
        <v>19</v>
      </c>
      <c r="H25" s="111">
        <v>36</v>
      </c>
      <c r="I25" s="111">
        <v>252</v>
      </c>
      <c r="J25" s="111">
        <v>521</v>
      </c>
      <c r="K25" s="111">
        <v>154</v>
      </c>
      <c r="L25" s="111">
        <v>16</v>
      </c>
      <c r="M25" s="111">
        <v>75</v>
      </c>
      <c r="N25" s="111">
        <v>29</v>
      </c>
      <c r="O25" s="111">
        <v>2</v>
      </c>
      <c r="P25" s="111"/>
      <c r="Q25" s="111">
        <v>9</v>
      </c>
      <c r="R25" s="111"/>
      <c r="S25" s="112">
        <v>2269</v>
      </c>
      <c r="T25" s="112">
        <v>101</v>
      </c>
      <c r="U25" s="76">
        <v>2269</v>
      </c>
      <c r="V25" s="77" t="b">
        <v>1</v>
      </c>
    </row>
    <row r="26" spans="1:22" s="77" customFormat="1" ht="18" customHeight="1" x14ac:dyDescent="0.35">
      <c r="A26" s="116" t="s">
        <v>292</v>
      </c>
      <c r="B26" s="109">
        <v>1765</v>
      </c>
      <c r="C26" s="109">
        <v>21</v>
      </c>
      <c r="D26" s="109">
        <v>4520</v>
      </c>
      <c r="E26" s="109">
        <v>7582</v>
      </c>
      <c r="F26" s="109">
        <v>3104</v>
      </c>
      <c r="G26" s="109">
        <v>124</v>
      </c>
      <c r="H26" s="109">
        <v>238</v>
      </c>
      <c r="I26" s="109">
        <v>3229</v>
      </c>
      <c r="J26" s="109">
        <v>4582</v>
      </c>
      <c r="K26" s="109">
        <v>1498</v>
      </c>
      <c r="L26" s="109">
        <v>119</v>
      </c>
      <c r="M26" s="109">
        <v>863</v>
      </c>
      <c r="N26" s="109">
        <v>440</v>
      </c>
      <c r="O26" s="109">
        <v>3</v>
      </c>
      <c r="P26" s="109"/>
      <c r="Q26" s="109">
        <v>32</v>
      </c>
      <c r="R26" s="109"/>
      <c r="S26" s="110">
        <v>28120</v>
      </c>
      <c r="T26" s="110">
        <v>826</v>
      </c>
      <c r="U26" s="76">
        <v>28120</v>
      </c>
      <c r="V26" s="77" t="b">
        <v>1</v>
      </c>
    </row>
    <row r="27" spans="1:22" s="77" customFormat="1" ht="18" customHeight="1" x14ac:dyDescent="0.35">
      <c r="A27" s="117" t="s">
        <v>293</v>
      </c>
      <c r="B27" s="111">
        <v>1452</v>
      </c>
      <c r="C27" s="111">
        <v>14</v>
      </c>
      <c r="D27" s="111">
        <v>3160</v>
      </c>
      <c r="E27" s="111">
        <v>4727</v>
      </c>
      <c r="F27" s="111">
        <v>1582</v>
      </c>
      <c r="G27" s="111">
        <v>26</v>
      </c>
      <c r="H27" s="111">
        <v>125</v>
      </c>
      <c r="I27" s="111">
        <v>1872</v>
      </c>
      <c r="J27" s="111">
        <v>2839</v>
      </c>
      <c r="K27" s="111">
        <v>786</v>
      </c>
      <c r="L27" s="111">
        <v>88</v>
      </c>
      <c r="M27" s="111">
        <v>432</v>
      </c>
      <c r="N27" s="111">
        <v>171</v>
      </c>
      <c r="O27" s="111"/>
      <c r="P27" s="111"/>
      <c r="Q27" s="111">
        <v>7</v>
      </c>
      <c r="R27" s="111"/>
      <c r="S27" s="112">
        <v>17281</v>
      </c>
      <c r="T27" s="112">
        <v>561</v>
      </c>
      <c r="U27" s="76">
        <v>17281</v>
      </c>
      <c r="V27" s="77" t="b">
        <v>1</v>
      </c>
    </row>
    <row r="28" spans="1:22" s="77" customFormat="1" ht="18" customHeight="1" x14ac:dyDescent="0.35">
      <c r="A28" s="116" t="s">
        <v>294</v>
      </c>
      <c r="B28" s="109">
        <v>1177</v>
      </c>
      <c r="C28" s="109">
        <v>14</v>
      </c>
      <c r="D28" s="109">
        <v>2970</v>
      </c>
      <c r="E28" s="109">
        <v>4494</v>
      </c>
      <c r="F28" s="109">
        <v>1674</v>
      </c>
      <c r="G28" s="109">
        <v>32</v>
      </c>
      <c r="H28" s="109">
        <v>194</v>
      </c>
      <c r="I28" s="109">
        <v>2364</v>
      </c>
      <c r="J28" s="109">
        <v>3852</v>
      </c>
      <c r="K28" s="109">
        <v>1258</v>
      </c>
      <c r="L28" s="109">
        <v>82</v>
      </c>
      <c r="M28" s="109">
        <v>381</v>
      </c>
      <c r="N28" s="109">
        <v>175</v>
      </c>
      <c r="O28" s="109">
        <v>5</v>
      </c>
      <c r="P28" s="109">
        <v>13</v>
      </c>
      <c r="Q28" s="109">
        <v>608</v>
      </c>
      <c r="R28" s="109"/>
      <c r="S28" s="110">
        <v>19293</v>
      </c>
      <c r="T28" s="110">
        <v>813</v>
      </c>
      <c r="U28" s="76">
        <v>19293</v>
      </c>
      <c r="V28" s="77" t="b">
        <v>1</v>
      </c>
    </row>
    <row r="29" spans="1:22" s="77" customFormat="1" ht="18" customHeight="1" x14ac:dyDescent="0.35">
      <c r="A29" s="117" t="s">
        <v>295</v>
      </c>
      <c r="B29" s="111">
        <v>3917</v>
      </c>
      <c r="C29" s="111">
        <v>57</v>
      </c>
      <c r="D29" s="111">
        <v>13737</v>
      </c>
      <c r="E29" s="111">
        <v>23054</v>
      </c>
      <c r="F29" s="111">
        <v>9659</v>
      </c>
      <c r="G29" s="111">
        <v>529</v>
      </c>
      <c r="H29" s="111">
        <v>721</v>
      </c>
      <c r="I29" s="111">
        <v>10523</v>
      </c>
      <c r="J29" s="111">
        <v>14551</v>
      </c>
      <c r="K29" s="111">
        <v>4198</v>
      </c>
      <c r="L29" s="111">
        <v>170</v>
      </c>
      <c r="M29" s="111">
        <v>1049</v>
      </c>
      <c r="N29" s="111">
        <v>512</v>
      </c>
      <c r="O29" s="111">
        <v>10</v>
      </c>
      <c r="P29" s="111">
        <v>1</v>
      </c>
      <c r="Q29" s="111">
        <v>310</v>
      </c>
      <c r="R29" s="111"/>
      <c r="S29" s="112">
        <v>82998</v>
      </c>
      <c r="T29" s="112">
        <v>2631</v>
      </c>
      <c r="U29" s="76">
        <v>82998</v>
      </c>
      <c r="V29" s="77" t="b">
        <v>1</v>
      </c>
    </row>
    <row r="30" spans="1:22" s="77" customFormat="1" ht="18" customHeight="1" x14ac:dyDescent="0.35">
      <c r="A30" s="116" t="s">
        <v>296</v>
      </c>
      <c r="B30" s="109">
        <v>147</v>
      </c>
      <c r="C30" s="109">
        <v>3</v>
      </c>
      <c r="D30" s="109">
        <v>446</v>
      </c>
      <c r="E30" s="109">
        <v>639</v>
      </c>
      <c r="F30" s="109">
        <v>259</v>
      </c>
      <c r="G30" s="109">
        <v>12</v>
      </c>
      <c r="H30" s="109">
        <v>40</v>
      </c>
      <c r="I30" s="109">
        <v>338</v>
      </c>
      <c r="J30" s="109">
        <v>649</v>
      </c>
      <c r="K30" s="109">
        <v>249</v>
      </c>
      <c r="L30" s="109">
        <v>19</v>
      </c>
      <c r="M30" s="109">
        <v>49</v>
      </c>
      <c r="N30" s="109">
        <v>36</v>
      </c>
      <c r="O30" s="109"/>
      <c r="P30" s="109"/>
      <c r="Q30" s="109">
        <v>7</v>
      </c>
      <c r="R30" s="109"/>
      <c r="S30" s="110">
        <v>2893</v>
      </c>
      <c r="T30" s="110">
        <v>180</v>
      </c>
      <c r="U30" s="76">
        <v>2893</v>
      </c>
      <c r="V30" s="77" t="b">
        <v>1</v>
      </c>
    </row>
    <row r="31" spans="1:22" s="77" customFormat="1" ht="18" customHeight="1" x14ac:dyDescent="0.35">
      <c r="A31" s="117" t="s">
        <v>297</v>
      </c>
      <c r="B31" s="111">
        <v>244</v>
      </c>
      <c r="C31" s="111">
        <v>1</v>
      </c>
      <c r="D31" s="111">
        <v>527</v>
      </c>
      <c r="E31" s="111">
        <v>1147</v>
      </c>
      <c r="F31" s="111">
        <v>368</v>
      </c>
      <c r="G31" s="111">
        <v>10</v>
      </c>
      <c r="H31" s="111">
        <v>59</v>
      </c>
      <c r="I31" s="111">
        <v>729</v>
      </c>
      <c r="J31" s="111">
        <v>1149</v>
      </c>
      <c r="K31" s="111">
        <v>569</v>
      </c>
      <c r="L31" s="111">
        <v>24</v>
      </c>
      <c r="M31" s="111">
        <v>87</v>
      </c>
      <c r="N31" s="111">
        <v>48</v>
      </c>
      <c r="O31" s="111">
        <v>3</v>
      </c>
      <c r="P31" s="111"/>
      <c r="Q31" s="111">
        <v>28</v>
      </c>
      <c r="R31" s="111"/>
      <c r="S31" s="112">
        <v>4993</v>
      </c>
      <c r="T31" s="112">
        <v>425</v>
      </c>
      <c r="U31" s="76">
        <v>4993</v>
      </c>
      <c r="V31" s="77" t="b">
        <v>1</v>
      </c>
    </row>
    <row r="32" spans="1:22" s="77" customFormat="1" ht="18" customHeight="1" x14ac:dyDescent="0.35">
      <c r="A32" s="116" t="s">
        <v>298</v>
      </c>
      <c r="B32" s="109">
        <v>2124</v>
      </c>
      <c r="C32" s="109">
        <v>22</v>
      </c>
      <c r="D32" s="109">
        <v>4887</v>
      </c>
      <c r="E32" s="109">
        <v>8288</v>
      </c>
      <c r="F32" s="109">
        <v>2907</v>
      </c>
      <c r="G32" s="109">
        <v>40</v>
      </c>
      <c r="H32" s="109">
        <v>366</v>
      </c>
      <c r="I32" s="109">
        <v>3451</v>
      </c>
      <c r="J32" s="109">
        <v>6921</v>
      </c>
      <c r="K32" s="109">
        <v>2661</v>
      </c>
      <c r="L32" s="109">
        <v>180</v>
      </c>
      <c r="M32" s="109">
        <v>960</v>
      </c>
      <c r="N32" s="109">
        <v>556</v>
      </c>
      <c r="O32" s="109">
        <v>8</v>
      </c>
      <c r="P32" s="109">
        <v>2</v>
      </c>
      <c r="Q32" s="109">
        <v>93</v>
      </c>
      <c r="R32" s="109"/>
      <c r="S32" s="110">
        <v>33466</v>
      </c>
      <c r="T32" s="110">
        <v>1721</v>
      </c>
      <c r="U32" s="76">
        <v>33466</v>
      </c>
      <c r="V32" s="77" t="b">
        <v>1</v>
      </c>
    </row>
    <row r="33" spans="1:22" s="77" customFormat="1" ht="18" customHeight="1" x14ac:dyDescent="0.35">
      <c r="A33" s="117" t="s">
        <v>299</v>
      </c>
      <c r="B33" s="111">
        <v>420</v>
      </c>
      <c r="C33" s="111">
        <v>3</v>
      </c>
      <c r="D33" s="111">
        <v>904</v>
      </c>
      <c r="E33" s="111">
        <v>1700</v>
      </c>
      <c r="F33" s="111">
        <v>584</v>
      </c>
      <c r="G33" s="111">
        <v>23</v>
      </c>
      <c r="H33" s="111">
        <v>64</v>
      </c>
      <c r="I33" s="111">
        <v>680</v>
      </c>
      <c r="J33" s="111">
        <v>1398</v>
      </c>
      <c r="K33" s="111">
        <v>456</v>
      </c>
      <c r="L33" s="111">
        <v>33</v>
      </c>
      <c r="M33" s="111">
        <v>176</v>
      </c>
      <c r="N33" s="111">
        <v>101</v>
      </c>
      <c r="O33" s="111">
        <v>1</v>
      </c>
      <c r="P33" s="111"/>
      <c r="Q33" s="111">
        <v>12</v>
      </c>
      <c r="R33" s="111"/>
      <c r="S33" s="112">
        <v>6555</v>
      </c>
      <c r="T33" s="112">
        <v>442</v>
      </c>
      <c r="U33" s="76">
        <v>6555</v>
      </c>
      <c r="V33" s="77" t="b">
        <v>1</v>
      </c>
    </row>
    <row r="34" spans="1:22" s="77" customFormat="1" ht="18" customHeight="1" x14ac:dyDescent="0.35">
      <c r="A34" s="116" t="s">
        <v>300</v>
      </c>
      <c r="B34" s="109">
        <v>1057</v>
      </c>
      <c r="C34" s="109">
        <v>9</v>
      </c>
      <c r="D34" s="109">
        <v>1990</v>
      </c>
      <c r="E34" s="109">
        <v>3932</v>
      </c>
      <c r="F34" s="109">
        <v>971</v>
      </c>
      <c r="G34" s="109">
        <v>19</v>
      </c>
      <c r="H34" s="109">
        <v>123</v>
      </c>
      <c r="I34" s="109">
        <v>1499</v>
      </c>
      <c r="J34" s="109">
        <v>3726</v>
      </c>
      <c r="K34" s="109">
        <v>1236</v>
      </c>
      <c r="L34" s="109">
        <v>59</v>
      </c>
      <c r="M34" s="109">
        <v>296</v>
      </c>
      <c r="N34" s="109">
        <v>150</v>
      </c>
      <c r="O34" s="109">
        <v>5</v>
      </c>
      <c r="P34" s="109"/>
      <c r="Q34" s="109">
        <v>112</v>
      </c>
      <c r="R34" s="109"/>
      <c r="S34" s="110">
        <v>15184</v>
      </c>
      <c r="T34" s="110">
        <v>807</v>
      </c>
      <c r="U34" s="76">
        <v>15184</v>
      </c>
      <c r="V34" s="77" t="b">
        <v>1</v>
      </c>
    </row>
    <row r="35" spans="1:22" s="77" customFormat="1" ht="18" customHeight="1" x14ac:dyDescent="0.35">
      <c r="A35" s="117" t="s">
        <v>301</v>
      </c>
      <c r="B35" s="111">
        <v>2769</v>
      </c>
      <c r="C35" s="111">
        <v>30</v>
      </c>
      <c r="D35" s="111">
        <v>8504</v>
      </c>
      <c r="E35" s="111">
        <v>14045</v>
      </c>
      <c r="F35" s="111">
        <v>4105</v>
      </c>
      <c r="G35" s="111">
        <v>117</v>
      </c>
      <c r="H35" s="111">
        <v>429</v>
      </c>
      <c r="I35" s="111">
        <v>6327</v>
      </c>
      <c r="J35" s="111">
        <v>12260</v>
      </c>
      <c r="K35" s="111">
        <v>3906</v>
      </c>
      <c r="L35" s="111">
        <v>106</v>
      </c>
      <c r="M35" s="111">
        <v>661</v>
      </c>
      <c r="N35" s="111">
        <v>270</v>
      </c>
      <c r="O35" s="111">
        <v>4</v>
      </c>
      <c r="P35" s="111">
        <v>23</v>
      </c>
      <c r="Q35" s="111">
        <v>991</v>
      </c>
      <c r="R35" s="111">
        <v>6</v>
      </c>
      <c r="S35" s="112">
        <v>54553</v>
      </c>
      <c r="T35" s="112">
        <v>2970</v>
      </c>
      <c r="U35" s="76">
        <v>54553</v>
      </c>
      <c r="V35" s="77" t="b">
        <v>1</v>
      </c>
    </row>
    <row r="36" spans="1:22" s="77" customFormat="1" ht="18" customHeight="1" x14ac:dyDescent="0.35">
      <c r="A36" s="116" t="s">
        <v>302</v>
      </c>
      <c r="B36" s="109">
        <v>1476</v>
      </c>
      <c r="C36" s="109">
        <v>18</v>
      </c>
      <c r="D36" s="109">
        <v>3576</v>
      </c>
      <c r="E36" s="109">
        <v>5720</v>
      </c>
      <c r="F36" s="109">
        <v>2145</v>
      </c>
      <c r="G36" s="109">
        <v>40</v>
      </c>
      <c r="H36" s="109">
        <v>120</v>
      </c>
      <c r="I36" s="109">
        <v>2324</v>
      </c>
      <c r="J36" s="109">
        <v>3015</v>
      </c>
      <c r="K36" s="109">
        <v>883</v>
      </c>
      <c r="L36" s="109">
        <v>49</v>
      </c>
      <c r="M36" s="109">
        <v>489</v>
      </c>
      <c r="N36" s="109">
        <v>209</v>
      </c>
      <c r="O36" s="109">
        <v>4</v>
      </c>
      <c r="P36" s="109"/>
      <c r="Q36" s="109">
        <v>1</v>
      </c>
      <c r="R36" s="109"/>
      <c r="S36" s="110">
        <v>20069</v>
      </c>
      <c r="T36" s="110">
        <v>460</v>
      </c>
      <c r="U36" s="76">
        <v>20069</v>
      </c>
      <c r="V36" s="77" t="b">
        <v>1</v>
      </c>
    </row>
    <row r="37" spans="1:22" s="77" customFormat="1" ht="18" customHeight="1" x14ac:dyDescent="0.35">
      <c r="A37" s="117" t="s">
        <v>303</v>
      </c>
      <c r="B37" s="111">
        <v>4003</v>
      </c>
      <c r="C37" s="111">
        <v>86</v>
      </c>
      <c r="D37" s="111">
        <v>11284</v>
      </c>
      <c r="E37" s="111">
        <v>20027</v>
      </c>
      <c r="F37" s="111">
        <v>6344</v>
      </c>
      <c r="G37" s="111">
        <v>139</v>
      </c>
      <c r="H37" s="111">
        <v>597</v>
      </c>
      <c r="I37" s="111">
        <v>8897</v>
      </c>
      <c r="J37" s="111">
        <v>18266</v>
      </c>
      <c r="K37" s="111">
        <v>5550</v>
      </c>
      <c r="L37" s="111">
        <v>264</v>
      </c>
      <c r="M37" s="111">
        <v>1451</v>
      </c>
      <c r="N37" s="111">
        <v>664</v>
      </c>
      <c r="O37" s="111">
        <v>19</v>
      </c>
      <c r="P37" s="111">
        <v>4</v>
      </c>
      <c r="Q37" s="111">
        <v>672</v>
      </c>
      <c r="R37" s="111"/>
      <c r="S37" s="112">
        <v>78267</v>
      </c>
      <c r="T37" s="112">
        <v>3589</v>
      </c>
      <c r="U37" s="76">
        <v>78267</v>
      </c>
      <c r="V37" s="77" t="b">
        <v>1</v>
      </c>
    </row>
    <row r="38" spans="1:22" s="77" customFormat="1" ht="18" customHeight="1" x14ac:dyDescent="0.35">
      <c r="A38" s="116" t="s">
        <v>304</v>
      </c>
      <c r="B38" s="109">
        <v>841</v>
      </c>
      <c r="C38" s="109">
        <v>6</v>
      </c>
      <c r="D38" s="109">
        <v>1870</v>
      </c>
      <c r="E38" s="109">
        <v>3131</v>
      </c>
      <c r="F38" s="109">
        <v>1025</v>
      </c>
      <c r="G38" s="109">
        <v>28</v>
      </c>
      <c r="H38" s="109">
        <v>92</v>
      </c>
      <c r="I38" s="109">
        <v>1790</v>
      </c>
      <c r="J38" s="109">
        <v>2749</v>
      </c>
      <c r="K38" s="109">
        <v>1052</v>
      </c>
      <c r="L38" s="109">
        <v>81</v>
      </c>
      <c r="M38" s="109">
        <v>344</v>
      </c>
      <c r="N38" s="109">
        <v>141</v>
      </c>
      <c r="O38" s="109">
        <v>4</v>
      </c>
      <c r="P38" s="109"/>
      <c r="Q38" s="109">
        <v>39</v>
      </c>
      <c r="R38" s="109"/>
      <c r="S38" s="110">
        <v>13193</v>
      </c>
      <c r="T38" s="110">
        <v>782</v>
      </c>
      <c r="U38" s="76">
        <v>13193</v>
      </c>
      <c r="V38" s="77" t="b">
        <v>1</v>
      </c>
    </row>
    <row r="39" spans="1:22" s="77" customFormat="1" ht="18" customHeight="1" x14ac:dyDescent="0.35">
      <c r="A39" s="117" t="s">
        <v>305</v>
      </c>
      <c r="B39" s="111">
        <v>3085</v>
      </c>
      <c r="C39" s="111">
        <v>41</v>
      </c>
      <c r="D39" s="111">
        <v>7568</v>
      </c>
      <c r="E39" s="111">
        <v>12727</v>
      </c>
      <c r="F39" s="111">
        <v>4837</v>
      </c>
      <c r="G39" s="111">
        <v>157</v>
      </c>
      <c r="H39" s="111">
        <v>448</v>
      </c>
      <c r="I39" s="111">
        <v>5735</v>
      </c>
      <c r="J39" s="111">
        <v>9330</v>
      </c>
      <c r="K39" s="111">
        <v>3265</v>
      </c>
      <c r="L39" s="111">
        <v>217</v>
      </c>
      <c r="M39" s="111">
        <v>1343</v>
      </c>
      <c r="N39" s="111">
        <v>654</v>
      </c>
      <c r="O39" s="111">
        <v>18</v>
      </c>
      <c r="P39" s="111"/>
      <c r="Q39" s="111">
        <v>129</v>
      </c>
      <c r="R39" s="111"/>
      <c r="S39" s="112">
        <v>49554</v>
      </c>
      <c r="T39" s="112">
        <v>1921</v>
      </c>
      <c r="U39" s="76">
        <v>49554</v>
      </c>
      <c r="V39" s="77" t="b">
        <v>1</v>
      </c>
    </row>
    <row r="40" spans="1:22" s="77" customFormat="1" ht="18" customHeight="1" x14ac:dyDescent="0.35">
      <c r="A40" s="116" t="s">
        <v>306</v>
      </c>
      <c r="B40" s="109">
        <v>181</v>
      </c>
      <c r="C40" s="109">
        <v>2</v>
      </c>
      <c r="D40" s="109">
        <v>355</v>
      </c>
      <c r="E40" s="109">
        <v>563</v>
      </c>
      <c r="F40" s="109">
        <v>205</v>
      </c>
      <c r="G40" s="109">
        <v>1</v>
      </c>
      <c r="H40" s="109">
        <v>15</v>
      </c>
      <c r="I40" s="109">
        <v>224</v>
      </c>
      <c r="J40" s="109">
        <v>352</v>
      </c>
      <c r="K40" s="109">
        <v>168</v>
      </c>
      <c r="L40" s="109">
        <v>16</v>
      </c>
      <c r="M40" s="109">
        <v>60</v>
      </c>
      <c r="N40" s="109">
        <v>19</v>
      </c>
      <c r="O40" s="109">
        <v>1</v>
      </c>
      <c r="P40" s="109"/>
      <c r="Q40" s="109"/>
      <c r="R40" s="109"/>
      <c r="S40" s="110">
        <v>2162</v>
      </c>
      <c r="T40" s="110">
        <v>105</v>
      </c>
      <c r="U40" s="76">
        <v>2162</v>
      </c>
      <c r="V40" s="77" t="b">
        <v>1</v>
      </c>
    </row>
    <row r="41" spans="1:22" s="77" customFormat="1" ht="18" customHeight="1" x14ac:dyDescent="0.35">
      <c r="A41" s="117" t="s">
        <v>307</v>
      </c>
      <c r="B41" s="111">
        <v>232</v>
      </c>
      <c r="C41" s="111">
        <v>1</v>
      </c>
      <c r="D41" s="111">
        <v>348</v>
      </c>
      <c r="E41" s="111">
        <v>608</v>
      </c>
      <c r="F41" s="111">
        <v>207</v>
      </c>
      <c r="G41" s="111">
        <v>3</v>
      </c>
      <c r="H41" s="111">
        <v>27</v>
      </c>
      <c r="I41" s="111">
        <v>266</v>
      </c>
      <c r="J41" s="111">
        <v>356</v>
      </c>
      <c r="K41" s="111">
        <v>130</v>
      </c>
      <c r="L41" s="111">
        <v>16</v>
      </c>
      <c r="M41" s="111">
        <v>69</v>
      </c>
      <c r="N41" s="111">
        <v>42</v>
      </c>
      <c r="O41" s="111"/>
      <c r="P41" s="111"/>
      <c r="Q41" s="111"/>
      <c r="R41" s="111"/>
      <c r="S41" s="112">
        <v>2305</v>
      </c>
      <c r="T41" s="112">
        <v>128</v>
      </c>
      <c r="U41" s="76">
        <v>2305</v>
      </c>
      <c r="V41" s="77" t="b">
        <v>1</v>
      </c>
    </row>
    <row r="42" spans="1:22" s="77" customFormat="1" ht="18" customHeight="1" x14ac:dyDescent="0.35">
      <c r="A42" s="116" t="s">
        <v>308</v>
      </c>
      <c r="B42" s="109">
        <v>722</v>
      </c>
      <c r="C42" s="109">
        <v>8</v>
      </c>
      <c r="D42" s="109">
        <v>1528</v>
      </c>
      <c r="E42" s="109">
        <v>2430</v>
      </c>
      <c r="F42" s="109">
        <v>938</v>
      </c>
      <c r="G42" s="109">
        <v>33</v>
      </c>
      <c r="H42" s="109">
        <v>109</v>
      </c>
      <c r="I42" s="109">
        <v>1437</v>
      </c>
      <c r="J42" s="109">
        <v>2124</v>
      </c>
      <c r="K42" s="109">
        <v>818</v>
      </c>
      <c r="L42" s="109">
        <v>56</v>
      </c>
      <c r="M42" s="109">
        <v>286</v>
      </c>
      <c r="N42" s="109">
        <v>126</v>
      </c>
      <c r="O42" s="109">
        <v>2</v>
      </c>
      <c r="P42" s="109"/>
      <c r="Q42" s="109">
        <v>33</v>
      </c>
      <c r="R42" s="109"/>
      <c r="S42" s="110">
        <v>10650</v>
      </c>
      <c r="T42" s="110">
        <v>638</v>
      </c>
      <c r="U42" s="76">
        <v>10650</v>
      </c>
      <c r="V42" s="77" t="b">
        <v>1</v>
      </c>
    </row>
    <row r="43" spans="1:22" s="77" customFormat="1" ht="18" customHeight="1" x14ac:dyDescent="0.35">
      <c r="A43" s="117" t="s">
        <v>309</v>
      </c>
      <c r="B43" s="111">
        <v>369</v>
      </c>
      <c r="C43" s="111">
        <v>5</v>
      </c>
      <c r="D43" s="111">
        <v>752</v>
      </c>
      <c r="E43" s="111">
        <v>1223</v>
      </c>
      <c r="F43" s="111">
        <v>375</v>
      </c>
      <c r="G43" s="111">
        <v>5</v>
      </c>
      <c r="H43" s="111">
        <v>37</v>
      </c>
      <c r="I43" s="111">
        <v>487</v>
      </c>
      <c r="J43" s="111">
        <v>1229</v>
      </c>
      <c r="K43" s="111">
        <v>372</v>
      </c>
      <c r="L43" s="111">
        <v>14</v>
      </c>
      <c r="M43" s="111">
        <v>88</v>
      </c>
      <c r="N43" s="111">
        <v>57</v>
      </c>
      <c r="O43" s="111"/>
      <c r="P43" s="111"/>
      <c r="Q43" s="111">
        <v>7</v>
      </c>
      <c r="R43" s="111"/>
      <c r="S43" s="112">
        <v>5020</v>
      </c>
      <c r="T43" s="112">
        <v>320</v>
      </c>
      <c r="U43" s="76">
        <v>5020</v>
      </c>
      <c r="V43" s="77" t="b">
        <v>1</v>
      </c>
    </row>
    <row r="44" spans="1:22" s="77" customFormat="1" ht="18" customHeight="1" x14ac:dyDescent="0.35">
      <c r="A44" s="116" t="s">
        <v>310</v>
      </c>
      <c r="B44" s="109">
        <v>6153</v>
      </c>
      <c r="C44" s="109">
        <v>89</v>
      </c>
      <c r="D44" s="109">
        <v>15475</v>
      </c>
      <c r="E44" s="109">
        <v>31179</v>
      </c>
      <c r="F44" s="109">
        <v>9962</v>
      </c>
      <c r="G44" s="109">
        <v>325</v>
      </c>
      <c r="H44" s="109">
        <v>987</v>
      </c>
      <c r="I44" s="109">
        <v>13830</v>
      </c>
      <c r="J44" s="109">
        <v>23232</v>
      </c>
      <c r="K44" s="109">
        <v>7289</v>
      </c>
      <c r="L44" s="109">
        <v>357</v>
      </c>
      <c r="M44" s="109">
        <v>2052</v>
      </c>
      <c r="N44" s="109">
        <v>941</v>
      </c>
      <c r="O44" s="109">
        <v>38</v>
      </c>
      <c r="P44" s="109">
        <v>29</v>
      </c>
      <c r="Q44" s="109">
        <v>2964</v>
      </c>
      <c r="R44" s="109"/>
      <c r="S44" s="110">
        <v>114902</v>
      </c>
      <c r="T44" s="110">
        <v>5088</v>
      </c>
      <c r="U44" s="76">
        <v>114902</v>
      </c>
      <c r="V44" s="77" t="b">
        <v>1</v>
      </c>
    </row>
    <row r="45" spans="1:22" s="77" customFormat="1" ht="18" customHeight="1" x14ac:dyDescent="0.35">
      <c r="A45" s="117" t="s">
        <v>311</v>
      </c>
      <c r="B45" s="111">
        <v>1795</v>
      </c>
      <c r="C45" s="111">
        <v>13</v>
      </c>
      <c r="D45" s="111">
        <v>4029</v>
      </c>
      <c r="E45" s="111">
        <v>3859</v>
      </c>
      <c r="F45" s="111">
        <v>1195</v>
      </c>
      <c r="G45" s="111">
        <v>15</v>
      </c>
      <c r="H45" s="111">
        <v>157</v>
      </c>
      <c r="I45" s="111">
        <v>1549</v>
      </c>
      <c r="J45" s="111">
        <v>2658</v>
      </c>
      <c r="K45" s="111">
        <v>719</v>
      </c>
      <c r="L45" s="111">
        <v>99</v>
      </c>
      <c r="M45" s="111">
        <v>560</v>
      </c>
      <c r="N45" s="111">
        <v>226</v>
      </c>
      <c r="O45" s="111">
        <v>6</v>
      </c>
      <c r="P45" s="111"/>
      <c r="Q45" s="111">
        <v>22</v>
      </c>
      <c r="R45" s="111"/>
      <c r="S45" s="112">
        <v>16902</v>
      </c>
      <c r="T45" s="112">
        <v>431</v>
      </c>
      <c r="U45" s="76">
        <v>16902</v>
      </c>
      <c r="V45" s="77" t="b">
        <v>1</v>
      </c>
    </row>
    <row r="46" spans="1:22" s="77" customFormat="1" ht="18" customHeight="1" x14ac:dyDescent="0.35">
      <c r="A46" s="116" t="s">
        <v>312</v>
      </c>
      <c r="B46" s="109">
        <v>1495</v>
      </c>
      <c r="C46" s="109">
        <v>15</v>
      </c>
      <c r="D46" s="109">
        <v>3671</v>
      </c>
      <c r="E46" s="109">
        <v>6643</v>
      </c>
      <c r="F46" s="109">
        <v>2294</v>
      </c>
      <c r="G46" s="109">
        <v>41</v>
      </c>
      <c r="H46" s="109">
        <v>286</v>
      </c>
      <c r="I46" s="109">
        <v>3063</v>
      </c>
      <c r="J46" s="109">
        <v>5648</v>
      </c>
      <c r="K46" s="109">
        <v>1864</v>
      </c>
      <c r="L46" s="109">
        <v>87</v>
      </c>
      <c r="M46" s="109">
        <v>550</v>
      </c>
      <c r="N46" s="109">
        <v>281</v>
      </c>
      <c r="O46" s="109">
        <v>2</v>
      </c>
      <c r="P46" s="109"/>
      <c r="Q46" s="109">
        <v>127</v>
      </c>
      <c r="R46" s="109"/>
      <c r="S46" s="110">
        <v>26067</v>
      </c>
      <c r="T46" s="110">
        <v>1276</v>
      </c>
      <c r="U46" s="76">
        <v>26067</v>
      </c>
      <c r="V46" s="77" t="b">
        <v>1</v>
      </c>
    </row>
    <row r="47" spans="1:22" s="77" customFormat="1" ht="18" customHeight="1" x14ac:dyDescent="0.35">
      <c r="A47" s="117" t="s">
        <v>313</v>
      </c>
      <c r="B47" s="111">
        <v>1058</v>
      </c>
      <c r="C47" s="111">
        <v>13</v>
      </c>
      <c r="D47" s="111">
        <v>2222</v>
      </c>
      <c r="E47" s="111">
        <v>2923</v>
      </c>
      <c r="F47" s="111">
        <v>1231</v>
      </c>
      <c r="G47" s="111">
        <v>43</v>
      </c>
      <c r="H47" s="111">
        <v>124</v>
      </c>
      <c r="I47" s="111">
        <v>1963</v>
      </c>
      <c r="J47" s="111">
        <v>2474</v>
      </c>
      <c r="K47" s="111">
        <v>930</v>
      </c>
      <c r="L47" s="111">
        <v>97</v>
      </c>
      <c r="M47" s="111">
        <v>380</v>
      </c>
      <c r="N47" s="111">
        <v>178</v>
      </c>
      <c r="O47" s="111">
        <v>5</v>
      </c>
      <c r="P47" s="111"/>
      <c r="Q47" s="111">
        <v>42</v>
      </c>
      <c r="R47" s="111"/>
      <c r="S47" s="112">
        <v>13683</v>
      </c>
      <c r="T47" s="112">
        <v>528</v>
      </c>
      <c r="U47" s="76">
        <v>13683</v>
      </c>
      <c r="V47" s="77" t="b">
        <v>1</v>
      </c>
    </row>
    <row r="48" spans="1:22" s="77" customFormat="1" ht="18" customHeight="1" x14ac:dyDescent="0.35">
      <c r="A48" s="116" t="s">
        <v>314</v>
      </c>
      <c r="B48" s="109">
        <v>1291</v>
      </c>
      <c r="C48" s="109">
        <v>5</v>
      </c>
      <c r="D48" s="109">
        <v>2626</v>
      </c>
      <c r="E48" s="109">
        <v>3276</v>
      </c>
      <c r="F48" s="109">
        <v>1026</v>
      </c>
      <c r="G48" s="109">
        <v>91</v>
      </c>
      <c r="H48" s="109">
        <v>200</v>
      </c>
      <c r="I48" s="109">
        <v>1172</v>
      </c>
      <c r="J48" s="109">
        <v>4544</v>
      </c>
      <c r="K48" s="109">
        <v>1770</v>
      </c>
      <c r="L48" s="109">
        <v>90</v>
      </c>
      <c r="M48" s="109">
        <v>452</v>
      </c>
      <c r="N48" s="109">
        <v>213</v>
      </c>
      <c r="O48" s="109">
        <v>12</v>
      </c>
      <c r="P48" s="109"/>
      <c r="Q48" s="109">
        <v>111</v>
      </c>
      <c r="R48" s="109"/>
      <c r="S48" s="110">
        <v>16879</v>
      </c>
      <c r="T48" s="110">
        <v>1361</v>
      </c>
      <c r="U48" s="76">
        <v>16879</v>
      </c>
      <c r="V48" s="77" t="b">
        <v>1</v>
      </c>
    </row>
    <row r="49" spans="1:22" s="77" customFormat="1" ht="18" customHeight="1" x14ac:dyDescent="0.35">
      <c r="A49" s="117" t="s">
        <v>315</v>
      </c>
      <c r="B49" s="111">
        <v>717</v>
      </c>
      <c r="C49" s="111">
        <v>4</v>
      </c>
      <c r="D49" s="111">
        <v>1371</v>
      </c>
      <c r="E49" s="111">
        <v>1807</v>
      </c>
      <c r="F49" s="111">
        <v>672</v>
      </c>
      <c r="G49" s="111">
        <v>2</v>
      </c>
      <c r="H49" s="111">
        <v>46</v>
      </c>
      <c r="I49" s="111">
        <v>892</v>
      </c>
      <c r="J49" s="111">
        <v>1054</v>
      </c>
      <c r="K49" s="111">
        <v>316</v>
      </c>
      <c r="L49" s="111">
        <v>40</v>
      </c>
      <c r="M49" s="111">
        <v>239</v>
      </c>
      <c r="N49" s="111">
        <v>101</v>
      </c>
      <c r="O49" s="111">
        <v>2</v>
      </c>
      <c r="P49" s="111"/>
      <c r="Q49" s="111">
        <v>6</v>
      </c>
      <c r="R49" s="111"/>
      <c r="S49" s="112">
        <v>7269</v>
      </c>
      <c r="T49" s="112">
        <v>195</v>
      </c>
      <c r="U49" s="76">
        <v>7269</v>
      </c>
      <c r="V49" s="77" t="b">
        <v>1</v>
      </c>
    </row>
    <row r="50" spans="1:22" s="77" customFormat="1" ht="18" customHeight="1" x14ac:dyDescent="0.35">
      <c r="A50" s="116" t="s">
        <v>316</v>
      </c>
      <c r="B50" s="109">
        <v>653</v>
      </c>
      <c r="C50" s="109">
        <v>7</v>
      </c>
      <c r="D50" s="109">
        <v>1755</v>
      </c>
      <c r="E50" s="109">
        <v>4655</v>
      </c>
      <c r="F50" s="109">
        <v>1527</v>
      </c>
      <c r="G50" s="109">
        <v>30</v>
      </c>
      <c r="H50" s="109">
        <v>93</v>
      </c>
      <c r="I50" s="109">
        <v>1755</v>
      </c>
      <c r="J50" s="109">
        <v>2520</v>
      </c>
      <c r="K50" s="109">
        <v>682</v>
      </c>
      <c r="L50" s="109">
        <v>41</v>
      </c>
      <c r="M50" s="109">
        <v>218</v>
      </c>
      <c r="N50" s="109">
        <v>103</v>
      </c>
      <c r="O50" s="109">
        <v>6</v>
      </c>
      <c r="P50" s="109"/>
      <c r="Q50" s="109">
        <v>17</v>
      </c>
      <c r="R50" s="109">
        <v>1</v>
      </c>
      <c r="S50" s="110">
        <v>14063</v>
      </c>
      <c r="T50" s="110">
        <v>358</v>
      </c>
      <c r="U50" s="76">
        <v>14063</v>
      </c>
      <c r="V50" s="77" t="b">
        <v>1</v>
      </c>
    </row>
    <row r="51" spans="1:22" s="77" customFormat="1" ht="18" customHeight="1" x14ac:dyDescent="0.35">
      <c r="A51" s="117" t="s">
        <v>317</v>
      </c>
      <c r="B51" s="111">
        <v>146</v>
      </c>
      <c r="C51" s="111"/>
      <c r="D51" s="111">
        <v>198</v>
      </c>
      <c r="E51" s="111">
        <v>364</v>
      </c>
      <c r="F51" s="111">
        <v>131</v>
      </c>
      <c r="G51" s="111">
        <v>2</v>
      </c>
      <c r="H51" s="111">
        <v>3</v>
      </c>
      <c r="I51" s="111">
        <v>102</v>
      </c>
      <c r="J51" s="111">
        <v>171</v>
      </c>
      <c r="K51" s="111">
        <v>54</v>
      </c>
      <c r="L51" s="111">
        <v>1</v>
      </c>
      <c r="M51" s="111">
        <v>32</v>
      </c>
      <c r="N51" s="111">
        <v>19</v>
      </c>
      <c r="O51" s="111">
        <v>1</v>
      </c>
      <c r="P51" s="111"/>
      <c r="Q51" s="111">
        <v>2</v>
      </c>
      <c r="R51" s="111"/>
      <c r="S51" s="112">
        <v>1226</v>
      </c>
      <c r="T51" s="112">
        <v>36</v>
      </c>
      <c r="U51" s="76">
        <v>1226</v>
      </c>
      <c r="V51" s="77" t="b">
        <v>1</v>
      </c>
    </row>
    <row r="52" spans="1:22" s="77" customFormat="1" ht="18" customHeight="1" x14ac:dyDescent="0.35">
      <c r="A52" s="116" t="s">
        <v>318</v>
      </c>
      <c r="B52" s="109">
        <v>1487</v>
      </c>
      <c r="C52" s="109">
        <v>19</v>
      </c>
      <c r="D52" s="109">
        <v>3745</v>
      </c>
      <c r="E52" s="109">
        <v>6694</v>
      </c>
      <c r="F52" s="109">
        <v>2577</v>
      </c>
      <c r="G52" s="109">
        <v>88</v>
      </c>
      <c r="H52" s="109">
        <v>317</v>
      </c>
      <c r="I52" s="109">
        <v>3584</v>
      </c>
      <c r="J52" s="109">
        <v>5884</v>
      </c>
      <c r="K52" s="109">
        <v>2331</v>
      </c>
      <c r="L52" s="109">
        <v>134</v>
      </c>
      <c r="M52" s="109">
        <v>651</v>
      </c>
      <c r="N52" s="109">
        <v>345</v>
      </c>
      <c r="O52" s="109">
        <v>3</v>
      </c>
      <c r="P52" s="109"/>
      <c r="Q52" s="109">
        <v>177</v>
      </c>
      <c r="R52" s="109"/>
      <c r="S52" s="110">
        <v>28036</v>
      </c>
      <c r="T52" s="110">
        <v>1756</v>
      </c>
      <c r="U52" s="76">
        <v>28036</v>
      </c>
      <c r="V52" s="77" t="b">
        <v>1</v>
      </c>
    </row>
    <row r="53" spans="1:22" s="77" customFormat="1" ht="18" customHeight="1" x14ac:dyDescent="0.35">
      <c r="A53" s="117" t="s">
        <v>319</v>
      </c>
      <c r="B53" s="111">
        <v>546</v>
      </c>
      <c r="C53" s="111">
        <v>7</v>
      </c>
      <c r="D53" s="111">
        <v>1080</v>
      </c>
      <c r="E53" s="111">
        <v>2061</v>
      </c>
      <c r="F53" s="111">
        <v>869</v>
      </c>
      <c r="G53" s="111">
        <v>28</v>
      </c>
      <c r="H53" s="111">
        <v>72</v>
      </c>
      <c r="I53" s="111">
        <v>721</v>
      </c>
      <c r="J53" s="111">
        <v>1442</v>
      </c>
      <c r="K53" s="111">
        <v>529</v>
      </c>
      <c r="L53" s="111">
        <v>52</v>
      </c>
      <c r="M53" s="111">
        <v>225</v>
      </c>
      <c r="N53" s="111">
        <v>86</v>
      </c>
      <c r="O53" s="111">
        <v>4</v>
      </c>
      <c r="P53" s="111"/>
      <c r="Q53" s="111">
        <v>17</v>
      </c>
      <c r="R53" s="111"/>
      <c r="S53" s="112">
        <v>7739</v>
      </c>
      <c r="T53" s="112">
        <v>343</v>
      </c>
      <c r="U53" s="76">
        <v>7739</v>
      </c>
      <c r="V53" s="77" t="b">
        <v>1</v>
      </c>
    </row>
    <row r="54" spans="1:22" s="77" customFormat="1" ht="18" customHeight="1" x14ac:dyDescent="0.35">
      <c r="A54" s="116" t="s">
        <v>320</v>
      </c>
      <c r="B54" s="109">
        <v>2217</v>
      </c>
      <c r="C54" s="109">
        <v>33</v>
      </c>
      <c r="D54" s="109">
        <v>5083</v>
      </c>
      <c r="E54" s="109">
        <v>9632</v>
      </c>
      <c r="F54" s="109">
        <v>3166</v>
      </c>
      <c r="G54" s="109">
        <v>56</v>
      </c>
      <c r="H54" s="109">
        <v>366</v>
      </c>
      <c r="I54" s="109">
        <v>5862</v>
      </c>
      <c r="J54" s="109">
        <v>8998</v>
      </c>
      <c r="K54" s="109">
        <v>3476</v>
      </c>
      <c r="L54" s="109">
        <v>187</v>
      </c>
      <c r="M54" s="109">
        <v>783</v>
      </c>
      <c r="N54" s="109">
        <v>431</v>
      </c>
      <c r="O54" s="109">
        <v>7</v>
      </c>
      <c r="P54" s="109"/>
      <c r="Q54" s="109">
        <v>395</v>
      </c>
      <c r="R54" s="109"/>
      <c r="S54" s="110">
        <v>40692</v>
      </c>
      <c r="T54" s="110">
        <v>2580</v>
      </c>
      <c r="U54" s="76">
        <v>40692</v>
      </c>
      <c r="V54" s="77" t="b">
        <v>1</v>
      </c>
    </row>
    <row r="55" spans="1:22" s="77" customFormat="1" ht="18" customHeight="1" x14ac:dyDescent="0.35">
      <c r="A55" s="117" t="s">
        <v>321</v>
      </c>
      <c r="B55" s="111">
        <v>275</v>
      </c>
      <c r="C55" s="111">
        <v>5</v>
      </c>
      <c r="D55" s="111">
        <v>467</v>
      </c>
      <c r="E55" s="111">
        <v>523</v>
      </c>
      <c r="F55" s="111">
        <v>194</v>
      </c>
      <c r="G55" s="111">
        <v>6</v>
      </c>
      <c r="H55" s="111">
        <v>10</v>
      </c>
      <c r="I55" s="111">
        <v>210</v>
      </c>
      <c r="J55" s="111">
        <v>383</v>
      </c>
      <c r="K55" s="111">
        <v>134</v>
      </c>
      <c r="L55" s="111">
        <v>13</v>
      </c>
      <c r="M55" s="111">
        <v>76</v>
      </c>
      <c r="N55" s="111">
        <v>35</v>
      </c>
      <c r="O55" s="111">
        <v>2</v>
      </c>
      <c r="P55" s="111"/>
      <c r="Q55" s="111">
        <v>6</v>
      </c>
      <c r="R55" s="111"/>
      <c r="S55" s="112">
        <v>2339</v>
      </c>
      <c r="T55" s="112">
        <v>89</v>
      </c>
      <c r="U55" s="76">
        <v>2339</v>
      </c>
      <c r="V55" s="77" t="b">
        <v>1</v>
      </c>
    </row>
    <row r="56" spans="1:22" s="77" customFormat="1" ht="18" customHeight="1" x14ac:dyDescent="0.35">
      <c r="A56" s="116" t="s">
        <v>322</v>
      </c>
      <c r="B56" s="109">
        <v>832</v>
      </c>
      <c r="C56" s="109">
        <v>6</v>
      </c>
      <c r="D56" s="109">
        <v>1886</v>
      </c>
      <c r="E56" s="109">
        <v>3431</v>
      </c>
      <c r="F56" s="109">
        <v>1194</v>
      </c>
      <c r="G56" s="109">
        <v>35</v>
      </c>
      <c r="H56" s="109">
        <v>143</v>
      </c>
      <c r="I56" s="109">
        <v>1966</v>
      </c>
      <c r="J56" s="109">
        <v>3528</v>
      </c>
      <c r="K56" s="109">
        <v>1252</v>
      </c>
      <c r="L56" s="109">
        <v>57</v>
      </c>
      <c r="M56" s="109">
        <v>311</v>
      </c>
      <c r="N56" s="109">
        <v>140</v>
      </c>
      <c r="O56" s="109">
        <v>3</v>
      </c>
      <c r="P56" s="109"/>
      <c r="Q56" s="109">
        <v>135</v>
      </c>
      <c r="R56" s="109"/>
      <c r="S56" s="110">
        <v>14919</v>
      </c>
      <c r="T56" s="110">
        <v>904</v>
      </c>
      <c r="U56" s="76">
        <v>14919</v>
      </c>
      <c r="V56" s="77" t="b">
        <v>1</v>
      </c>
    </row>
    <row r="57" spans="1:22" s="77" customFormat="1" ht="18" customHeight="1" x14ac:dyDescent="0.35">
      <c r="A57" s="117" t="s">
        <v>323</v>
      </c>
      <c r="B57" s="111">
        <v>1403</v>
      </c>
      <c r="C57" s="111">
        <v>23</v>
      </c>
      <c r="D57" s="111">
        <v>3303</v>
      </c>
      <c r="E57" s="111">
        <v>4426</v>
      </c>
      <c r="F57" s="111">
        <v>1622</v>
      </c>
      <c r="G57" s="111">
        <v>21</v>
      </c>
      <c r="H57" s="111">
        <v>117</v>
      </c>
      <c r="I57" s="111">
        <v>1814</v>
      </c>
      <c r="J57" s="111">
        <v>3070</v>
      </c>
      <c r="K57" s="111">
        <v>967</v>
      </c>
      <c r="L57" s="111">
        <v>97</v>
      </c>
      <c r="M57" s="111">
        <v>377</v>
      </c>
      <c r="N57" s="111">
        <v>203</v>
      </c>
      <c r="O57" s="111">
        <v>4</v>
      </c>
      <c r="P57" s="111"/>
      <c r="Q57" s="111">
        <v>28</v>
      </c>
      <c r="R57" s="111"/>
      <c r="S57" s="112">
        <v>17475</v>
      </c>
      <c r="T57" s="112">
        <v>664</v>
      </c>
      <c r="U57" s="76">
        <v>17475</v>
      </c>
      <c r="V57" s="77" t="b">
        <v>1</v>
      </c>
    </row>
    <row r="58" spans="1:22" s="77" customFormat="1" ht="18" customHeight="1" x14ac:dyDescent="0.35">
      <c r="A58" s="116" t="s">
        <v>324</v>
      </c>
      <c r="B58" s="109">
        <v>916</v>
      </c>
      <c r="C58" s="109">
        <v>7</v>
      </c>
      <c r="D58" s="109">
        <v>2031</v>
      </c>
      <c r="E58" s="109">
        <v>3912</v>
      </c>
      <c r="F58" s="109">
        <v>1533</v>
      </c>
      <c r="G58" s="109">
        <v>68</v>
      </c>
      <c r="H58" s="109">
        <v>139</v>
      </c>
      <c r="I58" s="109">
        <v>2062</v>
      </c>
      <c r="J58" s="109">
        <v>2679</v>
      </c>
      <c r="K58" s="109">
        <v>1022</v>
      </c>
      <c r="L58" s="109">
        <v>79</v>
      </c>
      <c r="M58" s="109">
        <v>412</v>
      </c>
      <c r="N58" s="109">
        <v>211</v>
      </c>
      <c r="O58" s="109">
        <v>2</v>
      </c>
      <c r="P58" s="109"/>
      <c r="Q58" s="109">
        <v>102</v>
      </c>
      <c r="R58" s="109"/>
      <c r="S58" s="110">
        <v>15175</v>
      </c>
      <c r="T58" s="110">
        <v>750</v>
      </c>
      <c r="U58" s="76">
        <v>15175</v>
      </c>
      <c r="V58" s="77" t="b">
        <v>1</v>
      </c>
    </row>
    <row r="59" spans="1:22" s="77" customFormat="1" ht="18" customHeight="1" x14ac:dyDescent="0.35">
      <c r="A59" s="117" t="s">
        <v>325</v>
      </c>
      <c r="B59" s="111">
        <v>531</v>
      </c>
      <c r="C59" s="111">
        <v>3</v>
      </c>
      <c r="D59" s="111">
        <v>1079</v>
      </c>
      <c r="E59" s="111">
        <v>1456</v>
      </c>
      <c r="F59" s="111">
        <v>494</v>
      </c>
      <c r="G59" s="111">
        <v>21</v>
      </c>
      <c r="H59" s="111">
        <v>75</v>
      </c>
      <c r="I59" s="111">
        <v>886</v>
      </c>
      <c r="J59" s="111">
        <v>1654</v>
      </c>
      <c r="K59" s="111">
        <v>566</v>
      </c>
      <c r="L59" s="111">
        <v>46</v>
      </c>
      <c r="M59" s="111">
        <v>194</v>
      </c>
      <c r="N59" s="111">
        <v>91</v>
      </c>
      <c r="O59" s="111">
        <v>2</v>
      </c>
      <c r="P59" s="111"/>
      <c r="Q59" s="111">
        <v>14</v>
      </c>
      <c r="R59" s="111"/>
      <c r="S59" s="112">
        <v>7112</v>
      </c>
      <c r="T59" s="112">
        <v>428</v>
      </c>
      <c r="U59" s="76">
        <v>7112</v>
      </c>
      <c r="V59" s="77" t="b">
        <v>1</v>
      </c>
    </row>
    <row r="60" spans="1:22" s="77" customFormat="1" ht="18" customHeight="1" x14ac:dyDescent="0.35">
      <c r="A60" s="116" t="s">
        <v>326</v>
      </c>
      <c r="B60" s="109">
        <v>535</v>
      </c>
      <c r="C60" s="109">
        <v>4</v>
      </c>
      <c r="D60" s="109">
        <v>832</v>
      </c>
      <c r="E60" s="109">
        <v>961</v>
      </c>
      <c r="F60" s="109">
        <v>381</v>
      </c>
      <c r="G60" s="109">
        <v>42</v>
      </c>
      <c r="H60" s="109">
        <v>57</v>
      </c>
      <c r="I60" s="109">
        <v>449</v>
      </c>
      <c r="J60" s="109">
        <v>787</v>
      </c>
      <c r="K60" s="109">
        <v>334</v>
      </c>
      <c r="L60" s="109">
        <v>26</v>
      </c>
      <c r="M60" s="109">
        <v>148</v>
      </c>
      <c r="N60" s="109">
        <v>77</v>
      </c>
      <c r="O60" s="109">
        <v>3</v>
      </c>
      <c r="P60" s="109"/>
      <c r="Q60" s="109">
        <v>3</v>
      </c>
      <c r="R60" s="109"/>
      <c r="S60" s="110">
        <v>4639</v>
      </c>
      <c r="T60" s="110">
        <v>300</v>
      </c>
      <c r="U60" s="76">
        <v>4639</v>
      </c>
      <c r="V60" s="77" t="b">
        <v>1</v>
      </c>
    </row>
    <row r="61" spans="1:22" s="77" customFormat="1" ht="18" customHeight="1" x14ac:dyDescent="0.35">
      <c r="A61" s="117" t="s">
        <v>327</v>
      </c>
      <c r="B61" s="111">
        <v>632</v>
      </c>
      <c r="C61" s="111">
        <v>15</v>
      </c>
      <c r="D61" s="111">
        <v>1163</v>
      </c>
      <c r="E61" s="111">
        <v>1476</v>
      </c>
      <c r="F61" s="111">
        <v>514</v>
      </c>
      <c r="G61" s="111">
        <v>24</v>
      </c>
      <c r="H61" s="111">
        <v>47</v>
      </c>
      <c r="I61" s="111">
        <v>687</v>
      </c>
      <c r="J61" s="111">
        <v>1057</v>
      </c>
      <c r="K61" s="111">
        <v>301</v>
      </c>
      <c r="L61" s="111">
        <v>42</v>
      </c>
      <c r="M61" s="111">
        <v>193</v>
      </c>
      <c r="N61" s="111">
        <v>83</v>
      </c>
      <c r="O61" s="111">
        <v>2</v>
      </c>
      <c r="P61" s="111"/>
      <c r="Q61" s="111">
        <v>4</v>
      </c>
      <c r="R61" s="111"/>
      <c r="S61" s="112">
        <v>6240</v>
      </c>
      <c r="T61" s="112">
        <v>237</v>
      </c>
      <c r="U61" s="76">
        <v>6240</v>
      </c>
      <c r="V61" s="77" t="b">
        <v>1</v>
      </c>
    </row>
    <row r="62" spans="1:22" s="77" customFormat="1" ht="18" customHeight="1" x14ac:dyDescent="0.35">
      <c r="A62" s="116" t="s">
        <v>328</v>
      </c>
      <c r="B62" s="109">
        <v>779</v>
      </c>
      <c r="C62" s="109">
        <v>10</v>
      </c>
      <c r="D62" s="109">
        <v>1752</v>
      </c>
      <c r="E62" s="109">
        <v>2697</v>
      </c>
      <c r="F62" s="109">
        <v>1006</v>
      </c>
      <c r="G62" s="109">
        <v>75</v>
      </c>
      <c r="H62" s="109">
        <v>119</v>
      </c>
      <c r="I62" s="109">
        <v>1024</v>
      </c>
      <c r="J62" s="109">
        <v>1994</v>
      </c>
      <c r="K62" s="109">
        <v>660</v>
      </c>
      <c r="L62" s="109">
        <v>70</v>
      </c>
      <c r="M62" s="109">
        <v>426</v>
      </c>
      <c r="N62" s="109">
        <v>194</v>
      </c>
      <c r="O62" s="109">
        <v>2</v>
      </c>
      <c r="P62" s="109"/>
      <c r="Q62" s="109">
        <v>14</v>
      </c>
      <c r="R62" s="109"/>
      <c r="S62" s="110">
        <v>10822</v>
      </c>
      <c r="T62" s="110">
        <v>542</v>
      </c>
      <c r="U62" s="76">
        <v>10822</v>
      </c>
      <c r="V62" s="77" t="b">
        <v>1</v>
      </c>
    </row>
    <row r="63" spans="1:22" s="77" customFormat="1" ht="18" customHeight="1" x14ac:dyDescent="0.35">
      <c r="A63" s="117" t="s">
        <v>329</v>
      </c>
      <c r="B63" s="111">
        <v>9810</v>
      </c>
      <c r="C63" s="111">
        <v>153</v>
      </c>
      <c r="D63" s="111">
        <v>22328</v>
      </c>
      <c r="E63" s="111">
        <v>52559</v>
      </c>
      <c r="F63" s="111">
        <v>18189</v>
      </c>
      <c r="G63" s="111">
        <v>342</v>
      </c>
      <c r="H63" s="111">
        <v>1589</v>
      </c>
      <c r="I63" s="111">
        <v>32789</v>
      </c>
      <c r="J63" s="111">
        <v>43582</v>
      </c>
      <c r="K63" s="111">
        <v>14368</v>
      </c>
      <c r="L63" s="111">
        <v>485</v>
      </c>
      <c r="M63" s="111">
        <v>2385</v>
      </c>
      <c r="N63" s="111">
        <v>1123</v>
      </c>
      <c r="O63" s="111">
        <v>48</v>
      </c>
      <c r="P63" s="111">
        <v>36</v>
      </c>
      <c r="Q63" s="111">
        <v>5870</v>
      </c>
      <c r="R63" s="111">
        <v>2</v>
      </c>
      <c r="S63" s="112">
        <v>205658</v>
      </c>
      <c r="T63" s="112">
        <v>7706</v>
      </c>
      <c r="U63" s="76">
        <v>205658</v>
      </c>
      <c r="V63" s="77" t="b">
        <v>1</v>
      </c>
    </row>
    <row r="64" spans="1:22" s="77" customFormat="1" ht="18" customHeight="1" x14ac:dyDescent="0.35">
      <c r="A64" s="116" t="s">
        <v>330</v>
      </c>
      <c r="B64" s="109">
        <v>357</v>
      </c>
      <c r="C64" s="109">
        <v>2</v>
      </c>
      <c r="D64" s="109">
        <v>547</v>
      </c>
      <c r="E64" s="109">
        <v>705</v>
      </c>
      <c r="F64" s="109">
        <v>280</v>
      </c>
      <c r="G64" s="109">
        <v>42</v>
      </c>
      <c r="H64" s="109">
        <v>23</v>
      </c>
      <c r="I64" s="109">
        <v>385</v>
      </c>
      <c r="J64" s="109">
        <v>528</v>
      </c>
      <c r="K64" s="109">
        <v>244</v>
      </c>
      <c r="L64" s="109">
        <v>36</v>
      </c>
      <c r="M64" s="109">
        <v>159</v>
      </c>
      <c r="N64" s="109">
        <v>78</v>
      </c>
      <c r="O64" s="109">
        <v>1</v>
      </c>
      <c r="P64" s="109"/>
      <c r="Q64" s="109">
        <v>11</v>
      </c>
      <c r="R64" s="109"/>
      <c r="S64" s="110">
        <v>3398</v>
      </c>
      <c r="T64" s="110">
        <v>171</v>
      </c>
      <c r="U64" s="76">
        <v>3398</v>
      </c>
      <c r="V64" s="77" t="b">
        <v>1</v>
      </c>
    </row>
    <row r="65" spans="1:22" s="77" customFormat="1" ht="18" customHeight="1" x14ac:dyDescent="0.35">
      <c r="A65" s="117" t="s">
        <v>331</v>
      </c>
      <c r="B65" s="111">
        <v>545</v>
      </c>
      <c r="C65" s="111">
        <v>7</v>
      </c>
      <c r="D65" s="111">
        <v>987</v>
      </c>
      <c r="E65" s="111">
        <v>1665</v>
      </c>
      <c r="F65" s="111">
        <v>607</v>
      </c>
      <c r="G65" s="111">
        <v>6</v>
      </c>
      <c r="H65" s="111">
        <v>65</v>
      </c>
      <c r="I65" s="111">
        <v>873</v>
      </c>
      <c r="J65" s="111">
        <v>1533</v>
      </c>
      <c r="K65" s="111">
        <v>543</v>
      </c>
      <c r="L65" s="111">
        <v>35</v>
      </c>
      <c r="M65" s="111">
        <v>253</v>
      </c>
      <c r="N65" s="111">
        <v>130</v>
      </c>
      <c r="O65" s="111"/>
      <c r="P65" s="111"/>
      <c r="Q65" s="111">
        <v>27</v>
      </c>
      <c r="R65" s="111"/>
      <c r="S65" s="112">
        <v>7276</v>
      </c>
      <c r="T65" s="112">
        <v>459</v>
      </c>
      <c r="U65" s="76">
        <v>7276</v>
      </c>
      <c r="V65" s="77" t="b">
        <v>1</v>
      </c>
    </row>
    <row r="66" spans="1:22" s="77" customFormat="1" ht="18" customHeight="1" x14ac:dyDescent="0.35">
      <c r="A66" s="116" t="s">
        <v>332</v>
      </c>
      <c r="B66" s="109">
        <v>1104</v>
      </c>
      <c r="C66" s="109">
        <v>10</v>
      </c>
      <c r="D66" s="109">
        <v>2277</v>
      </c>
      <c r="E66" s="109">
        <v>3637</v>
      </c>
      <c r="F66" s="109">
        <v>1497</v>
      </c>
      <c r="G66" s="109">
        <v>18</v>
      </c>
      <c r="H66" s="109">
        <v>156</v>
      </c>
      <c r="I66" s="109">
        <v>1984</v>
      </c>
      <c r="J66" s="109">
        <v>3128</v>
      </c>
      <c r="K66" s="109">
        <v>986</v>
      </c>
      <c r="L66" s="109">
        <v>110</v>
      </c>
      <c r="M66" s="109">
        <v>413</v>
      </c>
      <c r="N66" s="109">
        <v>197</v>
      </c>
      <c r="O66" s="109">
        <v>2</v>
      </c>
      <c r="P66" s="109">
        <v>1</v>
      </c>
      <c r="Q66" s="109">
        <v>30</v>
      </c>
      <c r="R66" s="109"/>
      <c r="S66" s="110">
        <v>15550</v>
      </c>
      <c r="T66" s="110">
        <v>706</v>
      </c>
      <c r="U66" s="76">
        <v>15550</v>
      </c>
      <c r="V66" s="77" t="b">
        <v>1</v>
      </c>
    </row>
    <row r="67" spans="1:22" s="77" customFormat="1" ht="18" customHeight="1" x14ac:dyDescent="0.35">
      <c r="A67" s="117" t="s">
        <v>333</v>
      </c>
      <c r="B67" s="111">
        <v>1757</v>
      </c>
      <c r="C67" s="111">
        <v>22</v>
      </c>
      <c r="D67" s="111">
        <v>4126</v>
      </c>
      <c r="E67" s="111">
        <v>5753</v>
      </c>
      <c r="F67" s="111">
        <v>1963</v>
      </c>
      <c r="G67" s="111">
        <v>22</v>
      </c>
      <c r="H67" s="111">
        <v>207</v>
      </c>
      <c r="I67" s="111">
        <v>3287</v>
      </c>
      <c r="J67" s="111">
        <v>4386</v>
      </c>
      <c r="K67" s="111">
        <v>1355</v>
      </c>
      <c r="L67" s="111">
        <v>51</v>
      </c>
      <c r="M67" s="111">
        <v>628</v>
      </c>
      <c r="N67" s="111">
        <v>272</v>
      </c>
      <c r="O67" s="111">
        <v>17</v>
      </c>
      <c r="P67" s="111"/>
      <c r="Q67" s="111">
        <v>32</v>
      </c>
      <c r="R67" s="111"/>
      <c r="S67" s="112">
        <v>23878</v>
      </c>
      <c r="T67" s="112">
        <v>978</v>
      </c>
      <c r="U67" s="76">
        <v>23878</v>
      </c>
      <c r="V67" s="77" t="b">
        <v>1</v>
      </c>
    </row>
    <row r="68" spans="1:22" s="77" customFormat="1" ht="18" customHeight="1" x14ac:dyDescent="0.35">
      <c r="A68" s="116" t="s">
        <v>334</v>
      </c>
      <c r="B68" s="109">
        <v>2068</v>
      </c>
      <c r="C68" s="109">
        <v>28</v>
      </c>
      <c r="D68" s="109">
        <v>5973</v>
      </c>
      <c r="E68" s="109">
        <v>8488</v>
      </c>
      <c r="F68" s="109">
        <v>3184</v>
      </c>
      <c r="G68" s="109">
        <v>277</v>
      </c>
      <c r="H68" s="109">
        <v>328</v>
      </c>
      <c r="I68" s="109">
        <v>4375</v>
      </c>
      <c r="J68" s="109">
        <v>6908</v>
      </c>
      <c r="K68" s="109">
        <v>2084</v>
      </c>
      <c r="L68" s="109">
        <v>131</v>
      </c>
      <c r="M68" s="109">
        <v>721</v>
      </c>
      <c r="N68" s="109">
        <v>358</v>
      </c>
      <c r="O68" s="109">
        <v>6</v>
      </c>
      <c r="P68" s="109"/>
      <c r="Q68" s="109">
        <v>167</v>
      </c>
      <c r="R68" s="109"/>
      <c r="S68" s="110">
        <v>35096</v>
      </c>
      <c r="T68" s="110">
        <v>1286</v>
      </c>
      <c r="U68" s="76">
        <v>35096</v>
      </c>
      <c r="V68" s="77" t="b">
        <v>1</v>
      </c>
    </row>
    <row r="69" spans="1:22" s="77" customFormat="1" ht="18" customHeight="1" x14ac:dyDescent="0.35">
      <c r="A69" s="117" t="s">
        <v>335</v>
      </c>
      <c r="B69" s="111">
        <v>647</v>
      </c>
      <c r="C69" s="111">
        <v>7</v>
      </c>
      <c r="D69" s="111">
        <v>1253</v>
      </c>
      <c r="E69" s="111">
        <v>1458</v>
      </c>
      <c r="F69" s="111">
        <v>566</v>
      </c>
      <c r="G69" s="111">
        <v>3</v>
      </c>
      <c r="H69" s="111">
        <v>34</v>
      </c>
      <c r="I69" s="111">
        <v>792</v>
      </c>
      <c r="J69" s="111">
        <v>820</v>
      </c>
      <c r="K69" s="111">
        <v>211</v>
      </c>
      <c r="L69" s="111">
        <v>17</v>
      </c>
      <c r="M69" s="111">
        <v>195</v>
      </c>
      <c r="N69" s="111">
        <v>84</v>
      </c>
      <c r="O69" s="111">
        <v>2</v>
      </c>
      <c r="P69" s="111"/>
      <c r="Q69" s="111">
        <v>1</v>
      </c>
      <c r="R69" s="111"/>
      <c r="S69" s="112">
        <v>6090</v>
      </c>
      <c r="T69" s="112">
        <v>137</v>
      </c>
      <c r="U69" s="76">
        <v>6090</v>
      </c>
      <c r="V69" s="77" t="b">
        <v>1</v>
      </c>
    </row>
    <row r="70" spans="1:22" s="77" customFormat="1" ht="18" customHeight="1" x14ac:dyDescent="0.35">
      <c r="A70" s="116" t="s">
        <v>336</v>
      </c>
      <c r="B70" s="109">
        <v>1382</v>
      </c>
      <c r="C70" s="109">
        <v>23</v>
      </c>
      <c r="D70" s="109">
        <v>4540</v>
      </c>
      <c r="E70" s="109">
        <v>8453</v>
      </c>
      <c r="F70" s="109">
        <v>3676</v>
      </c>
      <c r="G70" s="109">
        <v>191</v>
      </c>
      <c r="H70" s="109">
        <v>411</v>
      </c>
      <c r="I70" s="109">
        <v>4958</v>
      </c>
      <c r="J70" s="109">
        <v>7185</v>
      </c>
      <c r="K70" s="109">
        <v>2065</v>
      </c>
      <c r="L70" s="109">
        <v>117</v>
      </c>
      <c r="M70" s="109">
        <v>470</v>
      </c>
      <c r="N70" s="109">
        <v>252</v>
      </c>
      <c r="O70" s="109">
        <v>4</v>
      </c>
      <c r="P70" s="109"/>
      <c r="Q70" s="109">
        <v>189</v>
      </c>
      <c r="R70" s="109"/>
      <c r="S70" s="110">
        <v>33916</v>
      </c>
      <c r="T70" s="110">
        <v>1246</v>
      </c>
      <c r="U70" s="76">
        <v>33916</v>
      </c>
      <c r="V70" s="77" t="b">
        <v>1</v>
      </c>
    </row>
    <row r="71" spans="1:22" s="77" customFormat="1" ht="18" customHeight="1" x14ac:dyDescent="0.35">
      <c r="A71" s="117" t="s">
        <v>337</v>
      </c>
      <c r="B71" s="111">
        <v>918</v>
      </c>
      <c r="C71" s="111">
        <v>15</v>
      </c>
      <c r="D71" s="111">
        <v>2332</v>
      </c>
      <c r="E71" s="111">
        <v>3257</v>
      </c>
      <c r="F71" s="111">
        <v>1265</v>
      </c>
      <c r="G71" s="111">
        <v>45</v>
      </c>
      <c r="H71" s="111">
        <v>103</v>
      </c>
      <c r="I71" s="111">
        <v>1801</v>
      </c>
      <c r="J71" s="111">
        <v>3318</v>
      </c>
      <c r="K71" s="111">
        <v>1251</v>
      </c>
      <c r="L71" s="111">
        <v>57</v>
      </c>
      <c r="M71" s="111">
        <v>250</v>
      </c>
      <c r="N71" s="111">
        <v>128</v>
      </c>
      <c r="O71" s="111">
        <v>1</v>
      </c>
      <c r="P71" s="111">
        <v>11</v>
      </c>
      <c r="Q71" s="111">
        <v>740</v>
      </c>
      <c r="R71" s="111"/>
      <c r="S71" s="112">
        <v>15492</v>
      </c>
      <c r="T71" s="112">
        <v>962</v>
      </c>
      <c r="U71" s="76">
        <v>15492</v>
      </c>
      <c r="V71" s="77" t="b">
        <v>1</v>
      </c>
    </row>
    <row r="72" spans="1:22" s="77" customFormat="1" ht="18" customHeight="1" x14ac:dyDescent="0.35">
      <c r="A72" s="116" t="s">
        <v>338</v>
      </c>
      <c r="B72" s="109">
        <v>222</v>
      </c>
      <c r="C72" s="109">
        <v>1</v>
      </c>
      <c r="D72" s="109">
        <v>386</v>
      </c>
      <c r="E72" s="109">
        <v>700</v>
      </c>
      <c r="F72" s="109">
        <v>278</v>
      </c>
      <c r="G72" s="109">
        <v>7</v>
      </c>
      <c r="H72" s="109">
        <v>19</v>
      </c>
      <c r="I72" s="109">
        <v>171</v>
      </c>
      <c r="J72" s="109">
        <v>362</v>
      </c>
      <c r="K72" s="109">
        <v>126</v>
      </c>
      <c r="L72" s="109">
        <v>16</v>
      </c>
      <c r="M72" s="109">
        <v>67</v>
      </c>
      <c r="N72" s="109">
        <v>19</v>
      </c>
      <c r="O72" s="109"/>
      <c r="P72" s="109"/>
      <c r="Q72" s="109"/>
      <c r="R72" s="109"/>
      <c r="S72" s="110">
        <v>2374</v>
      </c>
      <c r="T72" s="110">
        <v>96</v>
      </c>
      <c r="U72" s="76">
        <v>2374</v>
      </c>
      <c r="V72" s="77" t="b">
        <v>1</v>
      </c>
    </row>
    <row r="73" spans="1:22" s="77" customFormat="1" ht="18" customHeight="1" x14ac:dyDescent="0.35">
      <c r="A73" s="117" t="s">
        <v>339</v>
      </c>
      <c r="B73" s="111">
        <v>626</v>
      </c>
      <c r="C73" s="111">
        <v>12</v>
      </c>
      <c r="D73" s="111">
        <v>1475</v>
      </c>
      <c r="E73" s="111">
        <v>2084</v>
      </c>
      <c r="F73" s="111">
        <v>851</v>
      </c>
      <c r="G73" s="111">
        <v>6</v>
      </c>
      <c r="H73" s="111">
        <v>68</v>
      </c>
      <c r="I73" s="111">
        <v>1310</v>
      </c>
      <c r="J73" s="111">
        <v>1922</v>
      </c>
      <c r="K73" s="111">
        <v>518</v>
      </c>
      <c r="L73" s="111">
        <v>37</v>
      </c>
      <c r="M73" s="111">
        <v>186</v>
      </c>
      <c r="N73" s="111">
        <v>100</v>
      </c>
      <c r="O73" s="111">
        <v>1</v>
      </c>
      <c r="P73" s="111"/>
      <c r="Q73" s="111">
        <v>22</v>
      </c>
      <c r="R73" s="111"/>
      <c r="S73" s="112">
        <v>9218</v>
      </c>
      <c r="T73" s="112">
        <v>348</v>
      </c>
      <c r="U73" s="76">
        <v>9218</v>
      </c>
      <c r="V73" s="77" t="b">
        <v>1</v>
      </c>
    </row>
    <row r="74" spans="1:22" s="77" customFormat="1" ht="18" customHeight="1" x14ac:dyDescent="0.35">
      <c r="A74" s="116" t="s">
        <v>340</v>
      </c>
      <c r="B74" s="109">
        <v>791</v>
      </c>
      <c r="C74" s="109">
        <v>6</v>
      </c>
      <c r="D74" s="109">
        <v>1731</v>
      </c>
      <c r="E74" s="109">
        <v>2960</v>
      </c>
      <c r="F74" s="109">
        <v>1282</v>
      </c>
      <c r="G74" s="109">
        <v>42</v>
      </c>
      <c r="H74" s="109">
        <v>86</v>
      </c>
      <c r="I74" s="109">
        <v>2038</v>
      </c>
      <c r="J74" s="109">
        <v>2460</v>
      </c>
      <c r="K74" s="109">
        <v>762</v>
      </c>
      <c r="L74" s="109">
        <v>53</v>
      </c>
      <c r="M74" s="109">
        <v>300</v>
      </c>
      <c r="N74" s="109">
        <v>179</v>
      </c>
      <c r="O74" s="109">
        <v>2</v>
      </c>
      <c r="P74" s="109"/>
      <c r="Q74" s="109">
        <v>32</v>
      </c>
      <c r="R74" s="109"/>
      <c r="S74" s="110">
        <v>12724</v>
      </c>
      <c r="T74" s="110">
        <v>541</v>
      </c>
      <c r="U74" s="76">
        <v>12724</v>
      </c>
      <c r="V74" s="77" t="b">
        <v>1</v>
      </c>
    </row>
    <row r="75" spans="1:22" s="77" customFormat="1" ht="18" customHeight="1" x14ac:dyDescent="0.35">
      <c r="A75" s="117" t="s">
        <v>341</v>
      </c>
      <c r="B75" s="111">
        <v>242</v>
      </c>
      <c r="C75" s="111">
        <v>3</v>
      </c>
      <c r="D75" s="111">
        <v>473</v>
      </c>
      <c r="E75" s="111">
        <v>587</v>
      </c>
      <c r="F75" s="111">
        <v>244</v>
      </c>
      <c r="G75" s="111">
        <v>3</v>
      </c>
      <c r="H75" s="111">
        <v>24</v>
      </c>
      <c r="I75" s="111">
        <v>279</v>
      </c>
      <c r="J75" s="111">
        <v>516</v>
      </c>
      <c r="K75" s="111">
        <v>145</v>
      </c>
      <c r="L75" s="111">
        <v>16</v>
      </c>
      <c r="M75" s="111">
        <v>94</v>
      </c>
      <c r="N75" s="111">
        <v>61</v>
      </c>
      <c r="O75" s="111"/>
      <c r="P75" s="111"/>
      <c r="Q75" s="111">
        <v>2</v>
      </c>
      <c r="R75" s="111"/>
      <c r="S75" s="112">
        <v>2689</v>
      </c>
      <c r="T75" s="112">
        <v>133</v>
      </c>
      <c r="U75" s="76">
        <v>2689</v>
      </c>
      <c r="V75" s="77" t="b">
        <v>1</v>
      </c>
    </row>
    <row r="76" spans="1:22" s="77" customFormat="1" ht="18" customHeight="1" x14ac:dyDescent="0.35">
      <c r="A76" s="116" t="s">
        <v>342</v>
      </c>
      <c r="B76" s="109">
        <v>709</v>
      </c>
      <c r="C76" s="109">
        <v>4</v>
      </c>
      <c r="D76" s="109">
        <v>1367</v>
      </c>
      <c r="E76" s="109">
        <v>2234</v>
      </c>
      <c r="F76" s="109">
        <v>887</v>
      </c>
      <c r="G76" s="109">
        <v>35</v>
      </c>
      <c r="H76" s="109">
        <v>87</v>
      </c>
      <c r="I76" s="109">
        <v>1114</v>
      </c>
      <c r="J76" s="109">
        <v>1416</v>
      </c>
      <c r="K76" s="109">
        <v>534</v>
      </c>
      <c r="L76" s="109">
        <v>54</v>
      </c>
      <c r="M76" s="109">
        <v>293</v>
      </c>
      <c r="N76" s="109">
        <v>148</v>
      </c>
      <c r="O76" s="109">
        <v>2</v>
      </c>
      <c r="P76" s="109"/>
      <c r="Q76" s="109">
        <v>33</v>
      </c>
      <c r="R76" s="109"/>
      <c r="S76" s="110">
        <v>8917</v>
      </c>
      <c r="T76" s="110">
        <v>418</v>
      </c>
      <c r="U76" s="76">
        <v>8917</v>
      </c>
      <c r="V76" s="77" t="b">
        <v>1</v>
      </c>
    </row>
    <row r="77" spans="1:22" s="77" customFormat="1" ht="18" customHeight="1" x14ac:dyDescent="0.35">
      <c r="A77" s="117" t="s">
        <v>343</v>
      </c>
      <c r="B77" s="111">
        <v>2357</v>
      </c>
      <c r="C77" s="111">
        <v>43</v>
      </c>
      <c r="D77" s="111">
        <v>7390</v>
      </c>
      <c r="E77" s="111">
        <v>9307</v>
      </c>
      <c r="F77" s="111">
        <v>3201</v>
      </c>
      <c r="G77" s="111">
        <v>120</v>
      </c>
      <c r="H77" s="111">
        <v>372</v>
      </c>
      <c r="I77" s="111">
        <v>5029</v>
      </c>
      <c r="J77" s="111">
        <v>7487</v>
      </c>
      <c r="K77" s="111">
        <v>2445</v>
      </c>
      <c r="L77" s="111">
        <v>133</v>
      </c>
      <c r="M77" s="111">
        <v>688</v>
      </c>
      <c r="N77" s="111">
        <v>310</v>
      </c>
      <c r="O77" s="111">
        <v>9</v>
      </c>
      <c r="P77" s="111"/>
      <c r="Q77" s="111">
        <v>122</v>
      </c>
      <c r="R77" s="111"/>
      <c r="S77" s="112">
        <v>39013</v>
      </c>
      <c r="T77" s="112">
        <v>1550</v>
      </c>
      <c r="U77" s="76">
        <v>39013</v>
      </c>
      <c r="V77" s="77" t="b">
        <v>1</v>
      </c>
    </row>
    <row r="78" spans="1:22" s="77" customFormat="1" ht="18" customHeight="1" x14ac:dyDescent="0.35">
      <c r="A78" s="116" t="s">
        <v>344</v>
      </c>
      <c r="B78" s="109">
        <v>267</v>
      </c>
      <c r="C78" s="109">
        <v>4</v>
      </c>
      <c r="D78" s="109">
        <v>468</v>
      </c>
      <c r="E78" s="109">
        <v>727</v>
      </c>
      <c r="F78" s="109">
        <v>220</v>
      </c>
      <c r="G78" s="109">
        <v>16</v>
      </c>
      <c r="H78" s="109">
        <v>38</v>
      </c>
      <c r="I78" s="109">
        <v>342</v>
      </c>
      <c r="J78" s="109">
        <v>668</v>
      </c>
      <c r="K78" s="109">
        <v>228</v>
      </c>
      <c r="L78" s="109">
        <v>29</v>
      </c>
      <c r="M78" s="109">
        <v>82</v>
      </c>
      <c r="N78" s="109">
        <v>47</v>
      </c>
      <c r="O78" s="109">
        <v>3</v>
      </c>
      <c r="P78" s="109"/>
      <c r="Q78" s="109">
        <v>19</v>
      </c>
      <c r="R78" s="109"/>
      <c r="S78" s="110">
        <v>3158</v>
      </c>
      <c r="T78" s="110">
        <v>184</v>
      </c>
      <c r="U78" s="76">
        <v>3158</v>
      </c>
      <c r="V78" s="77" t="b">
        <v>1</v>
      </c>
    </row>
    <row r="79" spans="1:22" s="77" customFormat="1" ht="18" customHeight="1" x14ac:dyDescent="0.35">
      <c r="A79" s="117" t="s">
        <v>345</v>
      </c>
      <c r="B79" s="111">
        <v>1895</v>
      </c>
      <c r="C79" s="111">
        <v>19</v>
      </c>
      <c r="D79" s="111">
        <v>4333</v>
      </c>
      <c r="E79" s="111">
        <v>7707</v>
      </c>
      <c r="F79" s="111">
        <v>2692</v>
      </c>
      <c r="G79" s="111">
        <v>49</v>
      </c>
      <c r="H79" s="111">
        <v>294</v>
      </c>
      <c r="I79" s="111">
        <v>3568</v>
      </c>
      <c r="J79" s="111">
        <v>7238</v>
      </c>
      <c r="K79" s="111">
        <v>2613</v>
      </c>
      <c r="L79" s="111">
        <v>169</v>
      </c>
      <c r="M79" s="111">
        <v>911</v>
      </c>
      <c r="N79" s="111">
        <v>507</v>
      </c>
      <c r="O79" s="111">
        <v>6</v>
      </c>
      <c r="P79" s="111">
        <v>1</v>
      </c>
      <c r="Q79" s="111">
        <v>233</v>
      </c>
      <c r="R79" s="111"/>
      <c r="S79" s="112">
        <v>32235</v>
      </c>
      <c r="T79" s="112">
        <v>1727</v>
      </c>
      <c r="U79" s="76">
        <v>32235</v>
      </c>
      <c r="V79" s="77" t="b">
        <v>1</v>
      </c>
    </row>
    <row r="80" spans="1:22" s="77" customFormat="1" ht="18" customHeight="1" x14ac:dyDescent="0.35">
      <c r="A80" s="116" t="s">
        <v>346</v>
      </c>
      <c r="B80" s="109">
        <v>943</v>
      </c>
      <c r="C80" s="109">
        <v>8</v>
      </c>
      <c r="D80" s="109">
        <v>2823</v>
      </c>
      <c r="E80" s="109">
        <v>4186</v>
      </c>
      <c r="F80" s="109">
        <v>1659</v>
      </c>
      <c r="G80" s="109">
        <v>13</v>
      </c>
      <c r="H80" s="109">
        <v>131</v>
      </c>
      <c r="I80" s="109">
        <v>2175</v>
      </c>
      <c r="J80" s="109">
        <v>2739</v>
      </c>
      <c r="K80" s="109">
        <v>702</v>
      </c>
      <c r="L80" s="109">
        <v>68</v>
      </c>
      <c r="M80" s="109">
        <v>479</v>
      </c>
      <c r="N80" s="109">
        <v>207</v>
      </c>
      <c r="O80" s="109">
        <v>1</v>
      </c>
      <c r="P80" s="109"/>
      <c r="Q80" s="109">
        <v>27</v>
      </c>
      <c r="R80" s="109"/>
      <c r="S80" s="110">
        <v>16161</v>
      </c>
      <c r="T80" s="110">
        <v>474</v>
      </c>
      <c r="U80" s="76">
        <v>16161</v>
      </c>
      <c r="V80" s="77" t="b">
        <v>1</v>
      </c>
    </row>
    <row r="81" spans="1:22" s="77" customFormat="1" ht="18" customHeight="1" x14ac:dyDescent="0.35">
      <c r="A81" s="117" t="s">
        <v>347</v>
      </c>
      <c r="B81" s="111">
        <v>3240</v>
      </c>
      <c r="C81" s="111">
        <v>34</v>
      </c>
      <c r="D81" s="111">
        <v>8216</v>
      </c>
      <c r="E81" s="111">
        <v>13710</v>
      </c>
      <c r="F81" s="111">
        <v>5256</v>
      </c>
      <c r="G81" s="111">
        <v>72</v>
      </c>
      <c r="H81" s="111">
        <v>313</v>
      </c>
      <c r="I81" s="111">
        <v>6256</v>
      </c>
      <c r="J81" s="111">
        <v>8847</v>
      </c>
      <c r="K81" s="111">
        <v>2432</v>
      </c>
      <c r="L81" s="111">
        <v>207</v>
      </c>
      <c r="M81" s="111">
        <v>1082</v>
      </c>
      <c r="N81" s="111">
        <v>502</v>
      </c>
      <c r="O81" s="111">
        <v>6</v>
      </c>
      <c r="P81" s="111"/>
      <c r="Q81" s="111">
        <v>39</v>
      </c>
      <c r="R81" s="111"/>
      <c r="S81" s="112">
        <v>50212</v>
      </c>
      <c r="T81" s="112">
        <v>1477</v>
      </c>
      <c r="U81" s="76">
        <v>50212</v>
      </c>
      <c r="V81" s="77" t="b">
        <v>1</v>
      </c>
    </row>
    <row r="82" spans="1:22" s="77" customFormat="1" ht="18" customHeight="1" x14ac:dyDescent="0.35">
      <c r="A82" s="116" t="s">
        <v>348</v>
      </c>
      <c r="B82" s="109">
        <v>1695</v>
      </c>
      <c r="C82" s="109">
        <v>15</v>
      </c>
      <c r="D82" s="109">
        <v>3844</v>
      </c>
      <c r="E82" s="109">
        <v>5316</v>
      </c>
      <c r="F82" s="109">
        <v>2019</v>
      </c>
      <c r="G82" s="109">
        <v>63</v>
      </c>
      <c r="H82" s="109">
        <v>176</v>
      </c>
      <c r="I82" s="109">
        <v>1716</v>
      </c>
      <c r="J82" s="109">
        <v>3946</v>
      </c>
      <c r="K82" s="109">
        <v>1373</v>
      </c>
      <c r="L82" s="109">
        <v>176</v>
      </c>
      <c r="M82" s="109">
        <v>801</v>
      </c>
      <c r="N82" s="109">
        <v>416</v>
      </c>
      <c r="O82" s="109"/>
      <c r="P82" s="109"/>
      <c r="Q82" s="109">
        <v>33</v>
      </c>
      <c r="R82" s="109"/>
      <c r="S82" s="110">
        <v>21589</v>
      </c>
      <c r="T82" s="110">
        <v>827</v>
      </c>
      <c r="U82" s="76">
        <v>21589</v>
      </c>
      <c r="V82" s="77" t="b">
        <v>1</v>
      </c>
    </row>
    <row r="83" spans="1:22" s="77" customFormat="1" ht="18" customHeight="1" x14ac:dyDescent="0.35">
      <c r="A83" s="117" t="s">
        <v>349</v>
      </c>
      <c r="B83" s="111">
        <v>1821</v>
      </c>
      <c r="C83" s="111">
        <v>29</v>
      </c>
      <c r="D83" s="111">
        <v>4672</v>
      </c>
      <c r="E83" s="111">
        <v>9189</v>
      </c>
      <c r="F83" s="111">
        <v>3420</v>
      </c>
      <c r="G83" s="111">
        <v>91</v>
      </c>
      <c r="H83" s="111">
        <v>275</v>
      </c>
      <c r="I83" s="111">
        <v>3961</v>
      </c>
      <c r="J83" s="111">
        <v>6315</v>
      </c>
      <c r="K83" s="111">
        <v>2317</v>
      </c>
      <c r="L83" s="111">
        <v>128</v>
      </c>
      <c r="M83" s="111">
        <v>747</v>
      </c>
      <c r="N83" s="111">
        <v>385</v>
      </c>
      <c r="O83" s="111">
        <v>12</v>
      </c>
      <c r="P83" s="111"/>
      <c r="Q83" s="111">
        <v>121</v>
      </c>
      <c r="R83" s="111"/>
      <c r="S83" s="112">
        <v>33483</v>
      </c>
      <c r="T83" s="112">
        <v>1383</v>
      </c>
      <c r="U83" s="76">
        <v>33483</v>
      </c>
      <c r="V83" s="77" t="b">
        <v>1</v>
      </c>
    </row>
    <row r="84" spans="1:22" s="77" customFormat="1" ht="18" customHeight="1" x14ac:dyDescent="0.35">
      <c r="A84" s="116" t="s">
        <v>350</v>
      </c>
      <c r="B84" s="109">
        <v>1129</v>
      </c>
      <c r="C84" s="109">
        <v>9</v>
      </c>
      <c r="D84" s="109">
        <v>2723</v>
      </c>
      <c r="E84" s="109">
        <v>3688</v>
      </c>
      <c r="F84" s="109">
        <v>1302</v>
      </c>
      <c r="G84" s="109">
        <v>78</v>
      </c>
      <c r="H84" s="109">
        <v>185</v>
      </c>
      <c r="I84" s="109">
        <v>1650</v>
      </c>
      <c r="J84" s="109">
        <v>2842</v>
      </c>
      <c r="K84" s="109">
        <v>1015</v>
      </c>
      <c r="L84" s="109">
        <v>90</v>
      </c>
      <c r="M84" s="109">
        <v>478</v>
      </c>
      <c r="N84" s="109">
        <v>246</v>
      </c>
      <c r="O84" s="109">
        <v>10</v>
      </c>
      <c r="P84" s="109"/>
      <c r="Q84" s="109">
        <v>22</v>
      </c>
      <c r="R84" s="109"/>
      <c r="S84" s="110">
        <v>15467</v>
      </c>
      <c r="T84" s="110">
        <v>716</v>
      </c>
      <c r="U84" s="76">
        <v>15467</v>
      </c>
      <c r="V84" s="77" t="b">
        <v>1</v>
      </c>
    </row>
    <row r="85" spans="1:22" s="77" customFormat="1" ht="18" customHeight="1" x14ac:dyDescent="0.35">
      <c r="A85" s="117" t="s">
        <v>351</v>
      </c>
      <c r="B85" s="111">
        <v>1323</v>
      </c>
      <c r="C85" s="111">
        <v>15</v>
      </c>
      <c r="D85" s="111">
        <v>2355</v>
      </c>
      <c r="E85" s="111">
        <v>4938</v>
      </c>
      <c r="F85" s="111">
        <v>1349</v>
      </c>
      <c r="G85" s="111">
        <v>55</v>
      </c>
      <c r="H85" s="111">
        <v>134</v>
      </c>
      <c r="I85" s="111">
        <v>2238</v>
      </c>
      <c r="J85" s="111">
        <v>3902</v>
      </c>
      <c r="K85" s="111">
        <v>1175</v>
      </c>
      <c r="L85" s="111">
        <v>94</v>
      </c>
      <c r="M85" s="111">
        <v>435</v>
      </c>
      <c r="N85" s="111">
        <v>212</v>
      </c>
      <c r="O85" s="111"/>
      <c r="P85" s="111"/>
      <c r="Q85" s="111">
        <v>67</v>
      </c>
      <c r="R85" s="111"/>
      <c r="S85" s="112">
        <v>18292</v>
      </c>
      <c r="T85" s="112">
        <v>881</v>
      </c>
      <c r="U85" s="76">
        <v>18292</v>
      </c>
      <c r="V85" s="77" t="b">
        <v>1</v>
      </c>
    </row>
    <row r="86" spans="1:22" s="77" customFormat="1" ht="18" customHeight="1" x14ac:dyDescent="0.35">
      <c r="A86" s="116" t="s">
        <v>352</v>
      </c>
      <c r="B86" s="109">
        <v>740</v>
      </c>
      <c r="C86" s="109">
        <v>11</v>
      </c>
      <c r="D86" s="109">
        <v>2265</v>
      </c>
      <c r="E86" s="109">
        <v>3722</v>
      </c>
      <c r="F86" s="109">
        <v>1387</v>
      </c>
      <c r="G86" s="109">
        <v>12</v>
      </c>
      <c r="H86" s="109">
        <v>101</v>
      </c>
      <c r="I86" s="109">
        <v>1424</v>
      </c>
      <c r="J86" s="109">
        <v>1987</v>
      </c>
      <c r="K86" s="109">
        <v>460</v>
      </c>
      <c r="L86" s="109">
        <v>58</v>
      </c>
      <c r="M86" s="109">
        <v>305</v>
      </c>
      <c r="N86" s="109">
        <v>184</v>
      </c>
      <c r="O86" s="109">
        <v>1</v>
      </c>
      <c r="P86" s="109"/>
      <c r="Q86" s="109">
        <v>10</v>
      </c>
      <c r="R86" s="109"/>
      <c r="S86" s="110">
        <v>12667</v>
      </c>
      <c r="T86" s="110">
        <v>279</v>
      </c>
      <c r="U86" s="76">
        <v>12667</v>
      </c>
      <c r="V86" s="77" t="b">
        <v>1</v>
      </c>
    </row>
    <row r="87" spans="1:22" s="77" customFormat="1" ht="18" customHeight="1" x14ac:dyDescent="0.35">
      <c r="A87" s="117" t="s">
        <v>353</v>
      </c>
      <c r="B87" s="111">
        <v>844</v>
      </c>
      <c r="C87" s="111">
        <v>10</v>
      </c>
      <c r="D87" s="111">
        <v>1737</v>
      </c>
      <c r="E87" s="111">
        <v>2617</v>
      </c>
      <c r="F87" s="111">
        <v>1035</v>
      </c>
      <c r="G87" s="111">
        <v>6</v>
      </c>
      <c r="H87" s="111">
        <v>181</v>
      </c>
      <c r="I87" s="111">
        <v>1478</v>
      </c>
      <c r="J87" s="111">
        <v>2673</v>
      </c>
      <c r="K87" s="111">
        <v>933</v>
      </c>
      <c r="L87" s="111">
        <v>83</v>
      </c>
      <c r="M87" s="111">
        <v>365</v>
      </c>
      <c r="N87" s="111">
        <v>200</v>
      </c>
      <c r="O87" s="111">
        <v>6</v>
      </c>
      <c r="P87" s="111"/>
      <c r="Q87" s="111">
        <v>31</v>
      </c>
      <c r="R87" s="111"/>
      <c r="S87" s="112">
        <v>12199</v>
      </c>
      <c r="T87" s="112">
        <v>744</v>
      </c>
      <c r="U87" s="76">
        <v>12199</v>
      </c>
      <c r="V87" s="77" t="b">
        <v>1</v>
      </c>
    </row>
    <row r="88" spans="1:22" s="77" customFormat="1" ht="18" customHeight="1" x14ac:dyDescent="0.35">
      <c r="A88" s="116" t="s">
        <v>354</v>
      </c>
      <c r="B88" s="109">
        <v>636</v>
      </c>
      <c r="C88" s="109">
        <v>7</v>
      </c>
      <c r="D88" s="109">
        <v>1280</v>
      </c>
      <c r="E88" s="109">
        <v>2228</v>
      </c>
      <c r="F88" s="109">
        <v>798</v>
      </c>
      <c r="G88" s="109">
        <v>33</v>
      </c>
      <c r="H88" s="109">
        <v>88</v>
      </c>
      <c r="I88" s="109">
        <v>646</v>
      </c>
      <c r="J88" s="109">
        <v>1484</v>
      </c>
      <c r="K88" s="109">
        <v>477</v>
      </c>
      <c r="L88" s="109">
        <v>60</v>
      </c>
      <c r="M88" s="109">
        <v>315</v>
      </c>
      <c r="N88" s="109">
        <v>147</v>
      </c>
      <c r="O88" s="109">
        <v>4</v>
      </c>
      <c r="P88" s="109"/>
      <c r="Q88" s="109">
        <v>6</v>
      </c>
      <c r="R88" s="109"/>
      <c r="S88" s="110">
        <v>8209</v>
      </c>
      <c r="T88" s="110">
        <v>374</v>
      </c>
      <c r="U88" s="76">
        <v>8209</v>
      </c>
      <c r="V88" s="77" t="b">
        <v>1</v>
      </c>
    </row>
    <row r="89" spans="1:22" s="77" customFormat="1" ht="18" customHeight="1" x14ac:dyDescent="0.35">
      <c r="A89" s="117" t="s">
        <v>355</v>
      </c>
      <c r="B89" s="111">
        <v>1429</v>
      </c>
      <c r="C89" s="111">
        <v>11</v>
      </c>
      <c r="D89" s="111">
        <v>2576</v>
      </c>
      <c r="E89" s="111">
        <v>3621</v>
      </c>
      <c r="F89" s="111">
        <v>1335</v>
      </c>
      <c r="G89" s="111">
        <v>15</v>
      </c>
      <c r="H89" s="111">
        <v>170</v>
      </c>
      <c r="I89" s="111">
        <v>1568</v>
      </c>
      <c r="J89" s="111">
        <v>3625</v>
      </c>
      <c r="K89" s="111">
        <v>1260</v>
      </c>
      <c r="L89" s="111">
        <v>177</v>
      </c>
      <c r="M89" s="111">
        <v>640</v>
      </c>
      <c r="N89" s="111">
        <v>329</v>
      </c>
      <c r="O89" s="111">
        <v>3</v>
      </c>
      <c r="P89" s="111"/>
      <c r="Q89" s="111">
        <v>78</v>
      </c>
      <c r="R89" s="111"/>
      <c r="S89" s="112">
        <v>16837</v>
      </c>
      <c r="T89" s="112">
        <v>930</v>
      </c>
      <c r="U89" s="76">
        <v>16837</v>
      </c>
      <c r="V89" s="77" t="b">
        <v>1</v>
      </c>
    </row>
    <row r="90" spans="1:22" s="77" customFormat="1" ht="18" customHeight="1" x14ac:dyDescent="0.35">
      <c r="A90" s="116" t="s">
        <v>356</v>
      </c>
      <c r="B90" s="109">
        <v>323</v>
      </c>
      <c r="C90" s="109">
        <v>1</v>
      </c>
      <c r="D90" s="109">
        <v>565</v>
      </c>
      <c r="E90" s="109">
        <v>1326</v>
      </c>
      <c r="F90" s="109">
        <v>474</v>
      </c>
      <c r="G90" s="109">
        <v>47</v>
      </c>
      <c r="H90" s="109">
        <v>35</v>
      </c>
      <c r="I90" s="109">
        <v>594</v>
      </c>
      <c r="J90" s="109">
        <v>696</v>
      </c>
      <c r="K90" s="109">
        <v>258</v>
      </c>
      <c r="L90" s="109">
        <v>27</v>
      </c>
      <c r="M90" s="109">
        <v>91</v>
      </c>
      <c r="N90" s="109">
        <v>40</v>
      </c>
      <c r="O90" s="109">
        <v>1</v>
      </c>
      <c r="P90" s="109"/>
      <c r="Q90" s="109">
        <v>1</v>
      </c>
      <c r="R90" s="109"/>
      <c r="S90" s="110">
        <v>4479</v>
      </c>
      <c r="T90" s="110">
        <v>206</v>
      </c>
      <c r="U90" s="76">
        <v>4479</v>
      </c>
      <c r="V90" s="77" t="b">
        <v>1</v>
      </c>
    </row>
    <row r="91" spans="1:22" s="77" customFormat="1" ht="18" customHeight="1" x14ac:dyDescent="0.35">
      <c r="A91" s="117" t="s">
        <v>357</v>
      </c>
      <c r="B91" s="111">
        <v>390</v>
      </c>
      <c r="C91" s="111">
        <v>4</v>
      </c>
      <c r="D91" s="111">
        <v>918</v>
      </c>
      <c r="E91" s="111">
        <v>1441</v>
      </c>
      <c r="F91" s="111">
        <v>479</v>
      </c>
      <c r="G91" s="111">
        <v>31</v>
      </c>
      <c r="H91" s="111">
        <v>65</v>
      </c>
      <c r="I91" s="111">
        <v>649</v>
      </c>
      <c r="J91" s="111">
        <v>1184</v>
      </c>
      <c r="K91" s="111">
        <v>426</v>
      </c>
      <c r="L91" s="111">
        <v>42</v>
      </c>
      <c r="M91" s="111">
        <v>157</v>
      </c>
      <c r="N91" s="111">
        <v>98</v>
      </c>
      <c r="O91" s="111">
        <v>3</v>
      </c>
      <c r="P91" s="111"/>
      <c r="Q91" s="111">
        <v>7</v>
      </c>
      <c r="R91" s="111"/>
      <c r="S91" s="112">
        <v>5894</v>
      </c>
      <c r="T91" s="112">
        <v>360</v>
      </c>
      <c r="U91" s="76">
        <v>5894</v>
      </c>
      <c r="V91" s="77" t="b">
        <v>1</v>
      </c>
    </row>
    <row r="92" spans="1:22" s="77" customFormat="1" ht="18" customHeight="1" x14ac:dyDescent="0.35">
      <c r="A92" s="116" t="s">
        <v>358</v>
      </c>
      <c r="B92" s="109">
        <v>114</v>
      </c>
      <c r="C92" s="109"/>
      <c r="D92" s="109">
        <v>135</v>
      </c>
      <c r="E92" s="109">
        <v>163</v>
      </c>
      <c r="F92" s="109">
        <v>48</v>
      </c>
      <c r="G92" s="109">
        <v>9</v>
      </c>
      <c r="H92" s="109">
        <v>8</v>
      </c>
      <c r="I92" s="109">
        <v>104</v>
      </c>
      <c r="J92" s="109">
        <v>228</v>
      </c>
      <c r="K92" s="109">
        <v>70</v>
      </c>
      <c r="L92" s="109">
        <v>6</v>
      </c>
      <c r="M92" s="109">
        <v>36</v>
      </c>
      <c r="N92" s="109">
        <v>9</v>
      </c>
      <c r="O92" s="109"/>
      <c r="P92" s="109"/>
      <c r="Q92" s="109">
        <v>5</v>
      </c>
      <c r="R92" s="109"/>
      <c r="S92" s="110">
        <v>935</v>
      </c>
      <c r="T92" s="110">
        <v>55</v>
      </c>
      <c r="U92" s="76">
        <v>935</v>
      </c>
      <c r="V92" s="77" t="b">
        <v>1</v>
      </c>
    </row>
    <row r="93" spans="1:22" s="77" customFormat="1" ht="18" customHeight="1" x14ac:dyDescent="0.35">
      <c r="A93" s="117" t="s">
        <v>359</v>
      </c>
      <c r="B93" s="111">
        <v>1502</v>
      </c>
      <c r="C93" s="111">
        <v>16</v>
      </c>
      <c r="D93" s="111">
        <v>3206</v>
      </c>
      <c r="E93" s="111">
        <v>7271</v>
      </c>
      <c r="F93" s="111">
        <v>2312</v>
      </c>
      <c r="G93" s="111">
        <v>61</v>
      </c>
      <c r="H93" s="111">
        <v>327</v>
      </c>
      <c r="I93" s="111">
        <v>3631</v>
      </c>
      <c r="J93" s="111">
        <v>7765</v>
      </c>
      <c r="K93" s="111">
        <v>3184</v>
      </c>
      <c r="L93" s="111">
        <v>98</v>
      </c>
      <c r="M93" s="111">
        <v>461</v>
      </c>
      <c r="N93" s="111">
        <v>256</v>
      </c>
      <c r="O93" s="111">
        <v>12</v>
      </c>
      <c r="P93" s="111"/>
      <c r="Q93" s="111">
        <v>454</v>
      </c>
      <c r="R93" s="111">
        <v>1</v>
      </c>
      <c r="S93" s="112">
        <v>30557</v>
      </c>
      <c r="T93" s="112">
        <v>2287</v>
      </c>
      <c r="U93" s="76">
        <v>30557</v>
      </c>
      <c r="V93" s="77" t="b">
        <v>1</v>
      </c>
    </row>
    <row r="94" spans="1:22" s="77" customFormat="1" ht="18" customHeight="1" x14ac:dyDescent="0.35">
      <c r="A94" s="116" t="s">
        <v>360</v>
      </c>
      <c r="B94" s="109">
        <v>1139</v>
      </c>
      <c r="C94" s="109">
        <v>8</v>
      </c>
      <c r="D94" s="109">
        <v>3154</v>
      </c>
      <c r="E94" s="109">
        <v>4549</v>
      </c>
      <c r="F94" s="109">
        <v>1764</v>
      </c>
      <c r="G94" s="109">
        <v>15</v>
      </c>
      <c r="H94" s="109">
        <v>154</v>
      </c>
      <c r="I94" s="109">
        <v>2141</v>
      </c>
      <c r="J94" s="109">
        <v>3031</v>
      </c>
      <c r="K94" s="109">
        <v>880</v>
      </c>
      <c r="L94" s="109">
        <v>54</v>
      </c>
      <c r="M94" s="109">
        <v>376</v>
      </c>
      <c r="N94" s="109">
        <v>212</v>
      </c>
      <c r="O94" s="109">
        <v>9</v>
      </c>
      <c r="P94" s="109"/>
      <c r="Q94" s="109">
        <v>14</v>
      </c>
      <c r="R94" s="109"/>
      <c r="S94" s="110">
        <v>17500</v>
      </c>
      <c r="T94" s="110">
        <v>608</v>
      </c>
      <c r="U94" s="76">
        <v>17500</v>
      </c>
      <c r="V94" s="77" t="b">
        <v>1</v>
      </c>
    </row>
    <row r="95" spans="1:22" s="77" customFormat="1" ht="18" customHeight="1" x14ac:dyDescent="0.35">
      <c r="A95" s="117" t="s">
        <v>361</v>
      </c>
      <c r="B95" s="111">
        <v>6542</v>
      </c>
      <c r="C95" s="111">
        <v>122</v>
      </c>
      <c r="D95" s="111">
        <v>14800</v>
      </c>
      <c r="E95" s="111">
        <v>29811</v>
      </c>
      <c r="F95" s="111">
        <v>10036</v>
      </c>
      <c r="G95" s="111">
        <v>311</v>
      </c>
      <c r="H95" s="111">
        <v>1084</v>
      </c>
      <c r="I95" s="111">
        <v>20353</v>
      </c>
      <c r="J95" s="111">
        <v>30561</v>
      </c>
      <c r="K95" s="111">
        <v>11626</v>
      </c>
      <c r="L95" s="111">
        <v>303</v>
      </c>
      <c r="M95" s="111">
        <v>1577</v>
      </c>
      <c r="N95" s="111">
        <v>711</v>
      </c>
      <c r="O95" s="111">
        <v>16</v>
      </c>
      <c r="P95" s="111">
        <v>31</v>
      </c>
      <c r="Q95" s="111">
        <v>4174</v>
      </c>
      <c r="R95" s="111">
        <v>4</v>
      </c>
      <c r="S95" s="112">
        <v>132062</v>
      </c>
      <c r="T95" s="112">
        <v>8547</v>
      </c>
      <c r="U95" s="76">
        <v>132062</v>
      </c>
      <c r="V95" s="77" t="b">
        <v>1</v>
      </c>
    </row>
    <row r="96" spans="1:22" s="77" customFormat="1" ht="18" customHeight="1" x14ac:dyDescent="0.35">
      <c r="A96" s="116" t="s">
        <v>362</v>
      </c>
      <c r="B96" s="109">
        <v>594</v>
      </c>
      <c r="C96" s="109">
        <v>8</v>
      </c>
      <c r="D96" s="109">
        <v>1029</v>
      </c>
      <c r="E96" s="109">
        <v>1141</v>
      </c>
      <c r="F96" s="109">
        <v>360</v>
      </c>
      <c r="G96" s="109">
        <v>7</v>
      </c>
      <c r="H96" s="109">
        <v>44</v>
      </c>
      <c r="I96" s="109">
        <v>287</v>
      </c>
      <c r="J96" s="109">
        <v>912</v>
      </c>
      <c r="K96" s="109">
        <v>310</v>
      </c>
      <c r="L96" s="109">
        <v>37</v>
      </c>
      <c r="M96" s="109">
        <v>182</v>
      </c>
      <c r="N96" s="109">
        <v>86</v>
      </c>
      <c r="O96" s="109">
        <v>4</v>
      </c>
      <c r="P96" s="109"/>
      <c r="Q96" s="109">
        <v>6</v>
      </c>
      <c r="R96" s="109"/>
      <c r="S96" s="110">
        <v>5007</v>
      </c>
      <c r="T96" s="110">
        <v>206</v>
      </c>
      <c r="U96" s="76">
        <v>5007</v>
      </c>
      <c r="V96" s="77" t="b">
        <v>1</v>
      </c>
    </row>
    <row r="97" spans="1:22" s="77" customFormat="1" ht="18" customHeight="1" x14ac:dyDescent="0.35">
      <c r="A97" s="117" t="s">
        <v>363</v>
      </c>
      <c r="B97" s="111">
        <v>335</v>
      </c>
      <c r="C97" s="111">
        <v>5</v>
      </c>
      <c r="D97" s="111">
        <v>772</v>
      </c>
      <c r="E97" s="111">
        <v>926</v>
      </c>
      <c r="F97" s="111">
        <v>372</v>
      </c>
      <c r="G97" s="111">
        <v>12</v>
      </c>
      <c r="H97" s="111">
        <v>31</v>
      </c>
      <c r="I97" s="111">
        <v>498</v>
      </c>
      <c r="J97" s="111">
        <v>660</v>
      </c>
      <c r="K97" s="111">
        <v>149</v>
      </c>
      <c r="L97" s="111">
        <v>21</v>
      </c>
      <c r="M97" s="111">
        <v>79</v>
      </c>
      <c r="N97" s="111">
        <v>28</v>
      </c>
      <c r="O97" s="111">
        <v>2</v>
      </c>
      <c r="P97" s="111"/>
      <c r="Q97" s="111"/>
      <c r="R97" s="111"/>
      <c r="S97" s="112">
        <v>3890</v>
      </c>
      <c r="T97" s="112">
        <v>108</v>
      </c>
      <c r="U97" s="76">
        <v>3890</v>
      </c>
      <c r="V97" s="77" t="b">
        <v>1</v>
      </c>
    </row>
    <row r="98" spans="1:22" s="77" customFormat="1" ht="18" customHeight="1" x14ac:dyDescent="0.35">
      <c r="A98" s="116" t="s">
        <v>364</v>
      </c>
      <c r="B98" s="109">
        <v>435</v>
      </c>
      <c r="C98" s="109">
        <v>6</v>
      </c>
      <c r="D98" s="109">
        <v>720</v>
      </c>
      <c r="E98" s="109">
        <v>764</v>
      </c>
      <c r="F98" s="109">
        <v>245</v>
      </c>
      <c r="G98" s="109">
        <v>16</v>
      </c>
      <c r="H98" s="109">
        <v>58</v>
      </c>
      <c r="I98" s="109">
        <v>533</v>
      </c>
      <c r="J98" s="109">
        <v>1046</v>
      </c>
      <c r="K98" s="109">
        <v>399</v>
      </c>
      <c r="L98" s="109">
        <v>22</v>
      </c>
      <c r="M98" s="109">
        <v>144</v>
      </c>
      <c r="N98" s="109">
        <v>69</v>
      </c>
      <c r="O98" s="109">
        <v>1</v>
      </c>
      <c r="P98" s="109"/>
      <c r="Q98" s="109">
        <v>9</v>
      </c>
      <c r="R98" s="109"/>
      <c r="S98" s="110">
        <v>4467</v>
      </c>
      <c r="T98" s="110">
        <v>376</v>
      </c>
      <c r="U98" s="76">
        <v>4467</v>
      </c>
      <c r="V98" s="77" t="b">
        <v>1</v>
      </c>
    </row>
    <row r="99" spans="1:22" s="77" customFormat="1" ht="18" customHeight="1" x14ac:dyDescent="0.35">
      <c r="A99" s="117" t="s">
        <v>365</v>
      </c>
      <c r="B99" s="111">
        <v>1867</v>
      </c>
      <c r="C99" s="111">
        <v>33</v>
      </c>
      <c r="D99" s="111">
        <v>5095</v>
      </c>
      <c r="E99" s="111">
        <v>8933</v>
      </c>
      <c r="F99" s="111">
        <v>2797</v>
      </c>
      <c r="G99" s="111">
        <v>58</v>
      </c>
      <c r="H99" s="111">
        <v>321</v>
      </c>
      <c r="I99" s="111">
        <v>4227</v>
      </c>
      <c r="J99" s="111">
        <v>6715</v>
      </c>
      <c r="K99" s="111">
        <v>2004</v>
      </c>
      <c r="L99" s="111">
        <v>92</v>
      </c>
      <c r="M99" s="111">
        <v>751</v>
      </c>
      <c r="N99" s="111">
        <v>311</v>
      </c>
      <c r="O99" s="111">
        <v>5</v>
      </c>
      <c r="P99" s="111"/>
      <c r="Q99" s="111">
        <v>251</v>
      </c>
      <c r="R99" s="111"/>
      <c r="S99" s="112">
        <v>33460</v>
      </c>
      <c r="T99" s="112">
        <v>1324</v>
      </c>
      <c r="U99" s="76">
        <v>33460</v>
      </c>
      <c r="V99" s="77" t="b">
        <v>1</v>
      </c>
    </row>
    <row r="100" spans="1:22" s="77" customFormat="1" ht="18" customHeight="1" x14ac:dyDescent="0.35">
      <c r="A100" s="116" t="s">
        <v>366</v>
      </c>
      <c r="B100" s="109">
        <v>1227</v>
      </c>
      <c r="C100" s="109">
        <v>14</v>
      </c>
      <c r="D100" s="109">
        <v>2663</v>
      </c>
      <c r="E100" s="109">
        <v>3594</v>
      </c>
      <c r="F100" s="109">
        <v>1249</v>
      </c>
      <c r="G100" s="109">
        <v>160</v>
      </c>
      <c r="H100" s="109">
        <v>139</v>
      </c>
      <c r="I100" s="109">
        <v>1142</v>
      </c>
      <c r="J100" s="109">
        <v>3155</v>
      </c>
      <c r="K100" s="109">
        <v>1076</v>
      </c>
      <c r="L100" s="109">
        <v>104</v>
      </c>
      <c r="M100" s="109">
        <v>562</v>
      </c>
      <c r="N100" s="109">
        <v>297</v>
      </c>
      <c r="O100" s="109">
        <v>2</v>
      </c>
      <c r="P100" s="109"/>
      <c r="Q100" s="109">
        <v>43</v>
      </c>
      <c r="R100" s="109"/>
      <c r="S100" s="110">
        <v>15427</v>
      </c>
      <c r="T100" s="110">
        <v>828</v>
      </c>
      <c r="U100" s="76">
        <v>15427</v>
      </c>
      <c r="V100" s="77" t="b">
        <v>1</v>
      </c>
    </row>
    <row r="101" spans="1:22" s="77" customFormat="1" ht="18" customHeight="1" x14ac:dyDescent="0.35">
      <c r="A101" s="117" t="s">
        <v>367</v>
      </c>
      <c r="B101" s="111">
        <v>1565</v>
      </c>
      <c r="C101" s="111">
        <v>18</v>
      </c>
      <c r="D101" s="111">
        <v>3635</v>
      </c>
      <c r="E101" s="111">
        <v>5277</v>
      </c>
      <c r="F101" s="111">
        <v>1898</v>
      </c>
      <c r="G101" s="111">
        <v>17</v>
      </c>
      <c r="H101" s="111">
        <v>204</v>
      </c>
      <c r="I101" s="111">
        <v>2606</v>
      </c>
      <c r="J101" s="111">
        <v>4619</v>
      </c>
      <c r="K101" s="111">
        <v>1463</v>
      </c>
      <c r="L101" s="111">
        <v>112</v>
      </c>
      <c r="M101" s="111">
        <v>539</v>
      </c>
      <c r="N101" s="111">
        <v>266</v>
      </c>
      <c r="O101" s="111">
        <v>6</v>
      </c>
      <c r="P101" s="111"/>
      <c r="Q101" s="111">
        <v>60</v>
      </c>
      <c r="R101" s="111"/>
      <c r="S101" s="112">
        <v>22285</v>
      </c>
      <c r="T101" s="112">
        <v>1043</v>
      </c>
      <c r="U101" s="76">
        <v>22285</v>
      </c>
      <c r="V101" s="77" t="b">
        <v>1</v>
      </c>
    </row>
    <row r="102" spans="1:22" s="77" customFormat="1" ht="18" customHeight="1" x14ac:dyDescent="0.35">
      <c r="A102" s="116" t="s">
        <v>368</v>
      </c>
      <c r="B102" s="109">
        <v>575</v>
      </c>
      <c r="C102" s="109">
        <v>4</v>
      </c>
      <c r="D102" s="109">
        <v>1004</v>
      </c>
      <c r="E102" s="109">
        <v>1671</v>
      </c>
      <c r="F102" s="109">
        <v>613</v>
      </c>
      <c r="G102" s="109">
        <v>25</v>
      </c>
      <c r="H102" s="109">
        <v>56</v>
      </c>
      <c r="I102" s="109">
        <v>836</v>
      </c>
      <c r="J102" s="109">
        <v>1740</v>
      </c>
      <c r="K102" s="109">
        <v>572</v>
      </c>
      <c r="L102" s="109">
        <v>57</v>
      </c>
      <c r="M102" s="109">
        <v>217</v>
      </c>
      <c r="N102" s="109">
        <v>127</v>
      </c>
      <c r="O102" s="109">
        <v>3</v>
      </c>
      <c r="P102" s="109"/>
      <c r="Q102" s="109">
        <v>22</v>
      </c>
      <c r="R102" s="109">
        <v>1</v>
      </c>
      <c r="S102" s="110">
        <v>7523</v>
      </c>
      <c r="T102" s="110">
        <v>450</v>
      </c>
      <c r="U102" s="76">
        <v>7523</v>
      </c>
      <c r="V102" s="77" t="b">
        <v>1</v>
      </c>
    </row>
    <row r="103" spans="1:22" s="77" customFormat="1" ht="18" customHeight="1" x14ac:dyDescent="0.35">
      <c r="A103" s="117" t="s">
        <v>369</v>
      </c>
      <c r="B103" s="113">
        <v>412</v>
      </c>
      <c r="C103" s="113">
        <v>3</v>
      </c>
      <c r="D103" s="113">
        <v>634</v>
      </c>
      <c r="E103" s="113">
        <v>942</v>
      </c>
      <c r="F103" s="113">
        <v>346</v>
      </c>
      <c r="G103" s="113">
        <v>23</v>
      </c>
      <c r="H103" s="113">
        <v>31</v>
      </c>
      <c r="I103" s="113">
        <v>365</v>
      </c>
      <c r="J103" s="113">
        <v>715</v>
      </c>
      <c r="K103" s="113">
        <v>260</v>
      </c>
      <c r="L103" s="113">
        <v>26</v>
      </c>
      <c r="M103" s="113">
        <v>149</v>
      </c>
      <c r="N103" s="113">
        <v>62</v>
      </c>
      <c r="O103" s="113"/>
      <c r="P103" s="113"/>
      <c r="Q103" s="113">
        <v>6</v>
      </c>
      <c r="R103" s="113"/>
      <c r="S103" s="114">
        <v>3974</v>
      </c>
      <c r="T103" s="114">
        <v>205</v>
      </c>
      <c r="U103" s="76">
        <v>3974</v>
      </c>
      <c r="V103" s="77" t="b">
        <v>1</v>
      </c>
    </row>
    <row r="104" spans="1:22" s="80" customFormat="1" ht="18" customHeight="1" x14ac:dyDescent="0.35">
      <c r="A104" s="118" t="s">
        <v>370</v>
      </c>
      <c r="B104" s="115">
        <v>126663</v>
      </c>
      <c r="C104" s="115">
        <v>1611</v>
      </c>
      <c r="D104" s="115">
        <v>300675</v>
      </c>
      <c r="E104" s="115">
        <v>510972</v>
      </c>
      <c r="F104" s="115">
        <v>181443</v>
      </c>
      <c r="G104" s="115">
        <v>5919</v>
      </c>
      <c r="H104" s="115">
        <v>18382</v>
      </c>
      <c r="I104" s="115">
        <v>258861</v>
      </c>
      <c r="J104" s="115">
        <v>418501</v>
      </c>
      <c r="K104" s="115">
        <v>142328</v>
      </c>
      <c r="L104" s="115">
        <v>8466</v>
      </c>
      <c r="M104" s="115">
        <v>44671</v>
      </c>
      <c r="N104" s="115">
        <v>21940</v>
      </c>
      <c r="O104" s="115">
        <v>503</v>
      </c>
      <c r="P104" s="115">
        <v>157</v>
      </c>
      <c r="Q104" s="115">
        <v>21976</v>
      </c>
      <c r="R104" s="115">
        <v>15</v>
      </c>
      <c r="S104" s="115">
        <v>2063083</v>
      </c>
      <c r="T104" s="115">
        <v>96416</v>
      </c>
      <c r="U104" s="79">
        <v>2063083</v>
      </c>
      <c r="V104" s="80" t="b">
        <v>1</v>
      </c>
    </row>
    <row r="105" spans="1:22" x14ac:dyDescent="0.3">
      <c r="A105" s="7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</row>
    <row r="106" spans="1:22" x14ac:dyDescent="0.3">
      <c r="A106" s="131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</row>
    <row r="107" spans="1:22" x14ac:dyDescent="0.3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</row>
    <row r="108" spans="1:22" x14ac:dyDescent="0.3">
      <c r="A108" s="7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</row>
    <row r="109" spans="1:22" x14ac:dyDescent="0.3">
      <c r="A109" s="75" t="s">
        <v>371</v>
      </c>
      <c r="B109" s="72">
        <v>126663</v>
      </c>
      <c r="C109" s="72">
        <v>1611</v>
      </c>
      <c r="D109" s="72">
        <v>300675</v>
      </c>
      <c r="E109" s="72">
        <v>510972</v>
      </c>
      <c r="F109" s="72">
        <v>181443</v>
      </c>
      <c r="G109" s="72">
        <v>5919</v>
      </c>
      <c r="H109" s="72">
        <v>18382</v>
      </c>
      <c r="I109" s="72">
        <v>258861</v>
      </c>
      <c r="J109" s="72">
        <v>418501</v>
      </c>
      <c r="K109" s="72">
        <v>142328</v>
      </c>
      <c r="L109" s="72">
        <v>8466</v>
      </c>
      <c r="M109" s="72">
        <v>44671</v>
      </c>
      <c r="N109" s="72">
        <v>21940</v>
      </c>
      <c r="O109" s="72">
        <v>503</v>
      </c>
      <c r="P109" s="72">
        <v>157</v>
      </c>
      <c r="Q109" s="72">
        <v>21976</v>
      </c>
      <c r="R109" s="72">
        <v>15</v>
      </c>
      <c r="S109" s="72">
        <v>2063083</v>
      </c>
      <c r="T109" s="72">
        <v>96416</v>
      </c>
    </row>
    <row r="110" spans="1:22" x14ac:dyDescent="0.3">
      <c r="A110" s="75" t="s">
        <v>372</v>
      </c>
      <c r="B110" t="b">
        <v>1</v>
      </c>
      <c r="C110" t="b">
        <v>1</v>
      </c>
      <c r="D110" t="b">
        <v>1</v>
      </c>
      <c r="E110" t="b">
        <v>1</v>
      </c>
      <c r="F110" t="b">
        <v>1</v>
      </c>
      <c r="G110" t="b">
        <v>1</v>
      </c>
      <c r="H110" t="b">
        <v>1</v>
      </c>
      <c r="I110" t="b">
        <v>1</v>
      </c>
      <c r="J110" t="b">
        <v>1</v>
      </c>
      <c r="K110" t="b">
        <v>1</v>
      </c>
      <c r="L110" t="b">
        <v>1</v>
      </c>
      <c r="M110" t="b">
        <v>1</v>
      </c>
      <c r="N110" t="b">
        <v>1</v>
      </c>
      <c r="O110" t="b">
        <v>1</v>
      </c>
      <c r="P110" t="b">
        <v>1</v>
      </c>
      <c r="Q110" t="b">
        <v>1</v>
      </c>
      <c r="R110" t="b">
        <v>1</v>
      </c>
      <c r="S110" t="b">
        <v>1</v>
      </c>
      <c r="T110" t="b">
        <v>1</v>
      </c>
    </row>
  </sheetData>
  <autoFilter ref="U3:V3"/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8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8" t="s">
        <v>394</v>
      </c>
      <c r="AQ3" s="98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9">
        <f>SUMIF($E$3:$AN$3,$AP$1,$E4:$AN4)</f>
        <v>0</v>
      </c>
      <c r="AQ4" s="99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9">
        <f t="shared" ref="AP5:AP68" si="0">SUMIF($E$3:$AN$3,$AP$1,$E5:$AN5)</f>
        <v>0</v>
      </c>
      <c r="AQ5" s="99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9">
        <f t="shared" si="0"/>
        <v>0</v>
      </c>
      <c r="AQ6" s="99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9">
        <f t="shared" si="0"/>
        <v>0</v>
      </c>
      <c r="AQ7" s="99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9">
        <f t="shared" si="0"/>
        <v>0</v>
      </c>
      <c r="AQ8" s="99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9">
        <f t="shared" si="0"/>
        <v>0</v>
      </c>
      <c r="AQ9" s="99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9">
        <f t="shared" si="0"/>
        <v>0</v>
      </c>
      <c r="AQ10" s="99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9">
        <f t="shared" si="0"/>
        <v>0</v>
      </c>
      <c r="AQ11" s="99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9">
        <f t="shared" si="0"/>
        <v>0</v>
      </c>
      <c r="AQ12" s="99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9">
        <f t="shared" si="0"/>
        <v>0</v>
      </c>
      <c r="AQ13" s="99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9">
        <f t="shared" si="0"/>
        <v>0</v>
      </c>
      <c r="AQ14" s="99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9">
        <f t="shared" si="0"/>
        <v>0</v>
      </c>
      <c r="AQ15" s="99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9">
        <f t="shared" si="0"/>
        <v>0</v>
      </c>
      <c r="AQ16" s="99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9">
        <f t="shared" si="0"/>
        <v>0</v>
      </c>
      <c r="AQ17" s="99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9">
        <f t="shared" si="0"/>
        <v>0</v>
      </c>
      <c r="AQ18" s="99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9">
        <f t="shared" si="0"/>
        <v>0</v>
      </c>
      <c r="AQ19" s="99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9">
        <f t="shared" si="0"/>
        <v>0</v>
      </c>
      <c r="AQ20" s="99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9">
        <f t="shared" si="0"/>
        <v>0</v>
      </c>
      <c r="AQ21" s="99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9">
        <f t="shared" si="0"/>
        <v>0</v>
      </c>
      <c r="AQ22" s="99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9">
        <f t="shared" si="0"/>
        <v>0</v>
      </c>
      <c r="AQ23" s="99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9">
        <f t="shared" si="0"/>
        <v>0</v>
      </c>
      <c r="AQ24" s="99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9">
        <f t="shared" si="0"/>
        <v>0</v>
      </c>
      <c r="AQ25" s="99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9">
        <f t="shared" si="0"/>
        <v>0</v>
      </c>
      <c r="AQ26" s="99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9">
        <f t="shared" si="0"/>
        <v>0</v>
      </c>
      <c r="AQ27" s="99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9">
        <f t="shared" si="0"/>
        <v>0</v>
      </c>
      <c r="AQ28" s="99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9">
        <f t="shared" si="0"/>
        <v>0</v>
      </c>
      <c r="AQ29" s="99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9">
        <f t="shared" si="0"/>
        <v>0</v>
      </c>
      <c r="AQ30" s="99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9">
        <f t="shared" si="0"/>
        <v>0</v>
      </c>
      <c r="AQ31" s="99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9">
        <f t="shared" si="0"/>
        <v>0</v>
      </c>
      <c r="AQ32" s="99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9">
        <f t="shared" si="0"/>
        <v>0</v>
      </c>
      <c r="AQ33" s="99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9">
        <f t="shared" si="0"/>
        <v>0</v>
      </c>
      <c r="AQ34" s="99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9">
        <f t="shared" si="0"/>
        <v>0</v>
      </c>
      <c r="AQ35" s="99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9">
        <f t="shared" si="0"/>
        <v>0</v>
      </c>
      <c r="AQ36" s="99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9">
        <f t="shared" si="0"/>
        <v>0</v>
      </c>
      <c r="AQ37" s="99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9">
        <f t="shared" si="0"/>
        <v>0</v>
      </c>
      <c r="AQ38" s="99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9">
        <f t="shared" si="0"/>
        <v>0</v>
      </c>
      <c r="AQ39" s="99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9">
        <f t="shared" si="0"/>
        <v>0</v>
      </c>
      <c r="AQ40" s="99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9">
        <f t="shared" si="0"/>
        <v>0</v>
      </c>
      <c r="AQ41" s="99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9">
        <f t="shared" si="0"/>
        <v>0</v>
      </c>
      <c r="AQ42" s="99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9">
        <f t="shared" si="0"/>
        <v>0</v>
      </c>
      <c r="AQ43" s="99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9">
        <f t="shared" si="0"/>
        <v>0</v>
      </c>
      <c r="AQ44" s="99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9">
        <f t="shared" si="0"/>
        <v>0</v>
      </c>
      <c r="AQ45" s="99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9">
        <f t="shared" si="0"/>
        <v>0</v>
      </c>
      <c r="AQ46" s="99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9">
        <f t="shared" si="0"/>
        <v>0</v>
      </c>
      <c r="AQ47" s="99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9">
        <f t="shared" si="0"/>
        <v>0</v>
      </c>
      <c r="AQ48" s="99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9">
        <f t="shared" si="0"/>
        <v>0</v>
      </c>
      <c r="AQ49" s="99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9">
        <f t="shared" si="0"/>
        <v>0</v>
      </c>
      <c r="AQ50" s="99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9">
        <f t="shared" si="0"/>
        <v>0</v>
      </c>
      <c r="AQ51" s="99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9">
        <f t="shared" si="0"/>
        <v>0</v>
      </c>
      <c r="AQ52" s="99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9">
        <f t="shared" si="0"/>
        <v>0</v>
      </c>
      <c r="AQ53" s="99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9">
        <f t="shared" si="0"/>
        <v>0</v>
      </c>
      <c r="AQ54" s="99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9">
        <f t="shared" si="0"/>
        <v>0</v>
      </c>
      <c r="AQ55" s="99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9">
        <f t="shared" si="0"/>
        <v>0</v>
      </c>
      <c r="AQ56" s="99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9">
        <f t="shared" si="0"/>
        <v>0</v>
      </c>
      <c r="AQ57" s="99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9">
        <f t="shared" si="0"/>
        <v>0</v>
      </c>
      <c r="AQ58" s="99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9">
        <f t="shared" si="0"/>
        <v>0</v>
      </c>
      <c r="AQ59" s="99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9">
        <f t="shared" si="0"/>
        <v>0</v>
      </c>
      <c r="AQ60" s="99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9">
        <f t="shared" si="0"/>
        <v>0</v>
      </c>
      <c r="AQ61" s="99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9">
        <f t="shared" si="0"/>
        <v>0</v>
      </c>
      <c r="AQ62" s="99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9">
        <f t="shared" si="0"/>
        <v>0</v>
      </c>
      <c r="AQ63" s="99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9">
        <f t="shared" si="0"/>
        <v>0</v>
      </c>
      <c r="AQ64" s="99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9">
        <f t="shared" si="0"/>
        <v>0</v>
      </c>
      <c r="AQ65" s="99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9">
        <f t="shared" si="0"/>
        <v>0</v>
      </c>
      <c r="AQ66" s="99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9">
        <f t="shared" si="0"/>
        <v>0</v>
      </c>
      <c r="AQ67" s="99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9">
        <f t="shared" si="0"/>
        <v>0</v>
      </c>
      <c r="AQ68" s="99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9">
        <f t="shared" ref="AP69:AP132" si="1">SUMIF($E$3:$AN$3,$AP$1,$E69:$AN69)</f>
        <v>0</v>
      </c>
      <c r="AQ69" s="99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9">
        <f t="shared" si="1"/>
        <v>0</v>
      </c>
      <c r="AQ70" s="99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9">
        <f t="shared" si="1"/>
        <v>0</v>
      </c>
      <c r="AQ71" s="99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9">
        <f t="shared" si="1"/>
        <v>0</v>
      </c>
      <c r="AQ72" s="99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9">
        <f t="shared" si="1"/>
        <v>0</v>
      </c>
      <c r="AQ73" s="99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9">
        <f t="shared" si="1"/>
        <v>0</v>
      </c>
      <c r="AQ74" s="99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9">
        <f t="shared" si="1"/>
        <v>0</v>
      </c>
      <c r="AQ75" s="99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9">
        <f t="shared" si="1"/>
        <v>0</v>
      </c>
      <c r="AQ76" s="99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9">
        <f t="shared" si="1"/>
        <v>0</v>
      </c>
      <c r="AQ77" s="99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9">
        <f t="shared" si="1"/>
        <v>0</v>
      </c>
      <c r="AQ78" s="99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9">
        <f t="shared" si="1"/>
        <v>0</v>
      </c>
      <c r="AQ79" s="99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9">
        <f t="shared" si="1"/>
        <v>0</v>
      </c>
      <c r="AQ80" s="99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9">
        <f t="shared" si="1"/>
        <v>0</v>
      </c>
      <c r="AQ81" s="99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9">
        <f t="shared" si="1"/>
        <v>0</v>
      </c>
      <c r="AQ82" s="99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9">
        <f t="shared" si="1"/>
        <v>0</v>
      </c>
      <c r="AQ83" s="99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9">
        <f t="shared" si="1"/>
        <v>0</v>
      </c>
      <c r="AQ84" s="99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9">
        <f t="shared" si="1"/>
        <v>0</v>
      </c>
      <c r="AQ85" s="99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9">
        <f t="shared" si="1"/>
        <v>0</v>
      </c>
      <c r="AQ86" s="99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9">
        <f t="shared" si="1"/>
        <v>0</v>
      </c>
      <c r="AQ87" s="99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9">
        <f t="shared" si="1"/>
        <v>0</v>
      </c>
      <c r="AQ88" s="99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9">
        <f t="shared" si="1"/>
        <v>0</v>
      </c>
      <c r="AQ89" s="99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9">
        <f t="shared" si="1"/>
        <v>0</v>
      </c>
      <c r="AQ90" s="99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9">
        <f t="shared" si="1"/>
        <v>0</v>
      </c>
      <c r="AQ91" s="99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9">
        <f t="shared" si="1"/>
        <v>0</v>
      </c>
      <c r="AQ92" s="99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9">
        <f t="shared" si="1"/>
        <v>0</v>
      </c>
      <c r="AQ93" s="99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9">
        <f t="shared" si="1"/>
        <v>0</v>
      </c>
      <c r="AQ94" s="99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9">
        <f t="shared" si="1"/>
        <v>0</v>
      </c>
      <c r="AQ95" s="99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9">
        <f t="shared" si="1"/>
        <v>0</v>
      </c>
      <c r="AQ96" s="99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9">
        <f t="shared" si="1"/>
        <v>0</v>
      </c>
      <c r="AQ97" s="99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9">
        <f t="shared" si="1"/>
        <v>0</v>
      </c>
      <c r="AQ98" s="99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9">
        <f t="shared" si="1"/>
        <v>0</v>
      </c>
      <c r="AQ99" s="99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9">
        <f t="shared" si="1"/>
        <v>0</v>
      </c>
      <c r="AQ100" s="99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9">
        <f t="shared" si="1"/>
        <v>0</v>
      </c>
      <c r="AQ101" s="99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9">
        <f t="shared" si="1"/>
        <v>0</v>
      </c>
      <c r="AQ102" s="99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9">
        <f t="shared" si="1"/>
        <v>0</v>
      </c>
      <c r="AQ103" s="99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9">
        <f t="shared" si="1"/>
        <v>0</v>
      </c>
      <c r="AQ104" s="99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9">
        <f t="shared" si="1"/>
        <v>0</v>
      </c>
      <c r="AQ105" s="99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9">
        <f t="shared" si="1"/>
        <v>0</v>
      </c>
      <c r="AQ106" s="99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9">
        <f t="shared" si="1"/>
        <v>0</v>
      </c>
      <c r="AQ107" s="99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9">
        <f t="shared" si="1"/>
        <v>0</v>
      </c>
      <c r="AQ108" s="99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9">
        <f t="shared" si="1"/>
        <v>0</v>
      </c>
      <c r="AQ109" s="99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9">
        <f t="shared" si="1"/>
        <v>0</v>
      </c>
      <c r="AQ110" s="99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9">
        <f t="shared" si="1"/>
        <v>0</v>
      </c>
      <c r="AQ111" s="99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9">
        <f t="shared" si="1"/>
        <v>0</v>
      </c>
      <c r="AQ112" s="99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9">
        <f t="shared" si="1"/>
        <v>0</v>
      </c>
      <c r="AQ113" s="99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9">
        <f t="shared" si="1"/>
        <v>0</v>
      </c>
      <c r="AQ114" s="99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9">
        <f t="shared" si="1"/>
        <v>0</v>
      </c>
      <c r="AQ115" s="99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9">
        <f t="shared" si="1"/>
        <v>0</v>
      </c>
      <c r="AQ116" s="99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9">
        <f t="shared" si="1"/>
        <v>0</v>
      </c>
      <c r="AQ117" s="99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9">
        <f t="shared" si="1"/>
        <v>0</v>
      </c>
      <c r="AQ118" s="99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9">
        <f t="shared" si="1"/>
        <v>0</v>
      </c>
      <c r="AQ119" s="99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9">
        <f t="shared" si="1"/>
        <v>0</v>
      </c>
      <c r="AQ120" s="99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9">
        <f t="shared" si="1"/>
        <v>0</v>
      </c>
      <c r="AQ121" s="99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9">
        <f t="shared" si="1"/>
        <v>0</v>
      </c>
      <c r="AQ122" s="99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9">
        <f t="shared" si="1"/>
        <v>0</v>
      </c>
      <c r="AQ123" s="99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9">
        <f t="shared" si="1"/>
        <v>0</v>
      </c>
      <c r="AQ124" s="99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9">
        <f t="shared" si="1"/>
        <v>0</v>
      </c>
      <c r="AQ125" s="99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9">
        <f t="shared" si="1"/>
        <v>0</v>
      </c>
      <c r="AQ126" s="99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9">
        <f t="shared" si="1"/>
        <v>0</v>
      </c>
      <c r="AQ127" s="99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9">
        <f t="shared" si="1"/>
        <v>0</v>
      </c>
      <c r="AQ128" s="99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9">
        <f t="shared" si="1"/>
        <v>0</v>
      </c>
      <c r="AQ129" s="99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9">
        <f t="shared" si="1"/>
        <v>0</v>
      </c>
      <c r="AQ130" s="99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9">
        <f t="shared" si="1"/>
        <v>0</v>
      </c>
      <c r="AQ131" s="99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9">
        <f t="shared" si="1"/>
        <v>0</v>
      </c>
      <c r="AQ132" s="99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9">
        <f t="shared" ref="AP133:AP159" si="2">SUMIF($E$3:$AN$3,$AP$1,$E133:$AN133)</f>
        <v>0</v>
      </c>
      <c r="AQ133" s="99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9">
        <f t="shared" si="2"/>
        <v>0</v>
      </c>
      <c r="AQ134" s="99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9">
        <f t="shared" si="2"/>
        <v>0</v>
      </c>
      <c r="AQ135" s="99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9">
        <f t="shared" si="2"/>
        <v>0</v>
      </c>
      <c r="AQ136" s="99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9">
        <f t="shared" si="2"/>
        <v>0</v>
      </c>
      <c r="AQ137" s="99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9">
        <f t="shared" si="2"/>
        <v>0</v>
      </c>
      <c r="AQ138" s="99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9">
        <f t="shared" si="2"/>
        <v>0</v>
      </c>
      <c r="AQ139" s="99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9">
        <f t="shared" si="2"/>
        <v>0</v>
      </c>
      <c r="AQ140" s="99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9">
        <f t="shared" si="2"/>
        <v>0</v>
      </c>
      <c r="AQ141" s="99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9">
        <f t="shared" si="2"/>
        <v>0</v>
      </c>
      <c r="AQ142" s="99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9">
        <f t="shared" si="2"/>
        <v>0</v>
      </c>
      <c r="AQ143" s="99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9">
        <f t="shared" si="2"/>
        <v>0</v>
      </c>
      <c r="AQ144" s="99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9">
        <f t="shared" si="2"/>
        <v>0</v>
      </c>
      <c r="AQ145" s="99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9">
        <f t="shared" si="2"/>
        <v>0</v>
      </c>
      <c r="AQ146" s="99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9">
        <f t="shared" si="2"/>
        <v>0</v>
      </c>
      <c r="AQ147" s="99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9">
        <f t="shared" si="2"/>
        <v>0</v>
      </c>
      <c r="AQ148" s="99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9">
        <f t="shared" si="2"/>
        <v>0</v>
      </c>
      <c r="AQ149" s="99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9">
        <f t="shared" si="2"/>
        <v>0</v>
      </c>
      <c r="AQ150" s="99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9">
        <f t="shared" si="2"/>
        <v>0</v>
      </c>
      <c r="AQ151" s="99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9">
        <f t="shared" si="2"/>
        <v>0</v>
      </c>
      <c r="AQ152" s="99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9">
        <f t="shared" si="2"/>
        <v>0</v>
      </c>
      <c r="AQ153" s="99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9">
        <f t="shared" si="2"/>
        <v>0</v>
      </c>
      <c r="AQ154" s="99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9">
        <f t="shared" si="2"/>
        <v>0</v>
      </c>
      <c r="AQ155" s="99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9">
        <f t="shared" si="2"/>
        <v>0</v>
      </c>
      <c r="AQ156" s="99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9">
        <f t="shared" si="2"/>
        <v>0</v>
      </c>
      <c r="AQ157" s="99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9">
        <f t="shared" si="2"/>
        <v>0</v>
      </c>
      <c r="AQ158" s="99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9">
        <f t="shared" si="2"/>
        <v>0</v>
      </c>
      <c r="AQ159" s="99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104" bestFit="1" customWidth="1"/>
    <col min="3" max="8" width="12.5546875" customWidth="1"/>
  </cols>
  <sheetData>
    <row r="1" spans="1:16" x14ac:dyDescent="0.3">
      <c r="A1" s="98" t="e">
        <f>#REF!</f>
        <v>#REF!</v>
      </c>
    </row>
    <row r="2" spans="1:16" x14ac:dyDescent="0.3">
      <c r="A2" s="103"/>
    </row>
    <row r="3" spans="1:16" x14ac:dyDescent="0.3">
      <c r="A3" s="100" t="s">
        <v>392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100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100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100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100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100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100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100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100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100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100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100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100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100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100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100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100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100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100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100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100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00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00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100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100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100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100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100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100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00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100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100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100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100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100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100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100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103"/>
    </row>
    <row r="41" spans="1:16" x14ac:dyDescent="0.3">
      <c r="A41" s="100" t="s">
        <v>397</v>
      </c>
      <c r="B41" s="101"/>
      <c r="C41" s="102">
        <f>SUMIF($B:$B,$A$1,C:C)</f>
        <v>0</v>
      </c>
      <c r="D41" s="102">
        <f t="shared" ref="D41:H41" si="0">SUMIF($B:$B,$A$1,D:D)</f>
        <v>0</v>
      </c>
      <c r="E41" s="102">
        <f t="shared" si="0"/>
        <v>0</v>
      </c>
      <c r="F41" s="102">
        <f t="shared" si="0"/>
        <v>0</v>
      </c>
      <c r="G41" s="102">
        <f t="shared" si="0"/>
        <v>0</v>
      </c>
      <c r="H41" s="102">
        <f t="shared" si="0"/>
        <v>0</v>
      </c>
    </row>
    <row r="42" spans="1:16" x14ac:dyDescent="0.3">
      <c r="A42" s="100" t="s">
        <v>398</v>
      </c>
      <c r="B42" s="101"/>
      <c r="C42" s="102">
        <f>SUMIF($A:$A,"&lt;="&amp;VLOOKUP($A$1,#REF!,6,0),C:C)</f>
        <v>0</v>
      </c>
      <c r="D42" s="102">
        <f>SUMIF($A:$A,"&lt;="&amp;VLOOKUP($A$1,#REF!,6,0),D:D)</f>
        <v>0</v>
      </c>
      <c r="E42" s="102">
        <f>SUMIF($A:$A,"&lt;="&amp;VLOOKUP($A$1,#REF!,6,0),E:E)</f>
        <v>0</v>
      </c>
      <c r="F42" s="102">
        <f>SUMIF($A:$A,"&lt;="&amp;VLOOKUP($A$1,#REF!,6,0),F:F)</f>
        <v>0</v>
      </c>
      <c r="G42" s="102">
        <f>SUMIF($A:$A,"&lt;="&amp;VLOOKUP($A$1,#REF!,6,0),G:G)</f>
        <v>0</v>
      </c>
      <c r="H42" s="102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98" t="e">
        <f>#REF!</f>
        <v>#REF!</v>
      </c>
    </row>
    <row r="2" spans="1:13" x14ac:dyDescent="0.3">
      <c r="A2" s="101"/>
    </row>
    <row r="3" spans="1:13" x14ac:dyDescent="0.3">
      <c r="A3" s="100" t="s">
        <v>392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100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100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100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100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100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100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100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100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100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100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100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100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100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100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100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100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100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100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100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100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100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100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100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100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100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100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100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100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100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100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100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100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100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100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100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100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101"/>
    </row>
    <row r="41" spans="1:13" x14ac:dyDescent="0.3">
      <c r="A41" s="100" t="s">
        <v>397</v>
      </c>
      <c r="B41" s="101"/>
      <c r="C41" s="102">
        <f>SUMIF($B:$B,$A$1,C:C)</f>
        <v>0</v>
      </c>
      <c r="D41" s="102">
        <f t="shared" ref="D41:H41" si="0">SUMIF($B:$B,$A$1,D:D)</f>
        <v>0</v>
      </c>
      <c r="E41" s="102">
        <f t="shared" si="0"/>
        <v>0</v>
      </c>
      <c r="F41" s="102">
        <f t="shared" si="0"/>
        <v>0</v>
      </c>
      <c r="G41" s="102">
        <f t="shared" si="0"/>
        <v>0</v>
      </c>
      <c r="H41" s="102">
        <f t="shared" si="0"/>
        <v>0</v>
      </c>
    </row>
    <row r="42" spans="1:13" x14ac:dyDescent="0.3">
      <c r="A42" s="100" t="s">
        <v>398</v>
      </c>
      <c r="B42" s="101"/>
      <c r="C42" s="102">
        <f>SUMIF($A:$A,"&lt;="&amp;VLOOKUP($A$1,#REF!,6,0),C:C)</f>
        <v>0</v>
      </c>
      <c r="D42" s="102">
        <f>SUMIF($A:$A,"&lt;="&amp;VLOOKUP($A$1,#REF!,6,0),D:D)</f>
        <v>0</v>
      </c>
      <c r="E42" s="102">
        <f>SUMIF($A:$A,"&lt;="&amp;VLOOKUP($A$1,#REF!,6,0),E:E)</f>
        <v>0</v>
      </c>
      <c r="F42" s="102">
        <f>SUMIF($A:$A,"&lt;="&amp;VLOOKUP($A$1,#REF!,6,0),F:F)</f>
        <v>0</v>
      </c>
      <c r="G42" s="102">
        <f>SUMIF($A:$A,"&lt;="&amp;VLOOKUP($A$1,#REF!,6,0),G:G)</f>
        <v>0</v>
      </c>
      <c r="H42" s="102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98" t="e">
        <f>#REF!</f>
        <v>#REF!</v>
      </c>
    </row>
    <row r="2" spans="1:14" x14ac:dyDescent="0.3">
      <c r="A2" s="101"/>
    </row>
    <row r="3" spans="1:14" x14ac:dyDescent="0.3">
      <c r="A3" s="100" t="s">
        <v>392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100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100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100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100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100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100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100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100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100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100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100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100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100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100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100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100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100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100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100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100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100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100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100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100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100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100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100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100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100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100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100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100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100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100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100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100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101"/>
    </row>
    <row r="41" spans="1:14" x14ac:dyDescent="0.3">
      <c r="A41" s="100" t="s">
        <v>397</v>
      </c>
      <c r="B41" s="101"/>
      <c r="C41" s="102">
        <f>SUMIF($B:$B,$A$1,C:C)</f>
        <v>0</v>
      </c>
      <c r="D41" s="102">
        <f t="shared" ref="D41:H41" si="0">SUMIF($B:$B,$A$1,D:D)</f>
        <v>0</v>
      </c>
      <c r="E41" s="102">
        <f t="shared" si="0"/>
        <v>0</v>
      </c>
      <c r="F41" s="102">
        <f t="shared" si="0"/>
        <v>0</v>
      </c>
      <c r="G41" s="102">
        <f t="shared" si="0"/>
        <v>0</v>
      </c>
      <c r="H41" s="102">
        <f t="shared" si="0"/>
        <v>0</v>
      </c>
    </row>
    <row r="42" spans="1:14" x14ac:dyDescent="0.3">
      <c r="A42" s="100" t="s">
        <v>398</v>
      </c>
      <c r="B42" s="101"/>
      <c r="C42" s="102">
        <f>SUMIF($A:$A,"&lt;="&amp;VLOOKUP($A$1,#REF!,6,0),C:C)</f>
        <v>0</v>
      </c>
      <c r="D42" s="102">
        <f>SUMIF($A:$A,"&lt;="&amp;VLOOKUP($A$1,#REF!,6,0),D:D)</f>
        <v>0</v>
      </c>
      <c r="E42" s="102">
        <f>SUMIF($A:$A,"&lt;="&amp;VLOOKUP($A$1,#REF!,6,0),E:E)</f>
        <v>0</v>
      </c>
      <c r="F42" s="102">
        <f>SUMIF($A:$A,"&lt;="&amp;VLOOKUP($A$1,#REF!,6,0),F:F)</f>
        <v>0</v>
      </c>
      <c r="G42" s="102">
        <f>SUMIF($A:$A,"&lt;="&amp;VLOOKUP($A$1,#REF!,6,0),G:G)</f>
        <v>0</v>
      </c>
      <c r="H42" s="102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249977111117893"/>
    <pageSetUpPr fitToPage="1"/>
  </sheetPr>
  <dimension ref="A1:S34"/>
  <sheetViews>
    <sheetView tabSelected="1" view="pageBreakPreview" zoomScale="65" zoomScaleNormal="85" zoomScaleSheetLayoutView="65" workbookViewId="0">
      <selection activeCell="Q21" sqref="Q2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x14ac:dyDescent="0.3"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425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6.05" customHeight="1" x14ac:dyDescent="0.3">
      <c r="A3" s="58"/>
      <c r="B3" s="60"/>
      <c r="C3" s="168" t="s">
        <v>470</v>
      </c>
      <c r="D3" s="168"/>
      <c r="E3" s="168"/>
      <c r="F3" s="168"/>
      <c r="G3" s="61"/>
      <c r="H3" s="168" t="s">
        <v>471</v>
      </c>
      <c r="I3" s="168"/>
      <c r="J3" s="168"/>
      <c r="K3" s="168"/>
      <c r="L3" s="61"/>
      <c r="M3" s="168" t="s">
        <v>374</v>
      </c>
      <c r="N3" s="168"/>
      <c r="O3" s="168"/>
      <c r="P3" s="168"/>
      <c r="Q3" s="62"/>
      <c r="S3" s="63"/>
    </row>
    <row r="4" spans="1:19" s="59" customFormat="1" ht="16.05" customHeight="1" x14ac:dyDescent="0.3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460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460</v>
      </c>
      <c r="M4" s="66" t="s">
        <v>70</v>
      </c>
      <c r="N4" s="66" t="s">
        <v>71</v>
      </c>
      <c r="O4" s="66" t="s">
        <v>72</v>
      </c>
      <c r="P4" s="66" t="s">
        <v>73</v>
      </c>
      <c r="Q4" s="68"/>
    </row>
    <row r="5" spans="1:19" ht="19.5" customHeight="1" x14ac:dyDescent="0.3">
      <c r="A5" s="9">
        <v>1310</v>
      </c>
      <c r="B5" s="10" t="s">
        <v>406</v>
      </c>
      <c r="C5" s="11">
        <v>1123.1202546800005</v>
      </c>
      <c r="D5" s="11">
        <v>739.52812760999973</v>
      </c>
      <c r="E5" s="11">
        <v>23.378316890000001</v>
      </c>
      <c r="F5" s="11">
        <v>360.21381018000073</v>
      </c>
      <c r="G5" s="11">
        <v>1137.0278212800006</v>
      </c>
      <c r="H5" s="11">
        <v>1137.0278212800006</v>
      </c>
      <c r="I5" s="11">
        <v>757.82148009999969</v>
      </c>
      <c r="J5" s="11">
        <v>13.97306648</v>
      </c>
      <c r="K5" s="11">
        <v>365.23327470000089</v>
      </c>
      <c r="L5" s="11"/>
      <c r="M5" s="11">
        <v>13.907566600000109</v>
      </c>
      <c r="N5" s="11">
        <v>18.293352489999961</v>
      </c>
      <c r="O5" s="11">
        <v>-9.4052504100000007</v>
      </c>
      <c r="P5" s="11">
        <v>5.0194645200001489</v>
      </c>
    </row>
    <row r="6" spans="1:19" s="15" customFormat="1" ht="19.5" customHeight="1" x14ac:dyDescent="0.3">
      <c r="A6" s="12">
        <v>1337</v>
      </c>
      <c r="B6" s="13" t="s">
        <v>411</v>
      </c>
      <c r="C6" s="34">
        <v>44.595066600000003</v>
      </c>
      <c r="D6" s="34">
        <v>29.825019029999996</v>
      </c>
      <c r="E6" s="34">
        <v>14.758495380000001</v>
      </c>
      <c r="F6" s="34">
        <v>1.1552190000005069E-2</v>
      </c>
      <c r="G6" s="57">
        <v>713.64917685</v>
      </c>
      <c r="H6" s="34">
        <v>713.64917685</v>
      </c>
      <c r="I6" s="34">
        <v>447.09333953000004</v>
      </c>
      <c r="J6" s="34">
        <v>293.44317601999995</v>
      </c>
      <c r="K6" s="34">
        <v>-26.887338699999987</v>
      </c>
      <c r="L6" s="14"/>
      <c r="M6" s="34">
        <v>669.05411025000001</v>
      </c>
      <c r="N6" s="34">
        <v>417.26832050000002</v>
      </c>
      <c r="O6" s="34">
        <v>278.68468063999995</v>
      </c>
      <c r="P6" s="34">
        <v>-26.898890889999961</v>
      </c>
    </row>
    <row r="7" spans="1:19" ht="19.5" customHeight="1" x14ac:dyDescent="0.3">
      <c r="A7" s="9">
        <v>1993</v>
      </c>
      <c r="B7" s="10" t="s">
        <v>415</v>
      </c>
      <c r="C7" s="32">
        <v>0</v>
      </c>
      <c r="D7" s="32">
        <v>2.6138999999999942E-4</v>
      </c>
      <c r="E7" s="32">
        <v>0</v>
      </c>
      <c r="F7" s="32">
        <v>-2.6138999999999942E-4</v>
      </c>
      <c r="G7" s="11">
        <v>67.92275377</v>
      </c>
      <c r="H7" s="32">
        <v>67.92275377</v>
      </c>
      <c r="I7" s="32">
        <v>27.378189540000012</v>
      </c>
      <c r="J7" s="32">
        <v>80.918000190000001</v>
      </c>
      <c r="K7" s="32">
        <v>-40.373435960000009</v>
      </c>
      <c r="L7" s="16"/>
      <c r="M7" s="32">
        <v>67.92275377</v>
      </c>
      <c r="N7" s="32">
        <v>27.377928150000013</v>
      </c>
      <c r="O7" s="32">
        <v>80.918000190000001</v>
      </c>
      <c r="P7" s="32">
        <v>-40.373174570000018</v>
      </c>
    </row>
    <row r="8" spans="1:19" s="15" customFormat="1" ht="19.5" customHeight="1" x14ac:dyDescent="0.3">
      <c r="A8" s="12">
        <v>1320</v>
      </c>
      <c r="B8" s="13" t="s">
        <v>408</v>
      </c>
      <c r="C8" s="34">
        <v>62.294751229999989</v>
      </c>
      <c r="D8" s="34">
        <v>44.020983310000005</v>
      </c>
      <c r="E8" s="34">
        <v>11.87874025</v>
      </c>
      <c r="F8" s="34">
        <v>6.3950276699999833</v>
      </c>
      <c r="G8" s="57">
        <v>45.495635070000006</v>
      </c>
      <c r="H8" s="34">
        <v>45.495635070000006</v>
      </c>
      <c r="I8" s="34">
        <v>31.071976539999994</v>
      </c>
      <c r="J8" s="34">
        <v>12.44793982</v>
      </c>
      <c r="K8" s="34">
        <v>1.9757187100000113</v>
      </c>
      <c r="L8" s="14"/>
      <c r="M8" s="34">
        <v>-16.799116159999983</v>
      </c>
      <c r="N8" s="34">
        <v>-12.949006770000011</v>
      </c>
      <c r="O8" s="34">
        <v>0.56919957000000032</v>
      </c>
      <c r="P8" s="34">
        <v>-4.419308959999972</v>
      </c>
    </row>
    <row r="9" spans="1:19" ht="19.5" customHeight="1" x14ac:dyDescent="0.3">
      <c r="A9" s="9">
        <v>1331</v>
      </c>
      <c r="B9" s="10" t="s">
        <v>410</v>
      </c>
      <c r="C9" s="32">
        <v>-13.413317699999999</v>
      </c>
      <c r="D9" s="32">
        <v>-9.2405054100000008</v>
      </c>
      <c r="E9" s="32">
        <v>0</v>
      </c>
      <c r="F9" s="32">
        <v>-4.1728122899999978</v>
      </c>
      <c r="G9" s="11">
        <v>25.063328259999999</v>
      </c>
      <c r="H9" s="32">
        <v>-25.063328259999999</v>
      </c>
      <c r="I9" s="32">
        <v>-17.538072260000003</v>
      </c>
      <c r="J9" s="32">
        <v>0</v>
      </c>
      <c r="K9" s="32">
        <v>-7.5252559999999953</v>
      </c>
      <c r="L9" s="16"/>
      <c r="M9" s="32">
        <v>-11.65001056</v>
      </c>
      <c r="N9" s="32">
        <v>-8.2975668500000026</v>
      </c>
      <c r="O9" s="32">
        <v>0</v>
      </c>
      <c r="P9" s="32">
        <v>-3.3524437099999975</v>
      </c>
    </row>
    <row r="10" spans="1:19" s="15" customFormat="1" ht="19.5" customHeight="1" x14ac:dyDescent="0.3">
      <c r="A10" s="12">
        <v>1311</v>
      </c>
      <c r="B10" s="13" t="s">
        <v>407</v>
      </c>
      <c r="C10" s="34">
        <v>16.675193989999997</v>
      </c>
      <c r="D10" s="34">
        <v>11.52516443</v>
      </c>
      <c r="E10" s="34">
        <v>0</v>
      </c>
      <c r="F10" s="34">
        <v>5.1500295599999966</v>
      </c>
      <c r="G10" s="57">
        <v>16.51450182</v>
      </c>
      <c r="H10" s="34">
        <v>16.51450182</v>
      </c>
      <c r="I10" s="34">
        <v>11.56678174</v>
      </c>
      <c r="J10" s="34">
        <v>0</v>
      </c>
      <c r="K10" s="34">
        <v>4.9477200799999999</v>
      </c>
      <c r="L10" s="14"/>
      <c r="M10" s="34">
        <v>-0.16069216999999725</v>
      </c>
      <c r="N10" s="34">
        <v>4.1617309999999463E-2</v>
      </c>
      <c r="O10" s="34">
        <v>0</v>
      </c>
      <c r="P10" s="34">
        <v>-0.20230947999999671</v>
      </c>
    </row>
    <row r="11" spans="1:19" ht="19.5" customHeight="1" x14ac:dyDescent="0.3">
      <c r="A11" s="9">
        <v>1102</v>
      </c>
      <c r="B11" s="10" t="s">
        <v>404</v>
      </c>
      <c r="C11" s="32">
        <v>8.8730427600000006</v>
      </c>
      <c r="D11" s="32">
        <v>4.333037710000001</v>
      </c>
      <c r="E11" s="32">
        <v>2.2639369199999999</v>
      </c>
      <c r="F11" s="32">
        <v>2.2760681299999996</v>
      </c>
      <c r="G11" s="11">
        <v>13.107009529999999</v>
      </c>
      <c r="H11" s="32">
        <v>13.107009529999999</v>
      </c>
      <c r="I11" s="32">
        <v>8.5067202500000025</v>
      </c>
      <c r="J11" s="32">
        <v>0.38754147999999999</v>
      </c>
      <c r="K11" s="32">
        <v>4.2127477999999963</v>
      </c>
      <c r="L11" s="32"/>
      <c r="M11" s="32">
        <v>4.2339667699999985</v>
      </c>
      <c r="N11" s="32">
        <v>4.1736825400000015</v>
      </c>
      <c r="O11" s="32">
        <v>-1.87639544</v>
      </c>
      <c r="P11" s="32">
        <v>1.9366796699999971</v>
      </c>
    </row>
    <row r="12" spans="1:19" s="15" customFormat="1" ht="19.2" customHeight="1" x14ac:dyDescent="0.3">
      <c r="A12" s="12">
        <v>1330</v>
      </c>
      <c r="B12" s="13" t="s">
        <v>409</v>
      </c>
      <c r="C12" s="34">
        <v>-16.528191320000001</v>
      </c>
      <c r="D12" s="34">
        <v>-10.950862539999999</v>
      </c>
      <c r="E12" s="34">
        <v>-2.2707099999999997E-2</v>
      </c>
      <c r="F12" s="34">
        <v>-5.5546216800000021</v>
      </c>
      <c r="G12" s="57">
        <v>5.0725565599999962</v>
      </c>
      <c r="H12" s="34">
        <v>-5.0725565599999962</v>
      </c>
      <c r="I12" s="34">
        <v>-3.315671580000001</v>
      </c>
      <c r="J12" s="34">
        <v>-1.377807E-2</v>
      </c>
      <c r="K12" s="34">
        <v>-1.7431069099999952</v>
      </c>
      <c r="L12" s="14"/>
      <c r="M12" s="34">
        <v>11.455634760000006</v>
      </c>
      <c r="N12" s="34">
        <v>7.6351909599999983</v>
      </c>
      <c r="O12" s="34">
        <v>8.9290299999999975E-3</v>
      </c>
      <c r="P12" s="34">
        <v>3.8115147700000076</v>
      </c>
    </row>
    <row r="13" spans="1:19" ht="19.5" customHeight="1" x14ac:dyDescent="0.3">
      <c r="A13" s="9">
        <v>1101</v>
      </c>
      <c r="B13" s="10" t="s">
        <v>403</v>
      </c>
      <c r="C13" s="32">
        <v>3.6765471200000017</v>
      </c>
      <c r="D13" s="32">
        <v>2.0683395000000027</v>
      </c>
      <c r="E13" s="32">
        <v>0.108724</v>
      </c>
      <c r="F13" s="32">
        <v>1.499483619999999</v>
      </c>
      <c r="G13" s="11">
        <v>3.4111952799999994</v>
      </c>
      <c r="H13" s="32">
        <v>3.4111952799999994</v>
      </c>
      <c r="I13" s="32">
        <v>1.9897248900000015</v>
      </c>
      <c r="J13" s="32">
        <v>-7.1649660000000004E-2</v>
      </c>
      <c r="K13" s="32">
        <v>1.4931200499999979</v>
      </c>
      <c r="L13" s="16"/>
      <c r="M13" s="32">
        <v>-0.26535184000000234</v>
      </c>
      <c r="N13" s="32">
        <v>-7.8614610000001139E-2</v>
      </c>
      <c r="O13" s="32">
        <v>-0.18037365999999999</v>
      </c>
      <c r="P13" s="32">
        <v>-6.3635700000012063E-3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v>-0.95278521000000005</v>
      </c>
      <c r="D14" s="34">
        <v>0</v>
      </c>
      <c r="E14" s="34">
        <v>-4.9182492600000014</v>
      </c>
      <c r="F14" s="34">
        <v>3.9654640500000014</v>
      </c>
      <c r="G14" s="57">
        <v>2.8515681799999997</v>
      </c>
      <c r="H14" s="34">
        <v>2.8515681799999997</v>
      </c>
      <c r="I14" s="34">
        <v>0</v>
      </c>
      <c r="J14" s="34">
        <v>-0.91142348000000117</v>
      </c>
      <c r="K14" s="34">
        <v>3.7629916600000008</v>
      </c>
      <c r="L14" s="34"/>
      <c r="M14" s="34">
        <v>3.8043533899999997</v>
      </c>
      <c r="N14" s="34">
        <v>0</v>
      </c>
      <c r="O14" s="34">
        <v>4.0068257799999998</v>
      </c>
      <c r="P14" s="34">
        <v>-0.20247239000000006</v>
      </c>
    </row>
    <row r="15" spans="1:19" ht="19.5" customHeight="1" x14ac:dyDescent="0.3">
      <c r="A15" s="9">
        <v>1103</v>
      </c>
      <c r="B15" s="10" t="s">
        <v>405</v>
      </c>
      <c r="C15" s="32">
        <v>4.9920990600000001</v>
      </c>
      <c r="D15" s="32">
        <v>4.9723401499999991</v>
      </c>
      <c r="E15" s="32">
        <v>0</v>
      </c>
      <c r="F15" s="32">
        <v>1.9758910000001073E-2</v>
      </c>
      <c r="G15" s="11">
        <v>2.1795851600000002</v>
      </c>
      <c r="H15" s="32">
        <v>2.1795851600000002</v>
      </c>
      <c r="I15" s="32">
        <v>2.1336930600000001</v>
      </c>
      <c r="J15" s="32">
        <v>0</v>
      </c>
      <c r="K15" s="32">
        <v>4.5892100000000102E-2</v>
      </c>
      <c r="L15" s="16"/>
      <c r="M15" s="32">
        <v>-2.8125138999999999</v>
      </c>
      <c r="N15" s="32">
        <v>-2.8386470899999989</v>
      </c>
      <c r="O15" s="32">
        <v>0</v>
      </c>
      <c r="P15" s="32">
        <v>2.6133189999999029E-2</v>
      </c>
    </row>
    <row r="16" spans="1:19" s="15" customFormat="1" ht="19.5" customHeight="1" x14ac:dyDescent="0.3">
      <c r="A16" s="12">
        <v>1350</v>
      </c>
      <c r="B16" s="13" t="s">
        <v>412</v>
      </c>
      <c r="C16" s="34">
        <v>-0.43075124999999997</v>
      </c>
      <c r="D16" s="34">
        <v>0</v>
      </c>
      <c r="E16" s="34">
        <v>0</v>
      </c>
      <c r="F16" s="34">
        <v>-0.43075124999999997</v>
      </c>
      <c r="G16" s="57">
        <v>1.7011618400000001</v>
      </c>
      <c r="H16" s="34">
        <v>-1.7011618400000001</v>
      </c>
      <c r="I16" s="34">
        <v>0</v>
      </c>
      <c r="J16" s="34">
        <v>0</v>
      </c>
      <c r="K16" s="34">
        <v>-1.7011618400000001</v>
      </c>
      <c r="L16" s="14"/>
      <c r="M16" s="34">
        <v>-1.2704105900000002</v>
      </c>
      <c r="N16" s="34">
        <v>0</v>
      </c>
      <c r="O16" s="34">
        <v>0</v>
      </c>
      <c r="P16" s="34">
        <v>-1.2704105900000002</v>
      </c>
    </row>
    <row r="17" spans="1:16" ht="19.5" customHeight="1" x14ac:dyDescent="0.3">
      <c r="A17" s="9">
        <v>1991</v>
      </c>
      <c r="B17" s="10" t="s">
        <v>414</v>
      </c>
      <c r="C17" s="32">
        <v>-1.4551915228366851E-17</v>
      </c>
      <c r="D17" s="32">
        <v>5.8694329999999996E-2</v>
      </c>
      <c r="E17" s="32">
        <v>0</v>
      </c>
      <c r="F17" s="32">
        <v>-5.869433000000001E-2</v>
      </c>
      <c r="G17" s="11">
        <v>0</v>
      </c>
      <c r="H17" s="32">
        <v>0</v>
      </c>
      <c r="I17" s="32">
        <v>3.3744730000000001E-2</v>
      </c>
      <c r="J17" s="32">
        <v>0</v>
      </c>
      <c r="K17" s="32">
        <v>-3.3744730000000001E-2</v>
      </c>
      <c r="L17" s="16"/>
      <c r="M17" s="32">
        <v>1.4551915228366851E-17</v>
      </c>
      <c r="N17" s="32">
        <v>-2.4949599999999995E-2</v>
      </c>
      <c r="O17" s="32">
        <v>0</v>
      </c>
      <c r="P17" s="32">
        <v>2.4949600000000009E-2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0</v>
      </c>
      <c r="D18" s="34">
        <v>0</v>
      </c>
      <c r="E18" s="34">
        <v>0.17184097999999998</v>
      </c>
      <c r="F18" s="34">
        <v>-0.17184097999999998</v>
      </c>
      <c r="G18" s="57">
        <v>0</v>
      </c>
      <c r="H18" s="34">
        <v>0</v>
      </c>
      <c r="I18" s="34">
        <v>0</v>
      </c>
      <c r="J18" s="34">
        <v>0.25483615999999998</v>
      </c>
      <c r="K18" s="34">
        <v>-0.25483615999999998</v>
      </c>
      <c r="L18" s="14"/>
      <c r="M18" s="34">
        <v>0</v>
      </c>
      <c r="N18" s="34">
        <v>0</v>
      </c>
      <c r="O18" s="34">
        <v>8.2995180000000002E-2</v>
      </c>
      <c r="P18" s="34">
        <v>-8.2995180000000002E-2</v>
      </c>
    </row>
    <row r="19" spans="1:16" s="15" customFormat="1" ht="19.5" customHeight="1" x14ac:dyDescent="0.3">
      <c r="A19" s="9">
        <v>1210</v>
      </c>
      <c r="B19" s="10" t="s">
        <v>420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3">
      <c r="A20" s="12">
        <v>1810</v>
      </c>
      <c r="B20" s="13" t="s">
        <v>413</v>
      </c>
      <c r="C20" s="137">
        <v>0</v>
      </c>
      <c r="D20" s="137">
        <v>-1.8375136800000003</v>
      </c>
      <c r="E20" s="137">
        <v>-1.3946200000000001E-2</v>
      </c>
      <c r="F20" s="137">
        <v>1.8514598800000002</v>
      </c>
      <c r="G20" s="138">
        <v>0</v>
      </c>
      <c r="H20" s="137">
        <v>0</v>
      </c>
      <c r="I20" s="137">
        <v>-14.901519179999999</v>
      </c>
      <c r="J20" s="137">
        <v>1.6413230000000001E-2</v>
      </c>
      <c r="K20" s="137">
        <v>14.88510595</v>
      </c>
      <c r="L20" s="19"/>
      <c r="M20" s="137">
        <v>0</v>
      </c>
      <c r="N20" s="137">
        <v>-13.064005499999999</v>
      </c>
      <c r="O20" s="137">
        <v>3.035943E-2</v>
      </c>
      <c r="P20" s="137">
        <v>13.033646069999998</v>
      </c>
    </row>
    <row r="21" spans="1:16" s="15" customFormat="1" ht="19.5" customHeight="1" x14ac:dyDescent="0.3">
      <c r="A21" s="54">
        <v>1992</v>
      </c>
      <c r="B21" s="95" t="s">
        <v>90</v>
      </c>
      <c r="C21" s="33">
        <v>0</v>
      </c>
      <c r="D21" s="33">
        <v>0</v>
      </c>
      <c r="E21" s="33">
        <v>0</v>
      </c>
      <c r="F21" s="33">
        <v>0</v>
      </c>
      <c r="G21" s="11">
        <v>0</v>
      </c>
      <c r="H21" s="33">
        <v>0</v>
      </c>
      <c r="I21" s="33">
        <v>0</v>
      </c>
      <c r="J21" s="33">
        <v>0</v>
      </c>
      <c r="K21" s="33">
        <v>0</v>
      </c>
      <c r="L21" s="56"/>
      <c r="M21" s="33">
        <v>0</v>
      </c>
      <c r="N21" s="33">
        <v>0</v>
      </c>
      <c r="O21" s="33">
        <v>0</v>
      </c>
      <c r="P21" s="33">
        <v>0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1232.9019099600007</v>
      </c>
      <c r="D23" s="26">
        <v>814.30308582999976</v>
      </c>
      <c r="E23" s="26">
        <v>47.605151859999999</v>
      </c>
      <c r="F23" s="26">
        <v>370.99367227000096</v>
      </c>
      <c r="G23" s="27"/>
      <c r="H23" s="26">
        <v>1970.3222002800005</v>
      </c>
      <c r="I23" s="26">
        <v>1251.8403873599996</v>
      </c>
      <c r="J23" s="26">
        <v>400.44412216999996</v>
      </c>
      <c r="K23" s="27">
        <v>318.03769075000099</v>
      </c>
      <c r="L23" s="27"/>
      <c r="M23" s="26">
        <v>737.42029032000005</v>
      </c>
      <c r="N23" s="26">
        <v>437.53730152999992</v>
      </c>
      <c r="O23" s="26">
        <v>352.83897030999992</v>
      </c>
      <c r="P23" s="26">
        <v>-52.955981519999796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2" t="s">
        <v>472</v>
      </c>
      <c r="B25" s="5"/>
      <c r="C25" s="118" t="s">
        <v>467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143"/>
      <c r="B26" s="144"/>
      <c r="C26" s="145" t="s">
        <v>468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</row>
    <row r="27" spans="1:16" ht="15" customHeight="1" x14ac:dyDescent="0.35">
      <c r="A27" s="143"/>
      <c r="B27" s="144"/>
      <c r="C27" s="163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</row>
    <row r="28" spans="1:16" ht="15" customHeight="1" x14ac:dyDescent="0.3">
      <c r="A28" s="146" t="s">
        <v>399</v>
      </c>
      <c r="B28" s="144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ht="15" customHeight="1" x14ac:dyDescent="0.3">
      <c r="A29" s="147" t="s">
        <v>400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  <row r="30" spans="1:16" x14ac:dyDescent="0.3">
      <c r="A30" s="147" t="s">
        <v>401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3">
      <c r="A31" s="147" t="s">
        <v>402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16" x14ac:dyDescent="0.3">
      <c r="A32" s="147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  <row r="33" spans="1:16" x14ac:dyDescent="0.3">
      <c r="A33" s="148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</row>
    <row r="34" spans="1:16" x14ac:dyDescent="0.3">
      <c r="A34" s="147" t="s">
        <v>462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-0.249977111117893"/>
    <pageSetUpPr fitToPage="1"/>
  </sheetPr>
  <dimension ref="A1:S34"/>
  <sheetViews>
    <sheetView view="pageBreakPreview" zoomScale="70" zoomScaleNormal="85" zoomScaleSheetLayoutView="70" workbookViewId="0">
      <selection activeCell="A2" sqref="A2:B2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1" spans="1:19" x14ac:dyDescent="0.3">
      <c r="A1" s="148"/>
      <c r="B1" s="142"/>
      <c r="C1" s="142"/>
      <c r="D1" s="142"/>
      <c r="E1" s="142"/>
      <c r="F1" s="142"/>
      <c r="G1" s="142"/>
      <c r="H1" s="149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421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6.05" customHeight="1" x14ac:dyDescent="0.3">
      <c r="A3" s="58"/>
      <c r="B3" s="60"/>
      <c r="C3" s="168" t="s">
        <v>473</v>
      </c>
      <c r="D3" s="168"/>
      <c r="E3" s="168"/>
      <c r="F3" s="168"/>
      <c r="G3" s="61"/>
      <c r="H3" s="168" t="s">
        <v>474</v>
      </c>
      <c r="I3" s="168"/>
      <c r="J3" s="168"/>
      <c r="K3" s="168"/>
      <c r="L3" s="61"/>
      <c r="M3" s="168" t="s">
        <v>374</v>
      </c>
      <c r="N3" s="168"/>
      <c r="O3" s="168"/>
      <c r="P3" s="168"/>
      <c r="Q3" s="68"/>
      <c r="S3" s="63"/>
    </row>
    <row r="4" spans="1:19" s="59" customFormat="1" ht="16.05" customHeight="1" x14ac:dyDescent="0.3">
      <c r="A4" s="64" t="s">
        <v>68</v>
      </c>
      <c r="B4" s="65" t="s">
        <v>69</v>
      </c>
      <c r="C4" s="83" t="s">
        <v>70</v>
      </c>
      <c r="D4" s="83" t="s">
        <v>71</v>
      </c>
      <c r="E4" s="83" t="s">
        <v>72</v>
      </c>
      <c r="F4" s="83" t="s">
        <v>73</v>
      </c>
      <c r="G4" s="61" t="s">
        <v>460</v>
      </c>
      <c r="H4" s="140" t="s">
        <v>70</v>
      </c>
      <c r="I4" s="83" t="s">
        <v>71</v>
      </c>
      <c r="J4" s="83" t="s">
        <v>72</v>
      </c>
      <c r="K4" s="83" t="s">
        <v>73</v>
      </c>
      <c r="L4" s="61" t="s">
        <v>460</v>
      </c>
      <c r="M4" s="83" t="s">
        <v>70</v>
      </c>
      <c r="N4" s="83" t="s">
        <v>71</v>
      </c>
      <c r="O4" s="83" t="s">
        <v>72</v>
      </c>
      <c r="P4" s="83" t="s">
        <v>73</v>
      </c>
      <c r="Q4" s="68"/>
    </row>
    <row r="5" spans="1:19" ht="19.5" customHeight="1" x14ac:dyDescent="0.3">
      <c r="A5" s="9">
        <v>1310</v>
      </c>
      <c r="B5" s="10" t="s">
        <v>406</v>
      </c>
      <c r="C5" s="11">
        <v>11039.950909510009</v>
      </c>
      <c r="D5" s="11">
        <v>7246.1523668400032</v>
      </c>
      <c r="E5" s="11">
        <v>152.83162570999997</v>
      </c>
      <c r="F5" s="11">
        <v>3640.9669169600061</v>
      </c>
      <c r="G5" s="11">
        <v>11467.856347919993</v>
      </c>
      <c r="H5" s="11">
        <v>11467.856347919993</v>
      </c>
      <c r="I5" s="11">
        <v>7579.6826386800003</v>
      </c>
      <c r="J5" s="11">
        <v>162.93758152000001</v>
      </c>
      <c r="K5" s="11">
        <v>3725.2361277199925</v>
      </c>
      <c r="L5" s="11"/>
      <c r="M5" s="11">
        <v>427.90543840998362</v>
      </c>
      <c r="N5" s="11">
        <v>333.53027183999711</v>
      </c>
      <c r="O5" s="11">
        <v>10.10595581000004</v>
      </c>
      <c r="P5" s="11">
        <v>84.269210759986464</v>
      </c>
      <c r="Q5" s="68"/>
    </row>
    <row r="6" spans="1:19" s="15" customFormat="1" ht="19.5" customHeight="1" x14ac:dyDescent="0.3">
      <c r="A6" s="12">
        <v>1337</v>
      </c>
      <c r="B6" s="13" t="s">
        <v>411</v>
      </c>
      <c r="C6" s="34">
        <v>939.74255761000006</v>
      </c>
      <c r="D6" s="34">
        <v>515.31556864999993</v>
      </c>
      <c r="E6" s="34">
        <v>475.09988724999999</v>
      </c>
      <c r="F6" s="34">
        <v>-50.672898289999864</v>
      </c>
      <c r="G6" s="57">
        <v>1587.2234058900001</v>
      </c>
      <c r="H6" s="34">
        <v>1587.2234058900001</v>
      </c>
      <c r="I6" s="34">
        <v>941.62678491999998</v>
      </c>
      <c r="J6" s="34">
        <v>709.23597227999994</v>
      </c>
      <c r="K6" s="34">
        <v>-63.639351309999824</v>
      </c>
      <c r="L6" s="14"/>
      <c r="M6" s="34">
        <v>647.48084828000003</v>
      </c>
      <c r="N6" s="34">
        <v>426.31121627000005</v>
      </c>
      <c r="O6" s="34">
        <v>234.13608502999995</v>
      </c>
      <c r="P6" s="34">
        <v>-12.96645301999996</v>
      </c>
      <c r="Q6" s="68"/>
    </row>
    <row r="7" spans="1:19" ht="19.5" customHeight="1" x14ac:dyDescent="0.3">
      <c r="A7" s="9">
        <v>1331</v>
      </c>
      <c r="B7" s="10" t="s">
        <v>410</v>
      </c>
      <c r="C7" s="32">
        <v>-933.52695344999995</v>
      </c>
      <c r="D7" s="32">
        <v>-639.14730094000004</v>
      </c>
      <c r="E7" s="32">
        <v>52.925916999999998</v>
      </c>
      <c r="F7" s="32">
        <v>-347.30556950999994</v>
      </c>
      <c r="G7" s="11">
        <v>973.39516614999991</v>
      </c>
      <c r="H7" s="32">
        <v>-973.39516614999991</v>
      </c>
      <c r="I7" s="32">
        <v>-679.40791035999996</v>
      </c>
      <c r="J7" s="32">
        <v>0</v>
      </c>
      <c r="K7" s="32">
        <v>-293.98725578999995</v>
      </c>
      <c r="L7" s="16"/>
      <c r="M7" s="32">
        <v>-39.868212699999958</v>
      </c>
      <c r="N7" s="32">
        <v>-40.260609419999923</v>
      </c>
      <c r="O7" s="32">
        <v>-52.925916999999998</v>
      </c>
      <c r="P7" s="32">
        <v>53.318313719999963</v>
      </c>
    </row>
    <row r="8" spans="1:19" s="15" customFormat="1" ht="19.5" customHeight="1" x14ac:dyDescent="0.3">
      <c r="A8" s="12">
        <v>1993</v>
      </c>
      <c r="B8" s="13" t="s">
        <v>415</v>
      </c>
      <c r="C8" s="34">
        <v>32.91674995000001</v>
      </c>
      <c r="D8" s="34">
        <v>-0.23937346999999615</v>
      </c>
      <c r="E8" s="34">
        <v>16.689666949999999</v>
      </c>
      <c r="F8" s="34">
        <v>16.466456470000008</v>
      </c>
      <c r="G8" s="57">
        <v>211.33345026999999</v>
      </c>
      <c r="H8" s="34">
        <v>211.33345026999999</v>
      </c>
      <c r="I8" s="34">
        <v>102.11784380000003</v>
      </c>
      <c r="J8" s="34">
        <v>155.96278674999999</v>
      </c>
      <c r="K8" s="34">
        <v>-46.747180280000038</v>
      </c>
      <c r="L8" s="14"/>
      <c r="M8" s="34">
        <v>178.41670031999996</v>
      </c>
      <c r="N8" s="34">
        <v>102.35721727000002</v>
      </c>
      <c r="O8" s="34">
        <v>139.27311979999999</v>
      </c>
      <c r="P8" s="34">
        <v>-63.213636750000049</v>
      </c>
    </row>
    <row r="9" spans="1:19" ht="19.2" customHeight="1" x14ac:dyDescent="0.3">
      <c r="A9" s="9">
        <v>1311</v>
      </c>
      <c r="B9" s="10" t="s">
        <v>407</v>
      </c>
      <c r="C9" s="32">
        <v>185.44085656000001</v>
      </c>
      <c r="D9" s="32">
        <v>127.76845588999998</v>
      </c>
      <c r="E9" s="32">
        <v>0</v>
      </c>
      <c r="F9" s="32">
        <v>57.67240067000003</v>
      </c>
      <c r="G9" s="11">
        <v>185.87123084999996</v>
      </c>
      <c r="H9" s="32">
        <v>185.87123084999996</v>
      </c>
      <c r="I9" s="32">
        <v>129.55065962</v>
      </c>
      <c r="J9" s="32">
        <v>0</v>
      </c>
      <c r="K9" s="32">
        <v>56.320571229999956</v>
      </c>
      <c r="L9" s="16"/>
      <c r="M9" s="32">
        <v>0.43037428999994631</v>
      </c>
      <c r="N9" s="32">
        <v>1.7822037300000204</v>
      </c>
      <c r="O9" s="32">
        <v>0</v>
      </c>
      <c r="P9" s="32">
        <v>-1.3518294400000741</v>
      </c>
    </row>
    <row r="10" spans="1:19" s="15" customFormat="1" ht="19.5" customHeight="1" x14ac:dyDescent="0.3">
      <c r="A10" s="12">
        <v>1320</v>
      </c>
      <c r="B10" s="13" t="s">
        <v>408</v>
      </c>
      <c r="C10" s="34">
        <v>347.81687733000007</v>
      </c>
      <c r="D10" s="34">
        <v>227.65798413999994</v>
      </c>
      <c r="E10" s="34">
        <v>93.28077553</v>
      </c>
      <c r="F10" s="34">
        <v>26.878117660000129</v>
      </c>
      <c r="G10" s="57">
        <v>164.75664908000005</v>
      </c>
      <c r="H10" s="34">
        <v>164.75664908000005</v>
      </c>
      <c r="I10" s="34">
        <v>113.45203536000002</v>
      </c>
      <c r="J10" s="34">
        <v>63.611627850000005</v>
      </c>
      <c r="K10" s="34">
        <v>-12.307014129999985</v>
      </c>
      <c r="L10" s="14"/>
      <c r="M10" s="34">
        <v>-183.06022825000002</v>
      </c>
      <c r="N10" s="34">
        <v>-114.20594877999991</v>
      </c>
      <c r="O10" s="34">
        <v>-29.669147679999995</v>
      </c>
      <c r="P10" s="34">
        <v>-39.185131790000113</v>
      </c>
    </row>
    <row r="11" spans="1:19" ht="19.5" customHeight="1" x14ac:dyDescent="0.3">
      <c r="A11" s="9">
        <v>1102</v>
      </c>
      <c r="B11" s="10" t="s">
        <v>404</v>
      </c>
      <c r="C11" s="32">
        <v>116.84282449000001</v>
      </c>
      <c r="D11" s="32">
        <v>64.280782299999984</v>
      </c>
      <c r="E11" s="32">
        <v>37.070306600000002</v>
      </c>
      <c r="F11" s="32">
        <v>15.491735590000026</v>
      </c>
      <c r="G11" s="11">
        <v>121.23645307000001</v>
      </c>
      <c r="H11" s="32">
        <v>121.23645307000001</v>
      </c>
      <c r="I11" s="32">
        <v>70.128158810000002</v>
      </c>
      <c r="J11" s="32">
        <v>21.422212709999997</v>
      </c>
      <c r="K11" s="32">
        <v>29.686081550000011</v>
      </c>
      <c r="L11" s="32"/>
      <c r="M11" s="32">
        <v>4.3936285799999979</v>
      </c>
      <c r="N11" s="32">
        <v>5.8473765100000179</v>
      </c>
      <c r="O11" s="32">
        <v>-15.648093890000006</v>
      </c>
      <c r="P11" s="32">
        <v>14.194345959999985</v>
      </c>
    </row>
    <row r="12" spans="1:19" s="15" customFormat="1" ht="19.5" customHeight="1" x14ac:dyDescent="0.3">
      <c r="A12" s="12">
        <v>1330</v>
      </c>
      <c r="B12" s="13" t="s">
        <v>409</v>
      </c>
      <c r="C12" s="34">
        <v>-86.832119719999952</v>
      </c>
      <c r="D12" s="34">
        <v>-63.145627489999981</v>
      </c>
      <c r="E12" s="34">
        <v>-0.11352332999999999</v>
      </c>
      <c r="F12" s="34">
        <v>-23.572968899999971</v>
      </c>
      <c r="G12" s="57">
        <v>74.682957210000083</v>
      </c>
      <c r="H12" s="34">
        <v>-74.682957210000083</v>
      </c>
      <c r="I12" s="34">
        <v>-47.527682499999997</v>
      </c>
      <c r="J12" s="34">
        <v>-5.2552700000000008E-2</v>
      </c>
      <c r="K12" s="34">
        <v>-27.102722010000086</v>
      </c>
      <c r="L12" s="14"/>
      <c r="M12" s="34">
        <v>12.149162509999869</v>
      </c>
      <c r="N12" s="34">
        <v>15.617944989999984</v>
      </c>
      <c r="O12" s="34">
        <v>6.0970629999999984E-2</v>
      </c>
      <c r="P12" s="34">
        <v>-3.5297531100001152</v>
      </c>
    </row>
    <row r="13" spans="1:19" ht="19.5" customHeight="1" x14ac:dyDescent="0.3">
      <c r="A13" s="9">
        <v>1101</v>
      </c>
      <c r="B13" s="10" t="s">
        <v>403</v>
      </c>
      <c r="C13" s="32">
        <v>37.655745010000011</v>
      </c>
      <c r="D13" s="32">
        <v>20.751657949999995</v>
      </c>
      <c r="E13" s="32">
        <v>1.20355806</v>
      </c>
      <c r="F13" s="32">
        <v>15.700529000000016</v>
      </c>
      <c r="G13" s="11">
        <v>39.803513569999943</v>
      </c>
      <c r="H13" s="32">
        <v>39.803513569999943</v>
      </c>
      <c r="I13" s="32">
        <v>22.977336889999982</v>
      </c>
      <c r="J13" s="32">
        <v>1.6844756300000001</v>
      </c>
      <c r="K13" s="32">
        <v>15.141701049999961</v>
      </c>
      <c r="L13" s="16"/>
      <c r="M13" s="32">
        <v>2.1477685599999319</v>
      </c>
      <c r="N13" s="32">
        <v>2.2256789399999874</v>
      </c>
      <c r="O13" s="32">
        <v>0.48091757000000013</v>
      </c>
      <c r="P13" s="32">
        <v>-0.5588279500000557</v>
      </c>
    </row>
    <row r="14" spans="1:19" s="15" customFormat="1" ht="19.5" customHeight="1" x14ac:dyDescent="0.3">
      <c r="A14" s="12">
        <v>1103</v>
      </c>
      <c r="B14" s="13" t="s">
        <v>405</v>
      </c>
      <c r="C14" s="34">
        <v>40.270521769999995</v>
      </c>
      <c r="D14" s="34">
        <v>39.999762459999992</v>
      </c>
      <c r="E14" s="34">
        <v>0</v>
      </c>
      <c r="F14" s="34">
        <v>0.27075931000000253</v>
      </c>
      <c r="G14" s="57">
        <v>18.886009550000001</v>
      </c>
      <c r="H14" s="34">
        <v>18.886009550000001</v>
      </c>
      <c r="I14" s="34">
        <v>18.52882825</v>
      </c>
      <c r="J14" s="34">
        <v>5.9799999999999999E-2</v>
      </c>
      <c r="K14" s="34">
        <v>0.29738130000000057</v>
      </c>
      <c r="L14" s="34"/>
      <c r="M14" s="34">
        <v>-21.384512219999994</v>
      </c>
      <c r="N14" s="34">
        <v>-21.470934209999992</v>
      </c>
      <c r="O14" s="34">
        <v>5.9799999999999999E-2</v>
      </c>
      <c r="P14" s="34">
        <v>2.6621989999998062E-2</v>
      </c>
    </row>
    <row r="15" spans="1:19" ht="19.5" customHeight="1" x14ac:dyDescent="0.3">
      <c r="A15" s="9">
        <v>1350</v>
      </c>
      <c r="B15" s="10" t="s">
        <v>412</v>
      </c>
      <c r="C15" s="32">
        <v>-5.7290889000000007</v>
      </c>
      <c r="D15" s="32">
        <v>0</v>
      </c>
      <c r="E15" s="32">
        <v>0</v>
      </c>
      <c r="F15" s="32">
        <v>-5.7290889000000007</v>
      </c>
      <c r="G15" s="11">
        <v>2.2044058099999999</v>
      </c>
      <c r="H15" s="32">
        <v>-2.2044058099999999</v>
      </c>
      <c r="I15" s="32">
        <v>0</v>
      </c>
      <c r="J15" s="32">
        <v>0</v>
      </c>
      <c r="K15" s="32">
        <v>-2.2044058099999999</v>
      </c>
      <c r="L15" s="16"/>
      <c r="M15" s="32">
        <v>3.5246830900000008</v>
      </c>
      <c r="N15" s="32">
        <v>0</v>
      </c>
      <c r="O15" s="32">
        <v>0</v>
      </c>
      <c r="P15" s="32">
        <v>3.5246830900000008</v>
      </c>
    </row>
    <row r="16" spans="1:19" s="15" customFormat="1" ht="19.5" customHeight="1" x14ac:dyDescent="0.3">
      <c r="A16" s="12">
        <v>1340</v>
      </c>
      <c r="B16" s="13" t="s">
        <v>85</v>
      </c>
      <c r="C16" s="34">
        <v>-9.2891479299999986</v>
      </c>
      <c r="D16" s="34">
        <v>0</v>
      </c>
      <c r="E16" s="34">
        <v>17.379001729999992</v>
      </c>
      <c r="F16" s="34">
        <v>-26.66814965999999</v>
      </c>
      <c r="G16" s="57">
        <v>0.22664296999999975</v>
      </c>
      <c r="H16" s="34">
        <v>0.22664296999999975</v>
      </c>
      <c r="I16" s="34">
        <v>0</v>
      </c>
      <c r="J16" s="34">
        <v>9.0795849799999875</v>
      </c>
      <c r="K16" s="34">
        <v>-8.8529420099999871</v>
      </c>
      <c r="L16" s="14"/>
      <c r="M16" s="34">
        <v>9.5157908999999989</v>
      </c>
      <c r="N16" s="34">
        <v>0</v>
      </c>
      <c r="O16" s="34">
        <v>-8.2994167500000042</v>
      </c>
      <c r="P16" s="34">
        <v>17.815207650000005</v>
      </c>
    </row>
    <row r="17" spans="1:16" ht="19.5" customHeight="1" x14ac:dyDescent="0.3">
      <c r="A17" s="9">
        <v>1991</v>
      </c>
      <c r="B17" s="10" t="s">
        <v>414</v>
      </c>
      <c r="C17" s="32">
        <v>-2.3283064365386962E-16</v>
      </c>
      <c r="D17" s="32">
        <v>0.63857058999999994</v>
      </c>
      <c r="E17" s="32">
        <v>0</v>
      </c>
      <c r="F17" s="32">
        <v>-0.63857059000000016</v>
      </c>
      <c r="G17" s="11">
        <v>0</v>
      </c>
      <c r="H17" s="32">
        <v>0</v>
      </c>
      <c r="I17" s="32">
        <v>0.36995589000000001</v>
      </c>
      <c r="J17" s="32">
        <v>0</v>
      </c>
      <c r="K17" s="32">
        <v>-0.36995589000000001</v>
      </c>
      <c r="L17" s="16"/>
      <c r="M17" s="32">
        <v>2.3283064365386962E-16</v>
      </c>
      <c r="N17" s="32">
        <v>-0.26861469999999993</v>
      </c>
      <c r="O17" s="32">
        <v>0</v>
      </c>
      <c r="P17" s="32">
        <v>0.26861470000000015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0</v>
      </c>
      <c r="D18" s="34">
        <v>0</v>
      </c>
      <c r="E18" s="34">
        <v>11.5614946</v>
      </c>
      <c r="F18" s="34">
        <v>-11.5614946</v>
      </c>
      <c r="G18" s="57">
        <v>0</v>
      </c>
      <c r="H18" s="34">
        <v>0</v>
      </c>
      <c r="I18" s="34">
        <v>0</v>
      </c>
      <c r="J18" s="34">
        <v>0.98638010000000009</v>
      </c>
      <c r="K18" s="34">
        <v>-0.98638010000000009</v>
      </c>
      <c r="L18" s="14"/>
      <c r="M18" s="34">
        <v>0</v>
      </c>
      <c r="N18" s="34">
        <v>0</v>
      </c>
      <c r="O18" s="34">
        <v>-10.5751145</v>
      </c>
      <c r="P18" s="34">
        <v>10.5751145</v>
      </c>
    </row>
    <row r="19" spans="1:16" s="15" customFormat="1" ht="19.5" customHeight="1" x14ac:dyDescent="0.3">
      <c r="A19" s="9">
        <v>1210</v>
      </c>
      <c r="B19" s="10" t="s">
        <v>420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3">
      <c r="A20" s="12">
        <v>1810</v>
      </c>
      <c r="B20" s="13" t="s">
        <v>413</v>
      </c>
      <c r="C20" s="137">
        <v>0</v>
      </c>
      <c r="D20" s="137">
        <v>17.832857599999997</v>
      </c>
      <c r="E20" s="137">
        <v>9.2346479999999995E-2</v>
      </c>
      <c r="F20" s="137">
        <v>-17.925204079999997</v>
      </c>
      <c r="G20" s="138">
        <v>0</v>
      </c>
      <c r="H20" s="137">
        <v>0</v>
      </c>
      <c r="I20" s="137">
        <v>16.146839460000002</v>
      </c>
      <c r="J20" s="137">
        <v>6.5073969999999995E-2</v>
      </c>
      <c r="K20" s="137">
        <v>-16.211913430000003</v>
      </c>
      <c r="L20" s="19"/>
      <c r="M20" s="137">
        <v>0</v>
      </c>
      <c r="N20" s="137">
        <v>-1.6860181399999945</v>
      </c>
      <c r="O20" s="137">
        <v>-2.727251E-2</v>
      </c>
      <c r="P20" s="137">
        <v>1.7132906499999945</v>
      </c>
    </row>
    <row r="21" spans="1:16" s="15" customFormat="1" ht="19.5" customHeight="1" x14ac:dyDescent="0.3">
      <c r="A21" s="54">
        <v>1992</v>
      </c>
      <c r="B21" s="95" t="s">
        <v>90</v>
      </c>
      <c r="C21" s="33">
        <v>0</v>
      </c>
      <c r="D21" s="33">
        <v>-75.576851040000008</v>
      </c>
      <c r="E21" s="33">
        <v>-9.6006289999999994E-2</v>
      </c>
      <c r="F21" s="33">
        <v>75.672857330000014</v>
      </c>
      <c r="G21" s="11">
        <v>0</v>
      </c>
      <c r="H21" s="33">
        <v>0</v>
      </c>
      <c r="I21" s="33">
        <v>-71.301955170000014</v>
      </c>
      <c r="J21" s="33">
        <v>59.471246150000006</v>
      </c>
      <c r="K21" s="33">
        <v>11.830709020000008</v>
      </c>
      <c r="L21" s="56"/>
      <c r="M21" s="33">
        <v>0</v>
      </c>
      <c r="N21" s="33">
        <v>4.2748958699999946</v>
      </c>
      <c r="O21" s="33">
        <v>59.567252440000004</v>
      </c>
      <c r="P21" s="33">
        <v>-63.842148309999999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81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11705.259732230012</v>
      </c>
      <c r="D23" s="26">
        <v>7482.288853480004</v>
      </c>
      <c r="E23" s="26">
        <v>857.92505028999983</v>
      </c>
      <c r="F23" s="26">
        <v>3365.0458284600077</v>
      </c>
      <c r="G23" s="27"/>
      <c r="H23" s="26">
        <v>12746.911173999992</v>
      </c>
      <c r="I23" s="26">
        <v>8196.3435336500006</v>
      </c>
      <c r="J23" s="26">
        <v>1184.4641892399998</v>
      </c>
      <c r="K23" s="27">
        <v>3366.1034511099915</v>
      </c>
      <c r="L23" s="27"/>
      <c r="M23" s="26">
        <v>1041.6514417699834</v>
      </c>
      <c r="N23" s="26">
        <v>714.05468016999737</v>
      </c>
      <c r="O23" s="26">
        <v>326.53913894999999</v>
      </c>
      <c r="P23" s="26">
        <v>1.0576226499860581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141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2" t="s">
        <v>472</v>
      </c>
      <c r="B25" s="5"/>
      <c r="C25" s="118" t="s">
        <v>467</v>
      </c>
      <c r="D25" s="5"/>
      <c r="E25" s="5"/>
      <c r="F25" s="5"/>
      <c r="G25" s="29"/>
      <c r="H25" s="141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4"/>
      <c r="B26" s="5"/>
      <c r="C26" s="118" t="s">
        <v>468</v>
      </c>
      <c r="D26" s="5"/>
      <c r="E26" s="5"/>
      <c r="F26" s="5"/>
      <c r="G26" s="29"/>
      <c r="H26" s="141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5">
      <c r="A27" s="4"/>
      <c r="B27" s="5"/>
      <c r="C27" s="118"/>
      <c r="D27" s="118"/>
      <c r="E27" s="5"/>
      <c r="F27" s="5"/>
      <c r="G27" s="29"/>
      <c r="H27" s="141"/>
      <c r="I27" s="5"/>
      <c r="J27" s="5"/>
      <c r="K27" s="5"/>
      <c r="L27" s="29"/>
      <c r="M27" s="5"/>
      <c r="N27" s="5"/>
      <c r="O27" s="5"/>
      <c r="P27" s="5"/>
    </row>
    <row r="28" spans="1:16" ht="15" customHeight="1" x14ac:dyDescent="0.3">
      <c r="A28" s="82" t="s">
        <v>399</v>
      </c>
      <c r="B28" s="5"/>
      <c r="C28" s="107" t="s">
        <v>419</v>
      </c>
      <c r="E28" s="5"/>
      <c r="F28" s="5"/>
      <c r="G28" s="5"/>
      <c r="H28" s="141"/>
      <c r="I28" s="5"/>
      <c r="J28" s="5"/>
      <c r="K28" s="5"/>
      <c r="L28" s="5"/>
      <c r="M28" s="5"/>
      <c r="N28" s="5"/>
      <c r="O28" s="5"/>
      <c r="P28" s="5"/>
    </row>
    <row r="29" spans="1:16" ht="15" customHeight="1" x14ac:dyDescent="0.3">
      <c r="A29" s="147" t="s">
        <v>400</v>
      </c>
      <c r="B29" s="142"/>
      <c r="C29" s="171" t="s">
        <v>463</v>
      </c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</row>
    <row r="30" spans="1:16" x14ac:dyDescent="0.3">
      <c r="A30" s="147" t="s">
        <v>401</v>
      </c>
      <c r="B30" s="142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</row>
    <row r="31" spans="1:16" x14ac:dyDescent="0.3">
      <c r="A31" s="147" t="s">
        <v>402</v>
      </c>
      <c r="B31" s="142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</row>
    <row r="32" spans="1:16" x14ac:dyDescent="0.3">
      <c r="A32" s="148"/>
      <c r="B32" s="142"/>
      <c r="C32" s="142"/>
      <c r="D32" s="142"/>
      <c r="E32" s="142"/>
      <c r="F32" s="142"/>
      <c r="G32" s="142"/>
      <c r="H32" s="149"/>
      <c r="I32" s="142"/>
      <c r="J32" s="142"/>
      <c r="K32" s="142"/>
      <c r="L32" s="142"/>
      <c r="M32" s="142"/>
      <c r="N32" s="142"/>
      <c r="O32" s="142"/>
      <c r="P32" s="142"/>
    </row>
    <row r="33" spans="1:16" x14ac:dyDescent="0.3">
      <c r="A33" s="148"/>
      <c r="B33" s="142"/>
      <c r="C33" s="142"/>
      <c r="D33" s="142"/>
      <c r="E33" s="142"/>
      <c r="F33" s="142"/>
      <c r="G33" s="142"/>
      <c r="H33" s="149"/>
      <c r="I33" s="142"/>
      <c r="J33" s="142"/>
      <c r="K33" s="142"/>
      <c r="L33" s="142"/>
      <c r="M33" s="142"/>
      <c r="N33" s="142"/>
      <c r="O33" s="142"/>
      <c r="P33" s="142"/>
    </row>
    <row r="34" spans="1:16" x14ac:dyDescent="0.3">
      <c r="A34" s="147" t="s">
        <v>462</v>
      </c>
      <c r="B34" s="147"/>
      <c r="C34" s="147"/>
      <c r="D34" s="147"/>
      <c r="E34" s="147"/>
      <c r="F34" s="147"/>
      <c r="G34" s="147"/>
      <c r="H34" s="150"/>
      <c r="I34" s="147"/>
      <c r="J34" s="147"/>
      <c r="K34" s="147"/>
      <c r="L34" s="147"/>
      <c r="M34" s="147"/>
      <c r="N34" s="147"/>
      <c r="O34" s="147"/>
      <c r="P34" s="147"/>
    </row>
  </sheetData>
  <mergeCells count="8">
    <mergeCell ref="C31:P31"/>
    <mergeCell ref="C30:P30"/>
    <mergeCell ref="C29:P29"/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-0.249977111117893"/>
    <pageSetUpPr fitToPage="1"/>
  </sheetPr>
  <dimension ref="A1:S34"/>
  <sheetViews>
    <sheetView view="pageBreakPreview" zoomScale="70" zoomScaleNormal="70" zoomScaleSheetLayoutView="70" workbookViewId="0">
      <selection activeCell="A2" sqref="A2:B2"/>
    </sheetView>
  </sheetViews>
  <sheetFormatPr defaultRowHeight="14.4" x14ac:dyDescent="0.3"/>
  <cols>
    <col min="1" max="1" width="8.88671875" style="31" customWidth="1"/>
    <col min="2" max="2" width="45.3320312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x14ac:dyDescent="0.3"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9" s="68" customFormat="1" ht="47.4" customHeight="1" x14ac:dyDescent="0.3">
      <c r="A2" s="169"/>
      <c r="B2" s="170"/>
      <c r="C2" s="166" t="s">
        <v>426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9" s="59" customFormat="1" ht="16.05" customHeight="1" x14ac:dyDescent="0.3">
      <c r="A3" s="58"/>
      <c r="B3" s="60"/>
      <c r="C3" s="168" t="s">
        <v>475</v>
      </c>
      <c r="D3" s="168"/>
      <c r="E3" s="168"/>
      <c r="F3" s="168"/>
      <c r="G3" s="61"/>
      <c r="H3" s="168" t="s">
        <v>471</v>
      </c>
      <c r="I3" s="168"/>
      <c r="J3" s="168"/>
      <c r="K3" s="168"/>
      <c r="L3" s="61"/>
      <c r="M3" s="168" t="s">
        <v>94</v>
      </c>
      <c r="N3" s="168"/>
      <c r="O3" s="168"/>
      <c r="P3" s="168"/>
      <c r="Q3" s="68"/>
      <c r="S3" s="63"/>
    </row>
    <row r="4" spans="1:19" s="59" customFormat="1" ht="16.05" customHeight="1" x14ac:dyDescent="0.3">
      <c r="A4" s="64" t="s">
        <v>68</v>
      </c>
      <c r="B4" s="65" t="s">
        <v>69</v>
      </c>
      <c r="C4" s="66" t="s">
        <v>70</v>
      </c>
      <c r="D4" s="66" t="s">
        <v>71</v>
      </c>
      <c r="E4" s="66" t="s">
        <v>72</v>
      </c>
      <c r="F4" s="66" t="s">
        <v>73</v>
      </c>
      <c r="G4" s="61" t="s">
        <v>460</v>
      </c>
      <c r="H4" s="66" t="s">
        <v>70</v>
      </c>
      <c r="I4" s="66" t="s">
        <v>71</v>
      </c>
      <c r="J4" s="66" t="s">
        <v>72</v>
      </c>
      <c r="K4" s="66" t="s">
        <v>73</v>
      </c>
      <c r="L4" s="61" t="s">
        <v>460</v>
      </c>
      <c r="M4" s="66" t="s">
        <v>70</v>
      </c>
      <c r="N4" s="66" t="s">
        <v>71</v>
      </c>
      <c r="O4" s="66" t="s">
        <v>72</v>
      </c>
      <c r="P4" s="66" t="s">
        <v>73</v>
      </c>
      <c r="Q4" s="68"/>
    </row>
    <row r="5" spans="1:19" ht="19.5" customHeight="1" x14ac:dyDescent="0.3">
      <c r="A5" s="9">
        <v>1310</v>
      </c>
      <c r="B5" s="10" t="s">
        <v>406</v>
      </c>
      <c r="C5" s="11">
        <v>1115.7139653391514</v>
      </c>
      <c r="D5" s="11">
        <v>740.06976204495675</v>
      </c>
      <c r="E5" s="11">
        <v>14.910192684965216</v>
      </c>
      <c r="F5" s="11">
        <v>360.73401060922941</v>
      </c>
      <c r="G5" s="11">
        <v>1137.0278212800006</v>
      </c>
      <c r="H5" s="11">
        <v>1137.0278212800006</v>
      </c>
      <c r="I5" s="11">
        <v>757.82148009999969</v>
      </c>
      <c r="J5" s="11">
        <v>13.97306648</v>
      </c>
      <c r="K5" s="11">
        <v>365.23327470000089</v>
      </c>
      <c r="L5" s="11"/>
      <c r="M5" s="11">
        <v>21.31385594084918</v>
      </c>
      <c r="N5" s="11">
        <v>17.751718055042943</v>
      </c>
      <c r="O5" s="11">
        <v>-0.93712620496521559</v>
      </c>
      <c r="P5" s="11">
        <v>4.4992640907714527</v>
      </c>
      <c r="Q5" s="68"/>
    </row>
    <row r="6" spans="1:19" s="15" customFormat="1" ht="19.5" customHeight="1" x14ac:dyDescent="0.3">
      <c r="A6" s="12">
        <v>1337</v>
      </c>
      <c r="B6" s="13" t="s">
        <v>411</v>
      </c>
      <c r="C6" s="34">
        <v>0</v>
      </c>
      <c r="D6" s="34">
        <v>0</v>
      </c>
      <c r="E6" s="34">
        <v>0</v>
      </c>
      <c r="F6" s="34">
        <v>0</v>
      </c>
      <c r="G6" s="57">
        <v>713.64917685</v>
      </c>
      <c r="H6" s="34">
        <v>713.64917685</v>
      </c>
      <c r="I6" s="34">
        <v>447.09333953000004</v>
      </c>
      <c r="J6" s="34">
        <v>293.44317601999995</v>
      </c>
      <c r="K6" s="34">
        <v>-26.887338699999987</v>
      </c>
      <c r="L6" s="14"/>
      <c r="M6" s="34">
        <v>713.64917685</v>
      </c>
      <c r="N6" s="34">
        <v>447.09333953000004</v>
      </c>
      <c r="O6" s="34">
        <v>293.44317601999995</v>
      </c>
      <c r="P6" s="34">
        <v>-26.887338699999987</v>
      </c>
      <c r="Q6" s="68"/>
    </row>
    <row r="7" spans="1:19" ht="19.5" customHeight="1" x14ac:dyDescent="0.3">
      <c r="A7" s="9">
        <v>1993</v>
      </c>
      <c r="B7" s="10" t="s">
        <v>415</v>
      </c>
      <c r="C7" s="32">
        <v>0</v>
      </c>
      <c r="D7" s="32">
        <v>-1.733517</v>
      </c>
      <c r="E7" s="32">
        <v>1.733517</v>
      </c>
      <c r="F7" s="32">
        <v>0</v>
      </c>
      <c r="G7" s="11">
        <v>67.92275377</v>
      </c>
      <c r="H7" s="32">
        <v>67.92275377</v>
      </c>
      <c r="I7" s="32">
        <v>27.378189540000012</v>
      </c>
      <c r="J7" s="32">
        <v>80.918000190000001</v>
      </c>
      <c r="K7" s="32">
        <v>-40.373435960000009</v>
      </c>
      <c r="L7" s="16"/>
      <c r="M7" s="32">
        <v>67.92275377</v>
      </c>
      <c r="N7" s="32">
        <v>29.111706540000011</v>
      </c>
      <c r="O7" s="32">
        <v>79.184483189999995</v>
      </c>
      <c r="P7" s="32">
        <v>-40.373435960000009</v>
      </c>
    </row>
    <row r="8" spans="1:19" s="15" customFormat="1" ht="19.5" customHeight="1" x14ac:dyDescent="0.3">
      <c r="A8" s="12">
        <v>1320</v>
      </c>
      <c r="B8" s="13" t="s">
        <v>408</v>
      </c>
      <c r="C8" s="34">
        <v>30.586821269743307</v>
      </c>
      <c r="D8" s="34">
        <v>22.374817148664146</v>
      </c>
      <c r="E8" s="34">
        <v>10.871440751035426</v>
      </c>
      <c r="F8" s="34">
        <v>-2.6594366299562644</v>
      </c>
      <c r="G8" s="57">
        <v>45.495635070000006</v>
      </c>
      <c r="H8" s="34">
        <v>45.495635070000006</v>
      </c>
      <c r="I8" s="34">
        <v>31.071976539999994</v>
      </c>
      <c r="J8" s="34">
        <v>12.44793982</v>
      </c>
      <c r="K8" s="34">
        <v>1.9757187100000113</v>
      </c>
      <c r="L8" s="14"/>
      <c r="M8" s="34">
        <v>14.908813800256699</v>
      </c>
      <c r="N8" s="34">
        <v>8.6971593913358483</v>
      </c>
      <c r="O8" s="34">
        <v>1.5764990689645746</v>
      </c>
      <c r="P8" s="34">
        <v>4.6351553399562757</v>
      </c>
    </row>
    <row r="9" spans="1:19" ht="19.5" customHeight="1" x14ac:dyDescent="0.3">
      <c r="A9" s="9">
        <v>1331</v>
      </c>
      <c r="B9" s="10" t="s">
        <v>410</v>
      </c>
      <c r="C9" s="32">
        <v>-22.095677889929668</v>
      </c>
      <c r="D9" s="32">
        <v>-19.133275628761528</v>
      </c>
      <c r="E9" s="32">
        <v>0</v>
      </c>
      <c r="F9" s="32">
        <v>-2.9624022611681404</v>
      </c>
      <c r="G9" s="11">
        <v>25.063328259999999</v>
      </c>
      <c r="H9" s="32">
        <v>-25.063328259999999</v>
      </c>
      <c r="I9" s="32">
        <v>-17.538072260000003</v>
      </c>
      <c r="J9" s="32">
        <v>0</v>
      </c>
      <c r="K9" s="32">
        <v>-7.5252559999999953</v>
      </c>
      <c r="L9" s="16"/>
      <c r="M9" s="32">
        <v>-2.9676503700703307</v>
      </c>
      <c r="N9" s="32">
        <v>1.5952033687615241</v>
      </c>
      <c r="O9" s="32">
        <v>0</v>
      </c>
      <c r="P9" s="32">
        <v>-4.5628537388318549</v>
      </c>
    </row>
    <row r="10" spans="1:19" s="15" customFormat="1" ht="19.5" customHeight="1" x14ac:dyDescent="0.3">
      <c r="A10" s="12">
        <v>1311</v>
      </c>
      <c r="B10" s="13" t="s">
        <v>407</v>
      </c>
      <c r="C10" s="34">
        <v>17.543988333426771</v>
      </c>
      <c r="D10" s="34">
        <v>12.205339416841548</v>
      </c>
      <c r="E10" s="34">
        <v>0</v>
      </c>
      <c r="F10" s="34">
        <v>5.3386489165852229</v>
      </c>
      <c r="G10" s="57">
        <v>16.51450182</v>
      </c>
      <c r="H10" s="34">
        <v>16.51450182</v>
      </c>
      <c r="I10" s="34">
        <v>11.56678174</v>
      </c>
      <c r="J10" s="34">
        <v>0</v>
      </c>
      <c r="K10" s="34">
        <v>4.9477200799999999</v>
      </c>
      <c r="L10" s="14"/>
      <c r="M10" s="34">
        <v>-1.0294865134267717</v>
      </c>
      <c r="N10" s="34">
        <v>-0.63855767684154863</v>
      </c>
      <c r="O10" s="34">
        <v>0</v>
      </c>
      <c r="P10" s="34">
        <v>-0.39092883658522304</v>
      </c>
    </row>
    <row r="11" spans="1:19" ht="19.5" customHeight="1" x14ac:dyDescent="0.3">
      <c r="A11" s="9">
        <v>1102</v>
      </c>
      <c r="B11" s="10" t="s">
        <v>404</v>
      </c>
      <c r="C11" s="32">
        <v>13.319242083333332</v>
      </c>
      <c r="D11" s="32">
        <v>7.7924786666666659</v>
      </c>
      <c r="E11" s="32">
        <v>2.2658667499999998</v>
      </c>
      <c r="F11" s="32">
        <v>3.2608966666666666</v>
      </c>
      <c r="G11" s="11">
        <v>13.107009529999999</v>
      </c>
      <c r="H11" s="32">
        <v>13.107009529999999</v>
      </c>
      <c r="I11" s="32">
        <v>8.5067202500000025</v>
      </c>
      <c r="J11" s="32">
        <v>0.38754147999999999</v>
      </c>
      <c r="K11" s="32">
        <v>4.2127477999999963</v>
      </c>
      <c r="L11" s="32"/>
      <c r="M11" s="32">
        <v>-0.21223255333333313</v>
      </c>
      <c r="N11" s="32">
        <v>0.71424158333333665</v>
      </c>
      <c r="O11" s="32">
        <v>-1.8783252699999999</v>
      </c>
      <c r="P11" s="32">
        <v>0.95185113333333016</v>
      </c>
    </row>
    <row r="12" spans="1:19" s="15" customFormat="1" ht="19.5" customHeight="1" x14ac:dyDescent="0.3">
      <c r="A12" s="12">
        <v>1330</v>
      </c>
      <c r="B12" s="13" t="s">
        <v>409</v>
      </c>
      <c r="C12" s="34">
        <v>-7.0116633333333356</v>
      </c>
      <c r="D12" s="34">
        <v>-4.6502875825340455</v>
      </c>
      <c r="E12" s="34">
        <v>0</v>
      </c>
      <c r="F12" s="34">
        <v>-2.3613757507992901</v>
      </c>
      <c r="G12" s="57">
        <v>5.0725565599999962</v>
      </c>
      <c r="H12" s="34">
        <v>-5.0725565599999962</v>
      </c>
      <c r="I12" s="34">
        <v>-3.315671580000001</v>
      </c>
      <c r="J12" s="34">
        <v>-1.377807E-2</v>
      </c>
      <c r="K12" s="34">
        <v>-1.7431069099999952</v>
      </c>
      <c r="L12" s="14"/>
      <c r="M12" s="34">
        <v>1.9391067733333394</v>
      </c>
      <c r="N12" s="34">
        <v>1.3346160025340446</v>
      </c>
      <c r="O12" s="34">
        <v>-1.377807E-2</v>
      </c>
      <c r="P12" s="34">
        <v>0.61826884079929478</v>
      </c>
    </row>
    <row r="13" spans="1:19" ht="19.5" customHeight="1" x14ac:dyDescent="0.3">
      <c r="A13" s="9">
        <v>1101</v>
      </c>
      <c r="B13" s="10" t="s">
        <v>403</v>
      </c>
      <c r="C13" s="32">
        <v>3.6557315833333339</v>
      </c>
      <c r="D13" s="32">
        <v>2.0017113333333332</v>
      </c>
      <c r="E13" s="32">
        <v>0.15453658333333331</v>
      </c>
      <c r="F13" s="32">
        <v>1.4994836666666673</v>
      </c>
      <c r="G13" s="11">
        <v>3.4111952799999994</v>
      </c>
      <c r="H13" s="32">
        <v>3.4111952799999994</v>
      </c>
      <c r="I13" s="32">
        <v>1.9897248900000015</v>
      </c>
      <c r="J13" s="32">
        <v>-7.1649660000000004E-2</v>
      </c>
      <c r="K13" s="32">
        <v>1.4931200499999979</v>
      </c>
      <c r="L13" s="16"/>
      <c r="M13" s="32">
        <v>-0.24453630333333454</v>
      </c>
      <c r="N13" s="32">
        <v>-1.1986443333331653E-2</v>
      </c>
      <c r="O13" s="32">
        <v>-0.22618624333333331</v>
      </c>
      <c r="P13" s="32">
        <v>-6.3636166666695693E-3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v>0</v>
      </c>
      <c r="D14" s="34">
        <v>0</v>
      </c>
      <c r="E14" s="34">
        <v>0</v>
      </c>
      <c r="F14" s="34">
        <v>0</v>
      </c>
      <c r="G14" s="57">
        <v>2.8515681799999997</v>
      </c>
      <c r="H14" s="34">
        <v>2.8515681799999997</v>
      </c>
      <c r="I14" s="34">
        <v>0</v>
      </c>
      <c r="J14" s="34">
        <v>-0.91142348000000117</v>
      </c>
      <c r="K14" s="34">
        <v>3.7629916600000008</v>
      </c>
      <c r="L14" s="34"/>
      <c r="M14" s="34">
        <v>2.8515681799999997</v>
      </c>
      <c r="N14" s="34">
        <v>0</v>
      </c>
      <c r="O14" s="34">
        <v>-0.91142348000000117</v>
      </c>
      <c r="P14" s="34">
        <v>3.7629916600000008</v>
      </c>
    </row>
    <row r="15" spans="1:19" ht="19.5" customHeight="1" x14ac:dyDescent="0.3">
      <c r="A15" s="9">
        <v>1103</v>
      </c>
      <c r="B15" s="10" t="s">
        <v>405</v>
      </c>
      <c r="C15" s="32">
        <v>5.9993853333333327</v>
      </c>
      <c r="D15" s="32">
        <v>5.8154818333333331</v>
      </c>
      <c r="E15" s="32">
        <v>0.14024708333333333</v>
      </c>
      <c r="F15" s="32">
        <v>4.3656416666666226E-2</v>
      </c>
      <c r="G15" s="11">
        <v>2.1795851600000002</v>
      </c>
      <c r="H15" s="32">
        <v>2.1795851600000002</v>
      </c>
      <c r="I15" s="32">
        <v>2.1336930600000001</v>
      </c>
      <c r="J15" s="32">
        <v>0</v>
      </c>
      <c r="K15" s="32">
        <v>4.5892100000000102E-2</v>
      </c>
      <c r="L15" s="16"/>
      <c r="M15" s="32">
        <v>-3.8198001733333324</v>
      </c>
      <c r="N15" s="32">
        <v>-3.681788773333333</v>
      </c>
      <c r="O15" s="32">
        <v>-0.14024708333333333</v>
      </c>
      <c r="P15" s="32">
        <v>2.2356833333338766E-3</v>
      </c>
    </row>
    <row r="16" spans="1:19" s="15" customFormat="1" ht="19.5" customHeight="1" x14ac:dyDescent="0.3">
      <c r="A16" s="12">
        <v>1350</v>
      </c>
      <c r="B16" s="13" t="s">
        <v>412</v>
      </c>
      <c r="C16" s="34">
        <v>0</v>
      </c>
      <c r="D16" s="34">
        <v>0</v>
      </c>
      <c r="E16" s="34">
        <v>0</v>
      </c>
      <c r="F16" s="34">
        <v>0</v>
      </c>
      <c r="G16" s="57">
        <v>1.7011618400000001</v>
      </c>
      <c r="H16" s="34">
        <v>-1.7011618400000001</v>
      </c>
      <c r="I16" s="34">
        <v>0</v>
      </c>
      <c r="J16" s="34">
        <v>0</v>
      </c>
      <c r="K16" s="34">
        <v>-1.7011618400000001</v>
      </c>
      <c r="L16" s="14"/>
      <c r="M16" s="34">
        <v>-1.7011618400000001</v>
      </c>
      <c r="N16" s="34">
        <v>0</v>
      </c>
      <c r="O16" s="34">
        <v>0</v>
      </c>
      <c r="P16" s="34">
        <v>-1.7011618400000001</v>
      </c>
    </row>
    <row r="17" spans="1:16" ht="19.5" customHeight="1" x14ac:dyDescent="0.3">
      <c r="A17" s="9">
        <v>1991</v>
      </c>
      <c r="B17" s="10" t="s">
        <v>414</v>
      </c>
      <c r="C17" s="32">
        <v>0</v>
      </c>
      <c r="D17" s="32">
        <v>0</v>
      </c>
      <c r="E17" s="32">
        <v>0</v>
      </c>
      <c r="F17" s="32">
        <v>0</v>
      </c>
      <c r="G17" s="11">
        <v>0</v>
      </c>
      <c r="H17" s="32">
        <v>0</v>
      </c>
      <c r="I17" s="32">
        <v>3.3744730000000001E-2</v>
      </c>
      <c r="J17" s="32">
        <v>0</v>
      </c>
      <c r="K17" s="32">
        <v>-3.3744730000000001E-2</v>
      </c>
      <c r="L17" s="16"/>
      <c r="M17" s="32">
        <v>0</v>
      </c>
      <c r="N17" s="32">
        <v>3.3744730000000001E-2</v>
      </c>
      <c r="O17" s="32">
        <v>0</v>
      </c>
      <c r="P17" s="32">
        <v>-3.3744730000000001E-2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2.5971392500000001</v>
      </c>
      <c r="D18" s="34">
        <v>0</v>
      </c>
      <c r="E18" s="34">
        <v>2.5971392500000001</v>
      </c>
      <c r="F18" s="34">
        <v>0</v>
      </c>
      <c r="G18" s="57">
        <v>0</v>
      </c>
      <c r="H18" s="34">
        <v>0</v>
      </c>
      <c r="I18" s="34">
        <v>0</v>
      </c>
      <c r="J18" s="34">
        <v>0.25483615999999998</v>
      </c>
      <c r="K18" s="34">
        <v>-0.25483615999999998</v>
      </c>
      <c r="L18" s="14"/>
      <c r="M18" s="34">
        <v>-2.5971392500000001</v>
      </c>
      <c r="N18" s="34">
        <v>0</v>
      </c>
      <c r="O18" s="34">
        <v>-2.3423030900000001</v>
      </c>
      <c r="P18" s="34">
        <v>-0.25483615999999998</v>
      </c>
    </row>
    <row r="19" spans="1:16" s="15" customFormat="1" ht="19.5" customHeight="1" x14ac:dyDescent="0.3">
      <c r="A19" s="9">
        <v>1210</v>
      </c>
      <c r="B19" s="10" t="s">
        <v>420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3">
      <c r="A20" s="12">
        <v>1810</v>
      </c>
      <c r="B20" s="13" t="s">
        <v>413</v>
      </c>
      <c r="C20" s="137">
        <v>0</v>
      </c>
      <c r="D20" s="137">
        <v>0</v>
      </c>
      <c r="E20" s="137">
        <v>0</v>
      </c>
      <c r="F20" s="137">
        <v>0</v>
      </c>
      <c r="G20" s="138">
        <v>0</v>
      </c>
      <c r="H20" s="137">
        <v>0</v>
      </c>
      <c r="I20" s="137">
        <v>-14.901519179999999</v>
      </c>
      <c r="J20" s="137">
        <v>1.6413230000000001E-2</v>
      </c>
      <c r="K20" s="137">
        <v>14.88510595</v>
      </c>
      <c r="L20" s="19"/>
      <c r="M20" s="137">
        <v>0</v>
      </c>
      <c r="N20" s="137">
        <v>-14.901519179999999</v>
      </c>
      <c r="O20" s="137">
        <v>1.6413230000000001E-2</v>
      </c>
      <c r="P20" s="137">
        <v>14.88510595</v>
      </c>
    </row>
    <row r="21" spans="1:16" s="15" customFormat="1" ht="19.5" customHeight="1" x14ac:dyDescent="0.3">
      <c r="A21" s="54">
        <v>1992</v>
      </c>
      <c r="B21" s="95" t="s">
        <v>90</v>
      </c>
      <c r="C21" s="33">
        <v>0</v>
      </c>
      <c r="D21" s="33">
        <v>-4.9644847499999996</v>
      </c>
      <c r="E21" s="33">
        <v>4.9644847499999996</v>
      </c>
      <c r="F21" s="33">
        <v>0</v>
      </c>
      <c r="G21" s="11">
        <v>0</v>
      </c>
      <c r="H21" s="33">
        <v>0</v>
      </c>
      <c r="I21" s="33">
        <v>0</v>
      </c>
      <c r="J21" s="33">
        <v>0</v>
      </c>
      <c r="K21" s="33">
        <v>0</v>
      </c>
      <c r="L21" s="56"/>
      <c r="M21" s="33">
        <v>0</v>
      </c>
      <c r="N21" s="33">
        <v>4.9644847499999996</v>
      </c>
      <c r="O21" s="33">
        <v>-4.9644847499999996</v>
      </c>
      <c r="P21" s="33">
        <v>0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1160.3089319690584</v>
      </c>
      <c r="D23" s="26">
        <v>759.7780254825002</v>
      </c>
      <c r="E23" s="26">
        <v>37.637424852667301</v>
      </c>
      <c r="F23" s="26">
        <v>362.89348163389093</v>
      </c>
      <c r="G23" s="27"/>
      <c r="H23" s="26">
        <v>1970.3222002800005</v>
      </c>
      <c r="I23" s="26">
        <v>1251.8403873599996</v>
      </c>
      <c r="J23" s="26">
        <v>400.44412216999996</v>
      </c>
      <c r="K23" s="27">
        <v>318.03769075000099</v>
      </c>
      <c r="L23" s="27"/>
      <c r="M23" s="26">
        <v>810.01326831094195</v>
      </c>
      <c r="N23" s="26">
        <v>492.06236187749954</v>
      </c>
      <c r="O23" s="26">
        <v>362.80669731733258</v>
      </c>
      <c r="P23" s="26">
        <v>-44.855790883890165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2" t="s">
        <v>472</v>
      </c>
      <c r="B25" s="5"/>
      <c r="C25" s="118" t="s">
        <v>467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4"/>
      <c r="B26" s="5"/>
      <c r="C26" s="118" t="s">
        <v>468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5">
      <c r="A27" s="4"/>
      <c r="B27" s="5"/>
      <c r="C27" s="165"/>
      <c r="D27" s="7"/>
      <c r="E27" s="7"/>
      <c r="F27" s="7"/>
      <c r="G27" s="75"/>
      <c r="H27" s="7"/>
      <c r="I27" s="7"/>
      <c r="J27" s="7"/>
      <c r="K27" s="7"/>
      <c r="L27" s="75"/>
      <c r="M27" s="7"/>
      <c r="N27" s="7"/>
      <c r="O27" s="7"/>
      <c r="P27" s="7"/>
    </row>
    <row r="28" spans="1:16" ht="15" customHeight="1" x14ac:dyDescent="0.3">
      <c r="A28" s="146" t="s">
        <v>399</v>
      </c>
      <c r="B28" s="144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</row>
    <row r="29" spans="1:16" ht="15" customHeight="1" x14ac:dyDescent="0.3">
      <c r="A29" s="147" t="s">
        <v>400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</row>
    <row r="30" spans="1:16" x14ac:dyDescent="0.3">
      <c r="A30" s="147" t="s">
        <v>401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</row>
    <row r="31" spans="1:16" x14ac:dyDescent="0.3">
      <c r="A31" s="147" t="s">
        <v>402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</row>
    <row r="32" spans="1:16" x14ac:dyDescent="0.3">
      <c r="A32" s="148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</row>
    <row r="33" spans="1:16" x14ac:dyDescent="0.3">
      <c r="A33" s="148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</row>
    <row r="34" spans="1:16" x14ac:dyDescent="0.3">
      <c r="A34" s="147" t="s">
        <v>462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2018-07-24T12:19:39Z</cp:lastPrinted>
  <dcterms:created xsi:type="dcterms:W3CDTF">2016-10-19T17:33:59Z</dcterms:created>
  <dcterms:modified xsi:type="dcterms:W3CDTF">2018-07-24T12:21:36Z</dcterms:modified>
</cp:coreProperties>
</file>