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Financial Operations\LTC and Hospitals\Hospice\2021\Rate Calculation\"/>
    </mc:Choice>
  </mc:AlternateContent>
  <xr:revisionPtr revIDLastSave="0" documentId="8_{431F6EBC-C4BA-4484-9487-A6934DEE745E}" xr6:coauthVersionLast="45" xr6:coauthVersionMax="45" xr10:uidLastSave="{00000000-0000-0000-0000-000000000000}"/>
  <bookViews>
    <workbookView xWindow="28680" yWindow="-120" windowWidth="29040" windowHeight="15840" tabRatio="777" firstSheet="3" activeTab="3" xr2:uid="{00000000-000D-0000-FFFF-FFFF00000000}"/>
  </bookViews>
  <sheets>
    <sheet name="Hospicework proposal FY18" sheetId="7" state="hidden" r:id="rId1"/>
    <sheet name="FFY18 2Tier Rate" sheetId="14" state="hidden" r:id="rId2"/>
    <sheet name="Memo" sheetId="18" r:id="rId3"/>
    <sheet name="FFY21 Fee Schedule" sheetId="16" r:id="rId4"/>
  </sheets>
  <externalReferences>
    <externalReference r:id="rId5"/>
    <externalReference r:id="rId6"/>
  </externalReferences>
  <definedNames>
    <definedName name="_xlnm.Database" localSheetId="1">#REF!</definedName>
    <definedName name="_xlnm.Database" localSheetId="3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1">#REF!</definedName>
    <definedName name="moveable4000CFA" localSheetId="3">#REF!</definedName>
    <definedName name="moveable4000CFA">#REF!</definedName>
    <definedName name="PivotDays11" localSheetId="1">#REF!</definedName>
    <definedName name="PivotDays11" localSheetId="3">#REF!</definedName>
    <definedName name="PivotDays11">#REF!</definedName>
    <definedName name="_xlnm.Print_Area" localSheetId="1">'FFY18 2Tier Rate'!$A$1:$L$58</definedName>
    <definedName name="_xlnm.Print_Area" localSheetId="3">'FFY21 Fee Schedule'!$A$1:$I$40</definedName>
    <definedName name="_xlnm.Print_Area" localSheetId="0">'Hospicework proposal FY18'!$A$4:$J$194</definedName>
    <definedName name="_xlnm.Print_Titles" localSheetId="0">'Hospicework proposal FY18'!$1:$1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7" l="1"/>
  <c r="F148" i="7" l="1"/>
  <c r="F169" i="7" l="1"/>
  <c r="F158" i="7"/>
  <c r="F159" i="7" s="1"/>
  <c r="F160" i="7" s="1"/>
  <c r="F161" i="7" s="1"/>
  <c r="F162" i="7" s="1"/>
  <c r="F138" i="7"/>
  <c r="F128" i="7"/>
  <c r="F118" i="7"/>
  <c r="F108" i="7"/>
  <c r="F190" i="7"/>
  <c r="F88" i="7"/>
  <c r="F78" i="7"/>
  <c r="F68" i="7"/>
  <c r="E59" i="7"/>
  <c r="E60" i="7"/>
  <c r="E61" i="7"/>
  <c r="E62" i="7"/>
  <c r="H62" i="7" s="1"/>
  <c r="D59" i="7"/>
  <c r="D60" i="7"/>
  <c r="D61" i="7"/>
  <c r="D62" i="7"/>
  <c r="D57" i="7"/>
  <c r="D37" i="7"/>
  <c r="F58" i="7"/>
  <c r="D52" i="7"/>
  <c r="E52" i="7"/>
  <c r="H52" i="7" s="1"/>
  <c r="F48" i="7"/>
  <c r="F49" i="7" s="1"/>
  <c r="F50" i="7" s="1"/>
  <c r="F51" i="7" s="1"/>
  <c r="F52" i="7" s="1"/>
  <c r="F38" i="7"/>
  <c r="F39" i="7" s="1"/>
  <c r="F40" i="7" s="1"/>
  <c r="F41" i="7" s="1"/>
  <c r="F42" i="7" s="1"/>
  <c r="C32" i="7"/>
  <c r="C52" i="7" s="1"/>
  <c r="C72" i="7" s="1"/>
  <c r="C92" i="7" s="1"/>
  <c r="C112" i="7" s="1"/>
  <c r="C132" i="7" s="1"/>
  <c r="C152" i="7" s="1"/>
  <c r="C194" i="7" s="1"/>
  <c r="D32" i="7"/>
  <c r="E32" i="7"/>
  <c r="H32" i="7" s="1"/>
  <c r="F28" i="7"/>
  <c r="F29" i="7" s="1"/>
  <c r="F30" i="7" s="1"/>
  <c r="F31" i="7" s="1"/>
  <c r="F32" i="7" s="1"/>
  <c r="F18" i="7"/>
  <c r="F19" i="7" s="1"/>
  <c r="F20" i="7" s="1"/>
  <c r="F21" i="7" s="1"/>
  <c r="F22" i="7" s="1"/>
  <c r="E22" i="7"/>
  <c r="E42" i="7" s="1"/>
  <c r="H42" i="7" s="1"/>
  <c r="H22" i="7"/>
  <c r="D22" i="7"/>
  <c r="D42" i="7" s="1"/>
  <c r="C22" i="7"/>
  <c r="C42" i="7" s="1"/>
  <c r="C62" i="7" s="1"/>
  <c r="C82" i="7" s="1"/>
  <c r="C102" i="7" s="1"/>
  <c r="C122" i="7" s="1"/>
  <c r="C142" i="7" s="1"/>
  <c r="H8" i="14"/>
  <c r="I8" i="14"/>
  <c r="F8" i="7"/>
  <c r="H12" i="7"/>
  <c r="G42" i="7" l="1"/>
  <c r="I42" i="7" s="1"/>
  <c r="L14" i="14" s="1"/>
  <c r="C162" i="7"/>
  <c r="C173" i="7"/>
  <c r="G52" i="7"/>
  <c r="I52" i="7" s="1"/>
  <c r="L16" i="14" s="1"/>
  <c r="E72" i="7"/>
  <c r="D72" i="7"/>
  <c r="G32" i="7"/>
  <c r="I32" i="7" s="1"/>
  <c r="L12" i="14" s="1"/>
  <c r="D173" i="7" l="1"/>
  <c r="D194" i="7"/>
  <c r="D102" i="7"/>
  <c r="D162" i="7"/>
  <c r="G162" i="7" s="1"/>
  <c r="D152" i="7"/>
  <c r="D122" i="7"/>
  <c r="D92" i="7"/>
  <c r="D132" i="7"/>
  <c r="D112" i="7"/>
  <c r="D82" i="7"/>
  <c r="E194" i="7"/>
  <c r="H194" i="7" s="1"/>
  <c r="E102" i="7"/>
  <c r="H102" i="7" s="1"/>
  <c r="E92" i="7"/>
  <c r="H92" i="7" s="1"/>
  <c r="E173" i="7"/>
  <c r="H173" i="7" s="1"/>
  <c r="E112" i="7"/>
  <c r="H112" i="7" s="1"/>
  <c r="E162" i="7"/>
  <c r="H162" i="7" s="1"/>
  <c r="E152" i="7"/>
  <c r="H152" i="7" s="1"/>
  <c r="E122" i="7"/>
  <c r="E132" i="7"/>
  <c r="H132" i="7" s="1"/>
  <c r="E82" i="7"/>
  <c r="H82" i="7" s="1"/>
  <c r="H72" i="7"/>
  <c r="C108" i="7"/>
  <c r="E108" i="7"/>
  <c r="H108" i="7" s="1"/>
  <c r="D108" i="7"/>
  <c r="G108" i="7" s="1"/>
  <c r="E98" i="7"/>
  <c r="H98" i="7" s="1"/>
  <c r="D98" i="7"/>
  <c r="G98" i="7" s="1"/>
  <c r="E78" i="7"/>
  <c r="H78" i="7" s="1"/>
  <c r="D78" i="7"/>
  <c r="G78" i="7" s="1"/>
  <c r="C98" i="7"/>
  <c r="E88" i="7"/>
  <c r="H88" i="7" s="1"/>
  <c r="D88" i="7"/>
  <c r="G88" i="7" s="1"/>
  <c r="C88" i="7"/>
  <c r="C78" i="7"/>
  <c r="E68" i="7"/>
  <c r="H68" i="7" s="1"/>
  <c r="D68" i="7"/>
  <c r="G68" i="7" s="1"/>
  <c r="C68" i="7"/>
  <c r="E58" i="7"/>
  <c r="E158" i="7" s="1"/>
  <c r="D58" i="7"/>
  <c r="G58" i="7" s="1"/>
  <c r="C58" i="7"/>
  <c r="C158" i="7" s="1"/>
  <c r="C169" i="7" s="1"/>
  <c r="E48" i="7"/>
  <c r="E148" i="7" s="1"/>
  <c r="H148" i="7" s="1"/>
  <c r="D48" i="7"/>
  <c r="D148" i="7" s="1"/>
  <c r="G148" i="7" s="1"/>
  <c r="C48" i="7"/>
  <c r="C148" i="7" s="1"/>
  <c r="C38" i="7"/>
  <c r="C138" i="7" s="1"/>
  <c r="E18" i="7"/>
  <c r="H18" i="7" s="1"/>
  <c r="D18" i="7"/>
  <c r="D118" i="7" s="1"/>
  <c r="G118" i="7" s="1"/>
  <c r="C18" i="7"/>
  <c r="C118" i="7" s="1"/>
  <c r="E38" i="7"/>
  <c r="E138" i="7" s="1"/>
  <c r="H138" i="7" s="1"/>
  <c r="D38" i="7"/>
  <c r="G38" i="7" s="1"/>
  <c r="E28" i="7"/>
  <c r="E128" i="7" s="1"/>
  <c r="H128" i="7" s="1"/>
  <c r="D28" i="7"/>
  <c r="G28" i="7" s="1"/>
  <c r="C28" i="7"/>
  <c r="C128" i="7" s="1"/>
  <c r="C27" i="7"/>
  <c r="H8" i="7"/>
  <c r="G8" i="7"/>
  <c r="C210" i="7" l="1"/>
  <c r="C220" i="7" s="1"/>
  <c r="C230" i="7" s="1"/>
  <c r="C190" i="7"/>
  <c r="I162" i="7"/>
  <c r="L36" i="14" s="1"/>
  <c r="I8" i="7"/>
  <c r="F8" i="14" s="1"/>
  <c r="D158" i="7"/>
  <c r="G158" i="7" s="1"/>
  <c r="D142" i="7"/>
  <c r="H122" i="7"/>
  <c r="E142" i="7"/>
  <c r="H142" i="7" s="1"/>
  <c r="H28" i="7"/>
  <c r="I28" i="7" s="1"/>
  <c r="F12" i="14" s="1"/>
  <c r="E118" i="7"/>
  <c r="H118" i="7" s="1"/>
  <c r="I118" i="7" s="1"/>
  <c r="F30" i="14" s="1"/>
  <c r="H38" i="7"/>
  <c r="I38" i="7" s="1"/>
  <c r="F14" i="14" s="1"/>
  <c r="H48" i="7"/>
  <c r="H58" i="7"/>
  <c r="I58" i="7" s="1"/>
  <c r="F18" i="14" s="1"/>
  <c r="G18" i="7"/>
  <c r="I18" i="7" s="1"/>
  <c r="F10" i="14" s="1"/>
  <c r="D128" i="7"/>
  <c r="G128" i="7" s="1"/>
  <c r="I128" i="7" s="1"/>
  <c r="F32" i="14" s="1"/>
  <c r="H158" i="7"/>
  <c r="E169" i="7"/>
  <c r="E190" i="7" s="1"/>
  <c r="I68" i="7"/>
  <c r="F20" i="14" s="1"/>
  <c r="I88" i="7"/>
  <c r="F24" i="14" s="1"/>
  <c r="I148" i="7"/>
  <c r="F39" i="14" s="1"/>
  <c r="I78" i="7"/>
  <c r="F22" i="14" s="1"/>
  <c r="I98" i="7"/>
  <c r="F26" i="14" s="1"/>
  <c r="I108" i="7"/>
  <c r="F28" i="14" s="1"/>
  <c r="G48" i="7"/>
  <c r="D138" i="7"/>
  <c r="G138" i="7" s="1"/>
  <c r="I138" i="7" s="1"/>
  <c r="F34" i="14" s="1"/>
  <c r="C17" i="7"/>
  <c r="F231" i="7"/>
  <c r="F232" i="7" s="1"/>
  <c r="F233" i="7" s="1"/>
  <c r="I158" i="7" l="1"/>
  <c r="F36" i="14" s="1"/>
  <c r="D169" i="7"/>
  <c r="I48" i="7"/>
  <c r="F16" i="14" s="1"/>
  <c r="H169" i="7"/>
  <c r="F221" i="7"/>
  <c r="F222" i="7" s="1"/>
  <c r="F223" i="7" s="1"/>
  <c r="F211" i="7"/>
  <c r="F212" i="7" s="1"/>
  <c r="F213" i="7" s="1"/>
  <c r="G169" i="7" l="1"/>
  <c r="I169" i="7" s="1"/>
  <c r="F38" i="14" s="1"/>
  <c r="D190" i="7"/>
  <c r="H180" i="7"/>
  <c r="G180" i="7"/>
  <c r="F181" i="7"/>
  <c r="F182" i="7" s="1"/>
  <c r="F170" i="7"/>
  <c r="F171" i="7" s="1"/>
  <c r="F172" i="7" s="1"/>
  <c r="F173" i="7" s="1"/>
  <c r="G173" i="7" s="1"/>
  <c r="I173" i="7" s="1"/>
  <c r="L38" i="14" s="1"/>
  <c r="F201" i="7"/>
  <c r="F202" i="7" s="1"/>
  <c r="F191" i="7"/>
  <c r="F192" i="7" s="1"/>
  <c r="F193" i="7" s="1"/>
  <c r="F194" i="7" s="1"/>
  <c r="G194" i="7" s="1"/>
  <c r="I194" i="7" s="1"/>
  <c r="L41" i="14" s="1"/>
  <c r="G7" i="7"/>
  <c r="E21" i="7"/>
  <c r="E41" i="7" s="1"/>
  <c r="H41" i="7" s="1"/>
  <c r="E17" i="7"/>
  <c r="D17" i="7"/>
  <c r="G37" i="7" s="1"/>
  <c r="C21" i="7"/>
  <c r="C20" i="7"/>
  <c r="C40" i="7" s="1"/>
  <c r="C60" i="7" s="1"/>
  <c r="C37" i="7"/>
  <c r="H7" i="7"/>
  <c r="F9" i="7"/>
  <c r="H9" i="7"/>
  <c r="H10" i="7"/>
  <c r="H11" i="7"/>
  <c r="D19" i="7"/>
  <c r="D39" i="7" s="1"/>
  <c r="E19" i="7"/>
  <c r="H19" i="7" s="1"/>
  <c r="D20" i="7"/>
  <c r="D40" i="7" s="1"/>
  <c r="E20" i="7"/>
  <c r="D21" i="7"/>
  <c r="D41" i="7" s="1"/>
  <c r="G41" i="7" s="1"/>
  <c r="D27" i="7"/>
  <c r="G27" i="7" s="1"/>
  <c r="E27" i="7"/>
  <c r="H27" i="7" s="1"/>
  <c r="D29" i="7"/>
  <c r="E29" i="7"/>
  <c r="H29" i="7" s="1"/>
  <c r="D30" i="7"/>
  <c r="D31" i="7"/>
  <c r="E31" i="7"/>
  <c r="H31" i="7" s="1"/>
  <c r="E30" i="7"/>
  <c r="H30" i="7" s="1"/>
  <c r="D47" i="7"/>
  <c r="D67" i="7" s="1"/>
  <c r="G229" i="7" s="1"/>
  <c r="E47" i="7"/>
  <c r="E67" i="7" s="1"/>
  <c r="H229" i="7" s="1"/>
  <c r="H47" i="7"/>
  <c r="D49" i="7"/>
  <c r="E49" i="7"/>
  <c r="H49" i="7" s="1"/>
  <c r="D50" i="7"/>
  <c r="D70" i="7" s="1"/>
  <c r="G232" i="7" s="1"/>
  <c r="E50" i="7"/>
  <c r="E70" i="7" s="1"/>
  <c r="H232" i="7" s="1"/>
  <c r="D51" i="7"/>
  <c r="D71" i="7" s="1"/>
  <c r="G233" i="7" s="1"/>
  <c r="E51" i="7"/>
  <c r="H51" i="7" s="1"/>
  <c r="F89" i="7"/>
  <c r="F90" i="7" s="1"/>
  <c r="F91" i="7" s="1"/>
  <c r="F92" i="7" s="1"/>
  <c r="G92" i="7" s="1"/>
  <c r="I92" i="7" s="1"/>
  <c r="L24" i="14" s="1"/>
  <c r="F59" i="7"/>
  <c r="F60" i="7" s="1"/>
  <c r="F61" i="7" s="1"/>
  <c r="F62" i="7" s="1"/>
  <c r="G62" i="7" s="1"/>
  <c r="I62" i="7" s="1"/>
  <c r="L18" i="14" s="1"/>
  <c r="F69" i="7"/>
  <c r="F70" i="7" s="1"/>
  <c r="F71" i="7" s="1"/>
  <c r="F72" i="7" s="1"/>
  <c r="G72" i="7" s="1"/>
  <c r="I72" i="7" s="1"/>
  <c r="L20" i="14" s="1"/>
  <c r="F79" i="7"/>
  <c r="F80" i="7" s="1"/>
  <c r="F81" i="7" s="1"/>
  <c r="F82" i="7" s="1"/>
  <c r="G82" i="7" s="1"/>
  <c r="I82" i="7" s="1"/>
  <c r="L22" i="14" s="1"/>
  <c r="F99" i="7"/>
  <c r="F100" i="7" s="1"/>
  <c r="F101" i="7" s="1"/>
  <c r="F102" i="7" s="1"/>
  <c r="G102" i="7" s="1"/>
  <c r="I102" i="7" s="1"/>
  <c r="L26" i="14" s="1"/>
  <c r="F109" i="7"/>
  <c r="F110" i="7" s="1"/>
  <c r="F111" i="7" s="1"/>
  <c r="F112" i="7" s="1"/>
  <c r="G112" i="7" s="1"/>
  <c r="I112" i="7" s="1"/>
  <c r="L28" i="14" s="1"/>
  <c r="F119" i="7"/>
  <c r="F120" i="7" s="1"/>
  <c r="F121" i="7" s="1"/>
  <c r="F122" i="7" s="1"/>
  <c r="G122" i="7" s="1"/>
  <c r="I122" i="7" s="1"/>
  <c r="L30" i="14" s="1"/>
  <c r="F129" i="7"/>
  <c r="F130" i="7" s="1"/>
  <c r="F131" i="7" s="1"/>
  <c r="F132" i="7" s="1"/>
  <c r="G132" i="7" s="1"/>
  <c r="I132" i="7" s="1"/>
  <c r="L32" i="14" s="1"/>
  <c r="F139" i="7"/>
  <c r="F140" i="7" s="1"/>
  <c r="F141" i="7" s="1"/>
  <c r="F142" i="7" s="1"/>
  <c r="G142" i="7" s="1"/>
  <c r="I142" i="7" s="1"/>
  <c r="L34" i="14" s="1"/>
  <c r="F149" i="7"/>
  <c r="F150" i="7" s="1"/>
  <c r="F151" i="7" s="1"/>
  <c r="F152" i="7" s="1"/>
  <c r="G152" i="7" s="1"/>
  <c r="I152" i="7" s="1"/>
  <c r="L39" i="14" s="1"/>
  <c r="C19" i="7"/>
  <c r="C30" i="7"/>
  <c r="C50" i="7" s="1"/>
  <c r="C70" i="7" s="1"/>
  <c r="C29" i="7"/>
  <c r="C49" i="7" s="1"/>
  <c r="C69" i="7" s="1"/>
  <c r="K7" i="7"/>
  <c r="C31" i="7"/>
  <c r="K17" i="7"/>
  <c r="E71" i="7" l="1"/>
  <c r="H233" i="7" s="1"/>
  <c r="I233" i="7" s="1"/>
  <c r="K70" i="7"/>
  <c r="K69" i="7"/>
  <c r="G31" i="7"/>
  <c r="I31" i="7" s="1"/>
  <c r="K12" i="14" s="1"/>
  <c r="K30" i="7"/>
  <c r="G29" i="7"/>
  <c r="I29" i="7" s="1"/>
  <c r="J29" i="7" s="1"/>
  <c r="K29" i="7"/>
  <c r="H190" i="7"/>
  <c r="I180" i="7"/>
  <c r="G190" i="7"/>
  <c r="E110" i="7"/>
  <c r="H110" i="7" s="1"/>
  <c r="D120" i="7"/>
  <c r="D140" i="7" s="1"/>
  <c r="G140" i="7" s="1"/>
  <c r="I41" i="7"/>
  <c r="K14" i="14" s="1"/>
  <c r="E150" i="7"/>
  <c r="H150" i="7" s="1"/>
  <c r="E101" i="7"/>
  <c r="H101" i="7" s="1"/>
  <c r="E121" i="7"/>
  <c r="H121" i="7" s="1"/>
  <c r="E39" i="7"/>
  <c r="H39" i="7" s="1"/>
  <c r="D87" i="7"/>
  <c r="G87" i="7" s="1"/>
  <c r="G47" i="7"/>
  <c r="I47" i="7" s="1"/>
  <c r="E16" i="14" s="1"/>
  <c r="H21" i="7"/>
  <c r="E69" i="7"/>
  <c r="H231" i="7" s="1"/>
  <c r="D131" i="7"/>
  <c r="G131" i="7" s="1"/>
  <c r="D161" i="7"/>
  <c r="G161" i="7" s="1"/>
  <c r="I27" i="7"/>
  <c r="E12" i="14" s="1"/>
  <c r="I7" i="7"/>
  <c r="E8" i="14" s="1"/>
  <c r="E97" i="7"/>
  <c r="H97" i="7" s="1"/>
  <c r="E77" i="7"/>
  <c r="H77" i="7" s="1"/>
  <c r="I229" i="7"/>
  <c r="H199" i="7"/>
  <c r="E117" i="7"/>
  <c r="E157" i="7"/>
  <c r="H157" i="7" s="1"/>
  <c r="G57" i="7"/>
  <c r="G199" i="7"/>
  <c r="D157" i="7"/>
  <c r="G157" i="7" s="1"/>
  <c r="D97" i="7"/>
  <c r="G97" i="7" s="1"/>
  <c r="D189" i="7"/>
  <c r="G189" i="7" s="1"/>
  <c r="D147" i="7"/>
  <c r="G147" i="7" s="1"/>
  <c r="G17" i="7"/>
  <c r="I232" i="7"/>
  <c r="E90" i="7"/>
  <c r="H90" i="7" s="1"/>
  <c r="E160" i="7"/>
  <c r="H160" i="7" s="1"/>
  <c r="E100" i="7"/>
  <c r="H100" i="7" s="1"/>
  <c r="E192" i="7"/>
  <c r="H192" i="7" s="1"/>
  <c r="H70" i="7"/>
  <c r="E130" i="7"/>
  <c r="H130" i="7" s="1"/>
  <c r="H50" i="7"/>
  <c r="G30" i="7"/>
  <c r="I30" i="7" s="1"/>
  <c r="J12" i="14" s="1"/>
  <c r="G19" i="7"/>
  <c r="I19" i="7" s="1"/>
  <c r="J19" i="7" s="1"/>
  <c r="C90" i="7"/>
  <c r="C110" i="7" s="1"/>
  <c r="C89" i="7"/>
  <c r="K20" i="7"/>
  <c r="G20" i="7"/>
  <c r="G212" i="7"/>
  <c r="G222" i="7"/>
  <c r="G182" i="7"/>
  <c r="D130" i="7"/>
  <c r="G130" i="7" s="1"/>
  <c r="G60" i="7"/>
  <c r="D192" i="7"/>
  <c r="G192" i="7" s="1"/>
  <c r="D80" i="7"/>
  <c r="G80" i="7" s="1"/>
  <c r="D110" i="7"/>
  <c r="G110" i="7" s="1"/>
  <c r="D160" i="7"/>
  <c r="G160" i="7" s="1"/>
  <c r="D100" i="7"/>
  <c r="G100" i="7" s="1"/>
  <c r="D150" i="7"/>
  <c r="G150" i="7" s="1"/>
  <c r="D171" i="7"/>
  <c r="G171" i="7" s="1"/>
  <c r="G40" i="7"/>
  <c r="F10" i="7"/>
  <c r="G9" i="7"/>
  <c r="I9" i="7" s="1"/>
  <c r="J9" i="7" s="1"/>
  <c r="G8" i="14" s="1"/>
  <c r="K9" i="7"/>
  <c r="E37" i="7"/>
  <c r="H37" i="7" s="1"/>
  <c r="I37" i="7" s="1"/>
  <c r="E14" i="14" s="1"/>
  <c r="H17" i="7"/>
  <c r="G202" i="7"/>
  <c r="K49" i="7"/>
  <c r="D90" i="7"/>
  <c r="G90" i="7" s="1"/>
  <c r="G223" i="7"/>
  <c r="G213" i="7"/>
  <c r="D111" i="7"/>
  <c r="G111" i="7" s="1"/>
  <c r="D101" i="7"/>
  <c r="G101" i="7" s="1"/>
  <c r="D172" i="7"/>
  <c r="G172" i="7" s="1"/>
  <c r="D91" i="7"/>
  <c r="G91" i="7" s="1"/>
  <c r="D121" i="7"/>
  <c r="G71" i="7"/>
  <c r="G61" i="7"/>
  <c r="D193" i="7"/>
  <c r="G193" i="7" s="1"/>
  <c r="D81" i="7"/>
  <c r="G81" i="7" s="1"/>
  <c r="D151" i="7"/>
  <c r="G151" i="7" s="1"/>
  <c r="K19" i="7"/>
  <c r="C39" i="7"/>
  <c r="G70" i="7"/>
  <c r="C51" i="7"/>
  <c r="K31" i="7"/>
  <c r="H20" i="7"/>
  <c r="E40" i="7"/>
  <c r="H40" i="7" s="1"/>
  <c r="H223" i="7"/>
  <c r="H213" i="7"/>
  <c r="H203" i="7"/>
  <c r="H61" i="7"/>
  <c r="E172" i="7"/>
  <c r="H172" i="7" s="1"/>
  <c r="E111" i="7"/>
  <c r="H111" i="7" s="1"/>
  <c r="G49" i="7"/>
  <c r="I49" i="7" s="1"/>
  <c r="J49" i="7" s="1"/>
  <c r="G16" i="14" s="1"/>
  <c r="D69" i="7"/>
  <c r="G231" i="7" s="1"/>
  <c r="K37" i="7"/>
  <c r="C57" i="7"/>
  <c r="H219" i="7"/>
  <c r="H209" i="7"/>
  <c r="H179" i="7"/>
  <c r="E189" i="7"/>
  <c r="H189" i="7" s="1"/>
  <c r="E147" i="7"/>
  <c r="H147" i="7" s="1"/>
  <c r="E57" i="7"/>
  <c r="H57" i="7" s="1"/>
  <c r="E107" i="7"/>
  <c r="H107" i="7" s="1"/>
  <c r="K60" i="7"/>
  <c r="C80" i="7"/>
  <c r="E168" i="7"/>
  <c r="H168" i="7" s="1"/>
  <c r="E193" i="7"/>
  <c r="H193" i="7" s="1"/>
  <c r="H183" i="7"/>
  <c r="E87" i="7"/>
  <c r="H87" i="7" s="1"/>
  <c r="H67" i="7"/>
  <c r="E91" i="7"/>
  <c r="H91" i="7" s="1"/>
  <c r="H222" i="7"/>
  <c r="H212" i="7"/>
  <c r="E171" i="7"/>
  <c r="H171" i="7" s="1"/>
  <c r="E120" i="7"/>
  <c r="H182" i="7"/>
  <c r="H60" i="7"/>
  <c r="E80" i="7"/>
  <c r="H80" i="7" s="1"/>
  <c r="H202" i="7"/>
  <c r="G39" i="7"/>
  <c r="C47" i="7"/>
  <c r="K27" i="7"/>
  <c r="K40" i="7"/>
  <c r="E127" i="7"/>
  <c r="H127" i="7" s="1"/>
  <c r="G219" i="7"/>
  <c r="G209" i="7"/>
  <c r="D107" i="7"/>
  <c r="G107" i="7" s="1"/>
  <c r="D168" i="7"/>
  <c r="G168" i="7" s="1"/>
  <c r="G67" i="7"/>
  <c r="D117" i="7"/>
  <c r="D77" i="7"/>
  <c r="G77" i="7" s="1"/>
  <c r="D127" i="7"/>
  <c r="G127" i="7" s="1"/>
  <c r="C41" i="7"/>
  <c r="K21" i="7"/>
  <c r="G179" i="7"/>
  <c r="F203" i="7"/>
  <c r="F183" i="7"/>
  <c r="E151" i="7" l="1"/>
  <c r="H151" i="7" s="1"/>
  <c r="E81" i="7"/>
  <c r="H81" i="7" s="1"/>
  <c r="E131" i="7"/>
  <c r="H131" i="7" s="1"/>
  <c r="H71" i="7"/>
  <c r="E161" i="7"/>
  <c r="H161" i="7" s="1"/>
  <c r="L19" i="7"/>
  <c r="G10" i="14"/>
  <c r="I81" i="7"/>
  <c r="K22" i="14" s="1"/>
  <c r="L29" i="7"/>
  <c r="G12" i="14"/>
  <c r="G21" i="7"/>
  <c r="I21" i="7" s="1"/>
  <c r="G22" i="7"/>
  <c r="I22" i="7" s="1"/>
  <c r="L10" i="14" s="1"/>
  <c r="I131" i="7"/>
  <c r="K32" i="14" s="1"/>
  <c r="L31" i="7"/>
  <c r="I110" i="7"/>
  <c r="J28" i="14" s="1"/>
  <c r="I130" i="7"/>
  <c r="J32" i="14" s="1"/>
  <c r="I150" i="7"/>
  <c r="J39" i="14" s="1"/>
  <c r="G120" i="7"/>
  <c r="K90" i="7"/>
  <c r="I87" i="7"/>
  <c r="E24" i="14" s="1"/>
  <c r="L27" i="7"/>
  <c r="I190" i="7"/>
  <c r="F41" i="14" s="1"/>
  <c r="H200" i="7"/>
  <c r="G200" i="7"/>
  <c r="I223" i="7"/>
  <c r="E79" i="7"/>
  <c r="H79" i="7" s="1"/>
  <c r="I231" i="7"/>
  <c r="J231" i="7" s="1"/>
  <c r="H201" i="7"/>
  <c r="I172" i="7"/>
  <c r="K38" i="14" s="1"/>
  <c r="I161" i="7"/>
  <c r="K36" i="14" s="1"/>
  <c r="I202" i="7"/>
  <c r="H59" i="7"/>
  <c r="H221" i="7"/>
  <c r="I189" i="7"/>
  <c r="E41" i="14" s="1"/>
  <c r="E141" i="7"/>
  <c r="H141" i="7" s="1"/>
  <c r="I151" i="7"/>
  <c r="K39" i="14" s="1"/>
  <c r="I91" i="7"/>
  <c r="K24" i="14" s="1"/>
  <c r="H181" i="7"/>
  <c r="H211" i="7"/>
  <c r="E99" i="7"/>
  <c r="H99" i="7" s="1"/>
  <c r="H69" i="7"/>
  <c r="I101" i="7"/>
  <c r="K26" i="14" s="1"/>
  <c r="E170" i="7"/>
  <c r="H170" i="7" s="1"/>
  <c r="E191" i="7"/>
  <c r="H191" i="7" s="1"/>
  <c r="I39" i="7"/>
  <c r="J39" i="7" s="1"/>
  <c r="G14" i="14" s="1"/>
  <c r="I111" i="7"/>
  <c r="K28" i="14" s="1"/>
  <c r="E109" i="7"/>
  <c r="H109" i="7" s="1"/>
  <c r="E159" i="7"/>
  <c r="H159" i="7" s="1"/>
  <c r="I213" i="7"/>
  <c r="I40" i="7"/>
  <c r="E119" i="7"/>
  <c r="E139" i="7" s="1"/>
  <c r="H139" i="7" s="1"/>
  <c r="E89" i="7"/>
  <c r="H89" i="7" s="1"/>
  <c r="I70" i="7"/>
  <c r="E149" i="7"/>
  <c r="H149" i="7" s="1"/>
  <c r="E129" i="7"/>
  <c r="H129" i="7" s="1"/>
  <c r="I199" i="7"/>
  <c r="I97" i="7"/>
  <c r="E26" i="14" s="1"/>
  <c r="I157" i="7"/>
  <c r="E36" i="14" s="1"/>
  <c r="I168" i="7"/>
  <c r="E38" i="14" s="1"/>
  <c r="I179" i="7"/>
  <c r="L7" i="7"/>
  <c r="I77" i="7"/>
  <c r="E22" i="14" s="1"/>
  <c r="I147" i="7"/>
  <c r="E39" i="14" s="1"/>
  <c r="I209" i="7"/>
  <c r="I17" i="7"/>
  <c r="E10" i="14" s="1"/>
  <c r="E137" i="7"/>
  <c r="H137" i="7" s="1"/>
  <c r="H117" i="7"/>
  <c r="I127" i="7"/>
  <c r="E32" i="14" s="1"/>
  <c r="I57" i="7"/>
  <c r="E18" i="14" s="1"/>
  <c r="I80" i="7"/>
  <c r="J22" i="14" s="1"/>
  <c r="I20" i="7"/>
  <c r="I192" i="7"/>
  <c r="J41" i="14" s="1"/>
  <c r="I182" i="7"/>
  <c r="I100" i="7"/>
  <c r="J26" i="14" s="1"/>
  <c r="I90" i="7"/>
  <c r="J24" i="14" s="1"/>
  <c r="I160" i="7"/>
  <c r="J36" i="14" s="1"/>
  <c r="C109" i="7"/>
  <c r="K89" i="7"/>
  <c r="C71" i="7"/>
  <c r="G203" i="7"/>
  <c r="I203" i="7" s="1"/>
  <c r="K110" i="7"/>
  <c r="C130" i="7"/>
  <c r="F11" i="7"/>
  <c r="F12" i="7" s="1"/>
  <c r="G12" i="7" s="1"/>
  <c r="I12" i="7" s="1"/>
  <c r="L8" i="14" s="1"/>
  <c r="G10" i="7"/>
  <c r="I10" i="7" s="1"/>
  <c r="J8" i="14" s="1"/>
  <c r="K10" i="7"/>
  <c r="I67" i="7"/>
  <c r="E20" i="14" s="1"/>
  <c r="D141" i="7"/>
  <c r="G141" i="7" s="1"/>
  <c r="G121" i="7"/>
  <c r="I121" i="7" s="1"/>
  <c r="K30" i="14" s="1"/>
  <c r="L37" i="7"/>
  <c r="I171" i="7"/>
  <c r="J38" i="14" s="1"/>
  <c r="I222" i="7"/>
  <c r="L30" i="7"/>
  <c r="I219" i="7"/>
  <c r="I193" i="7"/>
  <c r="K41" i="14" s="1"/>
  <c r="I212" i="7"/>
  <c r="C77" i="7"/>
  <c r="K57" i="7"/>
  <c r="L9" i="7"/>
  <c r="D137" i="7"/>
  <c r="G137" i="7" s="1"/>
  <c r="G117" i="7"/>
  <c r="I71" i="7"/>
  <c r="K20" i="14" s="1"/>
  <c r="K47" i="7"/>
  <c r="L47" i="7" s="1"/>
  <c r="C67" i="7"/>
  <c r="E140" i="7"/>
  <c r="H140" i="7" s="1"/>
  <c r="I140" i="7" s="1"/>
  <c r="J34" i="14" s="1"/>
  <c r="H120" i="7"/>
  <c r="G221" i="7"/>
  <c r="G211" i="7"/>
  <c r="G69" i="7"/>
  <c r="D159" i="7"/>
  <c r="G159" i="7" s="1"/>
  <c r="D109" i="7"/>
  <c r="G109" i="7" s="1"/>
  <c r="G59" i="7"/>
  <c r="D149" i="7"/>
  <c r="G149" i="7" s="1"/>
  <c r="G201" i="7"/>
  <c r="D191" i="7"/>
  <c r="G191" i="7" s="1"/>
  <c r="D89" i="7"/>
  <c r="G89" i="7" s="1"/>
  <c r="D129" i="7"/>
  <c r="G129" i="7" s="1"/>
  <c r="D99" i="7"/>
  <c r="G99" i="7" s="1"/>
  <c r="D170" i="7"/>
  <c r="G170" i="7" s="1"/>
  <c r="G181" i="7"/>
  <c r="D119" i="7"/>
  <c r="D79" i="7"/>
  <c r="G79" i="7" s="1"/>
  <c r="I79" i="7" s="1"/>
  <c r="J79" i="7" s="1"/>
  <c r="G22" i="14" s="1"/>
  <c r="C59" i="7"/>
  <c r="K39" i="7"/>
  <c r="I60" i="7"/>
  <c r="J18" i="14" s="1"/>
  <c r="L49" i="7"/>
  <c r="I107" i="7"/>
  <c r="E28" i="14" s="1"/>
  <c r="K41" i="7"/>
  <c r="L41" i="7" s="1"/>
  <c r="C61" i="7"/>
  <c r="G183" i="7"/>
  <c r="I183" i="7" s="1"/>
  <c r="C100" i="7"/>
  <c r="K80" i="7"/>
  <c r="I61" i="7"/>
  <c r="K18" i="14" s="1"/>
  <c r="G51" i="7"/>
  <c r="I51" i="7" s="1"/>
  <c r="K16" i="14" s="1"/>
  <c r="G50" i="7"/>
  <c r="I50" i="7" s="1"/>
  <c r="J16" i="14" s="1"/>
  <c r="K50" i="7"/>
  <c r="I200" i="7" l="1"/>
  <c r="I89" i="7"/>
  <c r="J89" i="7" s="1"/>
  <c r="G24" i="14" s="1"/>
  <c r="L21" i="7"/>
  <c r="K10" i="14"/>
  <c r="L20" i="7"/>
  <c r="J10" i="14"/>
  <c r="L70" i="7"/>
  <c r="J20" i="14"/>
  <c r="I117" i="7"/>
  <c r="E30" i="14" s="1"/>
  <c r="L40" i="7"/>
  <c r="J14" i="14"/>
  <c r="L110" i="7"/>
  <c r="I120" i="7"/>
  <c r="J30" i="14" s="1"/>
  <c r="L90" i="7"/>
  <c r="H119" i="7"/>
  <c r="I170" i="7"/>
  <c r="J170" i="7" s="1"/>
  <c r="G38" i="14" s="1"/>
  <c r="I201" i="7"/>
  <c r="J201" i="7" s="1"/>
  <c r="H210" i="7"/>
  <c r="G210" i="7"/>
  <c r="I181" i="7"/>
  <c r="J181" i="7" s="1"/>
  <c r="L39" i="7"/>
  <c r="I99" i="7"/>
  <c r="J99" i="7" s="1"/>
  <c r="G26" i="14" s="1"/>
  <c r="I159" i="7"/>
  <c r="J159" i="7" s="1"/>
  <c r="G36" i="14" s="1"/>
  <c r="L80" i="7"/>
  <c r="I129" i="7"/>
  <c r="J129" i="7" s="1"/>
  <c r="G32" i="14" s="1"/>
  <c r="I69" i="7"/>
  <c r="J69" i="7" s="1"/>
  <c r="I59" i="7"/>
  <c r="J59" i="7" s="1"/>
  <c r="G18" i="14" s="1"/>
  <c r="I109" i="7"/>
  <c r="J109" i="7" s="1"/>
  <c r="G28" i="14" s="1"/>
  <c r="I211" i="7"/>
  <c r="J211" i="7" s="1"/>
  <c r="I191" i="7"/>
  <c r="J191" i="7" s="1"/>
  <c r="G41" i="14" s="1"/>
  <c r="I221" i="7"/>
  <c r="J221" i="7" s="1"/>
  <c r="I141" i="7"/>
  <c r="K34" i="14" s="1"/>
  <c r="I149" i="7"/>
  <c r="J149" i="7" s="1"/>
  <c r="G39" i="14" s="1"/>
  <c r="L17" i="7"/>
  <c r="I137" i="7"/>
  <c r="E34" i="14" s="1"/>
  <c r="L57" i="7"/>
  <c r="C129" i="7"/>
  <c r="K109" i="7"/>
  <c r="C81" i="7"/>
  <c r="K61" i="7"/>
  <c r="L61" i="7" s="1"/>
  <c r="C150" i="7"/>
  <c r="K130" i="7"/>
  <c r="L130" i="7" s="1"/>
  <c r="C120" i="7"/>
  <c r="K100" i="7"/>
  <c r="L100" i="7" s="1"/>
  <c r="G119" i="7"/>
  <c r="D139" i="7"/>
  <c r="G139" i="7" s="1"/>
  <c r="I139" i="7" s="1"/>
  <c r="J139" i="7" s="1"/>
  <c r="G34" i="14" s="1"/>
  <c r="L50" i="7"/>
  <c r="C87" i="7"/>
  <c r="K67" i="7"/>
  <c r="L67" i="7" s="1"/>
  <c r="C97" i="7"/>
  <c r="K77" i="7"/>
  <c r="L77" i="7" s="1"/>
  <c r="K71" i="7"/>
  <c r="L71" i="7" s="1"/>
  <c r="C91" i="7"/>
  <c r="K11" i="7"/>
  <c r="G11" i="7"/>
  <c r="I11" i="7" s="1"/>
  <c r="K8" i="14" s="1"/>
  <c r="C79" i="7"/>
  <c r="K59" i="7"/>
  <c r="K51" i="7"/>
  <c r="L51" i="7" s="1"/>
  <c r="L60" i="7"/>
  <c r="L10" i="7"/>
  <c r="I119" i="7" l="1"/>
  <c r="J119" i="7" s="1"/>
  <c r="G30" i="14" s="1"/>
  <c r="L89" i="7"/>
  <c r="L69" i="7"/>
  <c r="G20" i="14"/>
  <c r="L59" i="7"/>
  <c r="H230" i="7"/>
  <c r="H220" i="7"/>
  <c r="I210" i="7"/>
  <c r="G230" i="7"/>
  <c r="G220" i="7"/>
  <c r="L109" i="7"/>
  <c r="K129" i="7"/>
  <c r="L129" i="7" s="1"/>
  <c r="C149" i="7"/>
  <c r="K81" i="7"/>
  <c r="L81" i="7" s="1"/>
  <c r="C101" i="7"/>
  <c r="L11" i="7"/>
  <c r="K91" i="7"/>
  <c r="L91" i="7" s="1"/>
  <c r="C111" i="7"/>
  <c r="K79" i="7"/>
  <c r="L79" i="7" s="1"/>
  <c r="C99" i="7"/>
  <c r="K97" i="7"/>
  <c r="L97" i="7" s="1"/>
  <c r="C117" i="7"/>
  <c r="C140" i="7"/>
  <c r="K120" i="7"/>
  <c r="L120" i="7" s="1"/>
  <c r="C107" i="7"/>
  <c r="K87" i="7"/>
  <c r="L87" i="7" s="1"/>
  <c r="K150" i="7"/>
  <c r="L150" i="7" s="1"/>
  <c r="C192" i="7"/>
  <c r="I220" i="7" l="1"/>
  <c r="I230" i="7"/>
  <c r="K149" i="7"/>
  <c r="L149" i="7" s="1"/>
  <c r="C191" i="7"/>
  <c r="C119" i="7"/>
  <c r="K99" i="7"/>
  <c r="L99" i="7" s="1"/>
  <c r="C127" i="7"/>
  <c r="K107" i="7"/>
  <c r="L107" i="7" s="1"/>
  <c r="K111" i="7"/>
  <c r="L111" i="7" s="1"/>
  <c r="C131" i="7"/>
  <c r="K140" i="7"/>
  <c r="L140" i="7" s="1"/>
  <c r="C171" i="7"/>
  <c r="C160" i="7"/>
  <c r="C137" i="7"/>
  <c r="K117" i="7"/>
  <c r="L117" i="7" s="1"/>
  <c r="K101" i="7"/>
  <c r="L101" i="7" s="1"/>
  <c r="C121" i="7"/>
  <c r="K127" i="7" l="1"/>
  <c r="L127" i="7" s="1"/>
  <c r="C147" i="7"/>
  <c r="C168" i="7"/>
  <c r="K137" i="7"/>
  <c r="L137" i="7" s="1"/>
  <c r="C157" i="7"/>
  <c r="C212" i="7"/>
  <c r="C222" i="7" s="1"/>
  <c r="C232" i="7" s="1"/>
  <c r="K160" i="7"/>
  <c r="L160" i="7" s="1"/>
  <c r="K131" i="7"/>
  <c r="L131" i="7" s="1"/>
  <c r="C151" i="7"/>
  <c r="K121" i="7"/>
  <c r="L121" i="7" s="1"/>
  <c r="C141" i="7"/>
  <c r="C139" i="7"/>
  <c r="K119" i="7"/>
  <c r="L119" i="7" s="1"/>
  <c r="C172" i="7" l="1"/>
  <c r="C161" i="7"/>
  <c r="K141" i="7"/>
  <c r="L141" i="7" s="1"/>
  <c r="C189" i="7"/>
  <c r="K147" i="7"/>
  <c r="L147" i="7" s="1"/>
  <c r="C193" i="7"/>
  <c r="K151" i="7"/>
  <c r="L151" i="7" s="1"/>
  <c r="C209" i="7"/>
  <c r="C219" i="7" s="1"/>
  <c r="C229" i="7" s="1"/>
  <c r="K157" i="7"/>
  <c r="L157" i="7" s="1"/>
  <c r="K139" i="7"/>
  <c r="L139" i="7" s="1"/>
  <c r="C159" i="7"/>
  <c r="C170" i="7"/>
  <c r="C211" i="7" l="1"/>
  <c r="C221" i="7" s="1"/>
  <c r="C231" i="7" s="1"/>
  <c r="K159" i="7"/>
  <c r="L159" i="7" s="1"/>
  <c r="K161" i="7"/>
  <c r="L161" i="7" s="1"/>
  <c r="C213" i="7"/>
  <c r="C223" i="7" s="1"/>
  <c r="C233" i="7" s="1"/>
</calcChain>
</file>

<file path=xl/sharedStrings.xml><?xml version="1.0" encoding="utf-8"?>
<sst xmlns="http://schemas.openxmlformats.org/spreadsheetml/2006/main" count="837" uniqueCount="180">
  <si>
    <t>MEDICAID HOSPICE RATE FOR FY 2017 CMS PROGRAM ISSUANCE REGION IV</t>
  </si>
  <si>
    <t xml:space="preserve"> SPEC 39</t>
  </si>
  <si>
    <t>ASHEVILLE RATE</t>
  </si>
  <si>
    <t>CBSA 11700</t>
  </si>
  <si>
    <t>National</t>
  </si>
  <si>
    <t>Wage</t>
  </si>
  <si>
    <t>Unweighted</t>
  </si>
  <si>
    <t>Adjust</t>
  </si>
  <si>
    <t>Nonwage</t>
  </si>
  <si>
    <t>Adjusted</t>
  </si>
  <si>
    <t xml:space="preserve"> </t>
  </si>
  <si>
    <t>Rate</t>
  </si>
  <si>
    <t>Comp</t>
  </si>
  <si>
    <t>Avg</t>
  </si>
  <si>
    <t>Index</t>
  </si>
  <si>
    <t>Wage Co</t>
  </si>
  <si>
    <t>Hr Rate</t>
  </si>
  <si>
    <t>NR*Index</t>
  </si>
  <si>
    <t>Diff Adj &amp; NR</t>
  </si>
  <si>
    <t>RC651</t>
  </si>
  <si>
    <t>ROUTINE CARE</t>
  </si>
  <si>
    <t>ROUTINE CARE 61+</t>
  </si>
  <si>
    <t>RC652</t>
  </si>
  <si>
    <t>CONTINUOUS</t>
  </si>
  <si>
    <t>RC655</t>
  </si>
  <si>
    <t>INPT RESPITE</t>
  </si>
  <si>
    <t>RC656</t>
  </si>
  <si>
    <t>GEN INPT CARE</t>
  </si>
  <si>
    <t>G0235</t>
  </si>
  <si>
    <t>SIA</t>
  </si>
  <si>
    <t>SPEC 00B</t>
  </si>
  <si>
    <t>BURLINGTON RATE</t>
  </si>
  <si>
    <t>CBSA 15500</t>
  </si>
  <si>
    <t xml:space="preserve">SPEC 41 </t>
  </si>
  <si>
    <t>CHARLOTTE RATE</t>
  </si>
  <si>
    <t>CBSA 16740</t>
  </si>
  <si>
    <t>SPEC 00A</t>
  </si>
  <si>
    <t>DURHAM RATE</t>
  </si>
  <si>
    <t>CBSA 20500</t>
  </si>
  <si>
    <t xml:space="preserve">SPEC 42 </t>
  </si>
  <si>
    <t>FAYETTEVILLE RATE</t>
  </si>
  <si>
    <t>CBSA 22180</t>
  </si>
  <si>
    <t>SPEC 105</t>
  </si>
  <si>
    <t>GOLDSBORO RATE</t>
  </si>
  <si>
    <t>CBSA 24140</t>
  </si>
  <si>
    <t>SPEC 43</t>
  </si>
  <si>
    <t>GREENSBORO/HP RATE</t>
  </si>
  <si>
    <t>CBSA 24660</t>
  </si>
  <si>
    <t>GREENVILLE RATE</t>
  </si>
  <si>
    <t>CBSA 24780</t>
  </si>
  <si>
    <t>SPEC 44</t>
  </si>
  <si>
    <t>HICKORY RATE</t>
  </si>
  <si>
    <t>CBSA 25860</t>
  </si>
  <si>
    <t xml:space="preserve">SPEC 45 </t>
  </si>
  <si>
    <t>JACKSONVILLE RATE</t>
  </si>
  <si>
    <t>CBSA 27340</t>
  </si>
  <si>
    <t>SPEC 46</t>
  </si>
  <si>
    <t>RALEIGH RATE</t>
  </si>
  <si>
    <t>CBSA 39580</t>
  </si>
  <si>
    <t>SPEC 108</t>
  </si>
  <si>
    <t>ROCKY MOUNT RATE</t>
  </si>
  <si>
    <t>CBSA 40580</t>
  </si>
  <si>
    <t>SPEC 47</t>
  </si>
  <si>
    <t>WILMINGTON RATE</t>
  </si>
  <si>
    <t>CBSA 48900</t>
  </si>
  <si>
    <t>SPEC 00C</t>
  </si>
  <si>
    <t>WINSTON-SALEM RATE</t>
  </si>
  <si>
    <t>CBSA 49180</t>
  </si>
  <si>
    <t>SPEC 53</t>
  </si>
  <si>
    <t>RURAL RATE</t>
  </si>
  <si>
    <t>CBSA 99934</t>
  </si>
  <si>
    <t>*</t>
  </si>
  <si>
    <t>SPEC 107</t>
  </si>
  <si>
    <t>NORFOLK RATE</t>
  </si>
  <si>
    <t>CBSA 47260</t>
  </si>
  <si>
    <t>New</t>
  </si>
  <si>
    <t>SPEC 00D</t>
  </si>
  <si>
    <t>NEW BERN RATE</t>
  </si>
  <si>
    <t>CBSA 35100</t>
  </si>
  <si>
    <t>RURAL RATE- Anson</t>
  </si>
  <si>
    <t>CBSA34/ 50104</t>
  </si>
  <si>
    <t>Do Not Use under 99934</t>
  </si>
  <si>
    <t>SPEC 00E</t>
  </si>
  <si>
    <t>MYRTLE RATE</t>
  </si>
  <si>
    <t>CBSA 34820</t>
  </si>
  <si>
    <t>WnySalem - Davidson</t>
  </si>
  <si>
    <t>CBSA 50108</t>
  </si>
  <si>
    <t>Do Not Use under 49180</t>
  </si>
  <si>
    <t>VA Beach - Gates Co.</t>
  </si>
  <si>
    <t>CBSA 50110</t>
  </si>
  <si>
    <t>Do Not Use under 47260</t>
  </si>
  <si>
    <t>Rural Rate - Greene Co.</t>
  </si>
  <si>
    <t>CBSA 50111</t>
  </si>
  <si>
    <t>SPEC 41</t>
  </si>
  <si>
    <t>Charlotte Rate</t>
  </si>
  <si>
    <t>CBSA 50112</t>
  </si>
  <si>
    <t>Do Not Use under 16740</t>
  </si>
  <si>
    <t>Medicaid Reimbursement Rates for Hospice Services Effective 10/1/2017 - 09/30/18</t>
  </si>
  <si>
    <t>Effective with date of service October 1, 2017, the maximum allowable rate for the following hospice services are as follows:</t>
  </si>
  <si>
    <t>Routine Home Care</t>
  </si>
  <si>
    <t xml:space="preserve">  Continuous Home Care</t>
  </si>
  <si>
    <t>End Of Life (SIA-LPN)</t>
  </si>
  <si>
    <t>End Of Life (SIA-RN)</t>
  </si>
  <si>
    <t>Inpatient Respite Care</t>
  </si>
  <si>
    <t>General Inpatient Care</t>
  </si>
  <si>
    <t xml:space="preserve">    Metropolitan Statistical Area (Counties)</t>
  </si>
  <si>
    <t xml:space="preserve">         SC</t>
  </si>
  <si>
    <t xml:space="preserve">    CBSA</t>
  </si>
  <si>
    <t xml:space="preserve">   MSA </t>
  </si>
  <si>
    <t>RC 0651  1-60 Days</t>
  </si>
  <si>
    <t>RC 0651  61+ Days</t>
  </si>
  <si>
    <t>RC 0652 Hourly</t>
  </si>
  <si>
    <t>GXXX Hourly</t>
  </si>
  <si>
    <t xml:space="preserve">RC 0655 Daily </t>
  </si>
  <si>
    <t xml:space="preserve">RC 0656 Daily </t>
  </si>
  <si>
    <t>RC0235  15 increments</t>
  </si>
  <si>
    <t xml:space="preserve">Asheville, NC </t>
  </si>
  <si>
    <t xml:space="preserve"> (Buncombe, Haywood, Henderson, Madison Co.)</t>
  </si>
  <si>
    <t>Burlington, NC</t>
  </si>
  <si>
    <t>(Alamance Co.)</t>
  </si>
  <si>
    <t>00B</t>
  </si>
  <si>
    <t xml:space="preserve">Charlotte/Gastonia/Rock Hill/Concord, NC/SC </t>
  </si>
  <si>
    <t>(Cabarrus, Gaston, Irdell, Lincoln, Mecklenburg, Rowan, Union Co.)</t>
  </si>
  <si>
    <t>Durham, NC</t>
  </si>
  <si>
    <t>(Chatham, Durham, Orange, Person Co.)</t>
  </si>
  <si>
    <t>00A</t>
  </si>
  <si>
    <t>Fayetteville, NC</t>
  </si>
  <si>
    <t>(Cumberland, Hoke Co.)</t>
  </si>
  <si>
    <t>Goldsboro, NC</t>
  </si>
  <si>
    <t>(Wayne Co.)</t>
  </si>
  <si>
    <t>Greensboro/High Point, NC</t>
  </si>
  <si>
    <t>(Guilford, Randolph, Rockingham Co.)</t>
  </si>
  <si>
    <t>Greenville, NC</t>
  </si>
  <si>
    <t>(Pitt Co.)</t>
  </si>
  <si>
    <t>Hickory/Lenoir/Morganton, NC</t>
  </si>
  <si>
    <t>(Alexander, Burke, Caldwell, Catawba Co.)</t>
  </si>
  <si>
    <t>Jacksonville, NC</t>
  </si>
  <si>
    <t>(Onslow Co.)</t>
  </si>
  <si>
    <t xml:space="preserve">Raleigh/Cary, NC </t>
  </si>
  <si>
    <t>(Franklin, Johnston, Wake Co.)</t>
  </si>
  <si>
    <t>Rocky Mount, NC</t>
  </si>
  <si>
    <t>(Edgecombe, Nash Co.)</t>
  </si>
  <si>
    <t>Wilmington, NC</t>
  </si>
  <si>
    <t>(New Hanover, Pender Co.)</t>
  </si>
  <si>
    <t>Winston-Salem, NC</t>
  </si>
  <si>
    <t>(Davidson, Davie, Forsyth, Stokes, Yadkin Co.)</t>
  </si>
  <si>
    <t>00C</t>
  </si>
  <si>
    <t>Virginia Beach, Norfolk-Newport News, VA/NC</t>
  </si>
  <si>
    <t>(Currituck, Gates Co.)</t>
  </si>
  <si>
    <t>New Bern, NC</t>
  </si>
  <si>
    <t>(Craven, Jones, Pamlico Co.) *</t>
  </si>
  <si>
    <t>00D</t>
  </si>
  <si>
    <t>All Other Rural Counties</t>
  </si>
  <si>
    <t>Myrtle Beach/Conway North Myrtle Beach, SC-NC</t>
  </si>
  <si>
    <t>(Brunswick Co.) *</t>
  </si>
  <si>
    <t>00E</t>
  </si>
  <si>
    <t>Key to Hospice Rate Table:</t>
  </si>
  <si>
    <t>SC    Specialty Code</t>
  </si>
  <si>
    <t>RC    Revenue Code</t>
  </si>
  <si>
    <t>1.  A minimum of eight hours of continuous home care per day must be provided.</t>
  </si>
  <si>
    <t xml:space="preserve">2.  There is a maximum of five consecutive days including the date of admission but not the date of discharge for inpatient respite care.  </t>
  </si>
  <si>
    <t xml:space="preserve">     Bill for the sixth day and any subsequent days at the routine home care rate.</t>
  </si>
  <si>
    <t>3.  When a Medicare/Medicaid recipient is in a nursing facility, Medicare is billed for routine or continuous home care, as appropriate,</t>
  </si>
  <si>
    <t xml:space="preserve">     and Medicaid is billed for the appropriate long-term care rate.  When a Medicaid only hospice recipient is in a nursing facility,</t>
  </si>
  <si>
    <t xml:space="preserve">     the hospice may bill for the appropriate long-term care rate in addition to the home care rate provided in  RC 0651 or RC 0652.</t>
  </si>
  <si>
    <t>4.  The hospice refunds any overpayments to the Medicaid program.</t>
  </si>
  <si>
    <t xml:space="preserve">5.  Date of Discharge:  For the day of discharge from an inpatient unit, the appropriate home care rate must be billed instead of the </t>
  </si>
  <si>
    <t xml:space="preserve">      inpatient care rate unless the recipient expires while inpatient.  When the recipient is discharged as deceased, the inpatient </t>
  </si>
  <si>
    <t xml:space="preserve">     care rate (general or respite) is billed for the discharge date.</t>
  </si>
  <si>
    <t>6.  Providers are expected to bill their usual and customary charges.  Adjustments will not be accepted for rate changes.</t>
  </si>
  <si>
    <t>Please reference pdf file.</t>
  </si>
  <si>
    <t>Medicaid Reimbursement Rates for Hospice Services Effective 10/1/2020 - 09/30/2021</t>
  </si>
  <si>
    <t>Taxonomy: 251G00000X
The maximum allowable rates are as follows:</t>
  </si>
  <si>
    <t>RC 0235  15 min increments</t>
  </si>
  <si>
    <t>(Anson, Cabarrus, Gaston, Irdell, Lincoln, Mecklenburg, Rowan, Union Co.)</t>
  </si>
  <si>
    <t>(Chatham, Durham, Granville, Orange, Person Co.)</t>
  </si>
  <si>
    <t>(Cumberland, Harnett, Hoke Co.)</t>
  </si>
  <si>
    <t>(Camden, Currituck, Gates Co.)</t>
  </si>
  <si>
    <t>SC - Specialty Code</t>
  </si>
  <si>
    <t>RC - Revenue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</si>
</sst>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0"/>
    <numFmt numFmtId="166" formatCode="&quot;$&quot;#,##0.00"/>
  </numFmts>
  <fonts count="18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b/>
      <sz val="14"/>
      <color rgb="FF0070C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43">
    <xf numFmtId="0" fontId="0" fillId="0" borderId="0" xfId="0"/>
    <xf numFmtId="0" fontId="5" fillId="0" borderId="0" xfId="4" applyFont="1"/>
    <xf numFmtId="0" fontId="6" fillId="0" borderId="0" xfId="4" applyFont="1"/>
    <xf numFmtId="2" fontId="6" fillId="0" borderId="0" xfId="4" applyNumberFormat="1" applyFont="1"/>
    <xf numFmtId="0" fontId="5" fillId="0" borderId="0" xfId="4" applyFont="1" applyFill="1"/>
    <xf numFmtId="0" fontId="6" fillId="0" borderId="0" xfId="4" applyFont="1" applyFill="1"/>
    <xf numFmtId="0" fontId="7" fillId="0" borderId="0" xfId="4" applyFont="1"/>
    <xf numFmtId="0" fontId="5" fillId="2" borderId="0" xfId="4" applyFont="1" applyFill="1" applyAlignment="1">
      <alignment horizontal="center"/>
    </xf>
    <xf numFmtId="0" fontId="6" fillId="2" borderId="0" xfId="4" applyFont="1" applyFill="1"/>
    <xf numFmtId="0" fontId="9" fillId="0" borderId="0" xfId="6" applyFont="1" applyBorder="1"/>
    <xf numFmtId="0" fontId="10" fillId="0" borderId="0" xfId="6" applyFont="1" applyBorder="1"/>
    <xf numFmtId="0" fontId="10" fillId="0" borderId="0" xfId="6" applyFont="1" applyFill="1" applyBorder="1" applyAlignment="1"/>
    <xf numFmtId="0" fontId="9" fillId="0" borderId="0" xfId="6" applyFont="1" applyBorder="1" applyAlignment="1">
      <alignment wrapText="1"/>
    </xf>
    <xf numFmtId="0" fontId="9" fillId="0" borderId="2" xfId="6" applyFont="1" applyFill="1" applyBorder="1" applyAlignment="1">
      <alignment horizontal="center" wrapText="1"/>
    </xf>
    <xf numFmtId="1" fontId="10" fillId="0" borderId="3" xfId="6" applyNumberFormat="1" applyFont="1" applyFill="1" applyBorder="1" applyAlignment="1">
      <alignment horizontal="center"/>
    </xf>
    <xf numFmtId="1" fontId="9" fillId="0" borderId="1" xfId="6" applyNumberFormat="1" applyFont="1" applyBorder="1" applyAlignment="1">
      <alignment horizontal="center"/>
    </xf>
    <xf numFmtId="1" fontId="10" fillId="0" borderId="3" xfId="6" applyNumberFormat="1" applyFont="1" applyBorder="1" applyAlignment="1">
      <alignment horizontal="center"/>
    </xf>
    <xf numFmtId="44" fontId="10" fillId="0" borderId="1" xfId="2" applyFont="1" applyBorder="1" applyAlignment="1">
      <alignment horizontal="center"/>
    </xf>
    <xf numFmtId="44" fontId="10" fillId="0" borderId="3" xfId="2" applyFont="1" applyBorder="1" applyAlignment="1">
      <alignment horizontal="center"/>
    </xf>
    <xf numFmtId="44" fontId="10" fillId="0" borderId="4" xfId="2" applyFont="1" applyBorder="1" applyAlignment="1">
      <alignment horizontal="center"/>
    </xf>
    <xf numFmtId="0" fontId="9" fillId="0" borderId="5" xfId="6" applyFont="1" applyFill="1" applyBorder="1" applyAlignment="1">
      <alignment horizontal="center" wrapText="1"/>
    </xf>
    <xf numFmtId="1" fontId="10" fillId="0" borderId="6" xfId="6" applyNumberFormat="1" applyFont="1" applyFill="1" applyBorder="1" applyAlignment="1">
      <alignment horizontal="center"/>
    </xf>
    <xf numFmtId="1" fontId="9" fillId="0" borderId="7" xfId="6" applyNumberFormat="1" applyFont="1" applyBorder="1" applyAlignment="1">
      <alignment horizontal="center"/>
    </xf>
    <xf numFmtId="1" fontId="10" fillId="0" borderId="6" xfId="6" applyNumberFormat="1" applyFont="1" applyBorder="1" applyAlignment="1">
      <alignment horizontal="center"/>
    </xf>
    <xf numFmtId="44" fontId="10" fillId="0" borderId="7" xfId="2" applyFont="1" applyBorder="1" applyAlignment="1">
      <alignment horizontal="center"/>
    </xf>
    <xf numFmtId="44" fontId="10" fillId="0" borderId="6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2" applyFont="1" applyFill="1" applyBorder="1" applyAlignment="1">
      <alignment horizontal="center"/>
    </xf>
    <xf numFmtId="1" fontId="9" fillId="0" borderId="10" xfId="6" applyNumberFormat="1" applyFont="1" applyBorder="1" applyAlignment="1">
      <alignment horizontal="center"/>
    </xf>
    <xf numFmtId="1" fontId="10" fillId="0" borderId="9" xfId="6" applyNumberFormat="1" applyFont="1" applyBorder="1" applyAlignment="1">
      <alignment horizontal="center"/>
    </xf>
    <xf numFmtId="44" fontId="10" fillId="0" borderId="10" xfId="2" applyFont="1" applyBorder="1" applyAlignment="1">
      <alignment horizontal="center"/>
    </xf>
    <xf numFmtId="44" fontId="10" fillId="0" borderId="9" xfId="2" applyFont="1" applyBorder="1" applyAlignment="1">
      <alignment horizontal="center"/>
    </xf>
    <xf numFmtId="44" fontId="10" fillId="0" borderId="11" xfId="2" applyFont="1" applyFill="1" applyBorder="1" applyAlignment="1">
      <alignment horizontal="center"/>
    </xf>
    <xf numFmtId="1" fontId="9" fillId="0" borderId="0" xfId="6" applyNumberFormat="1" applyFont="1" applyBorder="1" applyAlignment="1">
      <alignment horizontal="right"/>
    </xf>
    <xf numFmtId="1" fontId="10" fillId="0" borderId="0" xfId="6" applyNumberFormat="1" applyFont="1" applyBorder="1" applyAlignment="1">
      <alignment horizontal="right"/>
    </xf>
    <xf numFmtId="0" fontId="10" fillId="0" borderId="0" xfId="6" applyFont="1" applyBorder="1" applyAlignment="1">
      <alignment horizontal="right"/>
    </xf>
    <xf numFmtId="0" fontId="9" fillId="0" borderId="0" xfId="6" applyFont="1" applyBorder="1" applyAlignment="1">
      <alignment horizontal="center" wrapText="1"/>
    </xf>
    <xf numFmtId="0" fontId="9" fillId="0" borderId="0" xfId="6" applyFont="1" applyBorder="1" applyAlignment="1">
      <alignment horizontal="right"/>
    </xf>
    <xf numFmtId="0" fontId="9" fillId="0" borderId="0" xfId="6" applyFont="1" applyFill="1" applyBorder="1" applyAlignment="1">
      <alignment wrapText="1"/>
    </xf>
    <xf numFmtId="0" fontId="9" fillId="0" borderId="0" xfId="6" applyFont="1" applyFill="1" applyBorder="1" applyAlignment="1"/>
    <xf numFmtId="0" fontId="9" fillId="0" borderId="13" xfId="6" applyFont="1" applyBorder="1" applyAlignment="1">
      <alignment horizontal="center" wrapText="1"/>
    </xf>
    <xf numFmtId="0" fontId="9" fillId="0" borderId="14" xfId="6" applyFont="1" applyBorder="1" applyAlignment="1">
      <alignment horizontal="center" wrapText="1"/>
    </xf>
    <xf numFmtId="0" fontId="9" fillId="0" borderId="15" xfId="6" applyFont="1" applyBorder="1" applyAlignment="1">
      <alignment horizontal="center" wrapText="1"/>
    </xf>
    <xf numFmtId="0" fontId="10" fillId="0" borderId="13" xfId="6" applyFont="1" applyBorder="1" applyAlignment="1">
      <alignment horizontal="center" wrapText="1"/>
    </xf>
    <xf numFmtId="0" fontId="9" fillId="3" borderId="16" xfId="6" applyFont="1" applyFill="1" applyBorder="1" applyAlignment="1">
      <alignment horizontal="center" wrapText="1"/>
    </xf>
    <xf numFmtId="0" fontId="9" fillId="3" borderId="17" xfId="6" applyFont="1" applyFill="1" applyBorder="1" applyAlignment="1">
      <alignment horizontal="center" wrapText="1"/>
    </xf>
    <xf numFmtId="0" fontId="9" fillId="3" borderId="18" xfId="6" applyFont="1" applyFill="1" applyBorder="1" applyAlignment="1">
      <alignment horizontal="center" wrapText="1"/>
    </xf>
    <xf numFmtId="0" fontId="9" fillId="3" borderId="19" xfId="6" applyFont="1" applyFill="1" applyBorder="1" applyAlignment="1">
      <alignment horizontal="center" wrapText="1"/>
    </xf>
    <xf numFmtId="0" fontId="9" fillId="3" borderId="20" xfId="6" applyFont="1" applyFill="1" applyBorder="1" applyAlignment="1">
      <alignment horizontal="center" wrapText="1"/>
    </xf>
    <xf numFmtId="0" fontId="9" fillId="3" borderId="21" xfId="6" applyFont="1" applyFill="1" applyBorder="1" applyAlignment="1">
      <alignment horizontal="center" wrapText="1"/>
    </xf>
    <xf numFmtId="0" fontId="9" fillId="3" borderId="22" xfId="6" applyFont="1" applyFill="1" applyBorder="1" applyAlignment="1">
      <alignment horizontal="center" wrapText="1"/>
    </xf>
    <xf numFmtId="0" fontId="9" fillId="3" borderId="23" xfId="6" applyFont="1" applyFill="1" applyBorder="1" applyAlignment="1">
      <alignment horizontal="center" wrapText="1"/>
    </xf>
    <xf numFmtId="0" fontId="9" fillId="3" borderId="24" xfId="6" applyFont="1" applyFill="1" applyBorder="1" applyAlignment="1">
      <alignment horizontal="center" wrapText="1"/>
    </xf>
    <xf numFmtId="0" fontId="9" fillId="3" borderId="25" xfId="6" applyFont="1" applyFill="1" applyBorder="1" applyAlignment="1">
      <alignment horizontal="center" wrapText="1"/>
    </xf>
    <xf numFmtId="2" fontId="3" fillId="0" borderId="0" xfId="4" applyNumberFormat="1" applyFont="1" applyFill="1"/>
    <xf numFmtId="0" fontId="12" fillId="0" borderId="0" xfId="6" applyFont="1" applyBorder="1"/>
    <xf numFmtId="0" fontId="11" fillId="0" borderId="0" xfId="6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1" fontId="10" fillId="4" borderId="3" xfId="6" applyNumberFormat="1" applyFont="1" applyFill="1" applyBorder="1" applyAlignment="1">
      <alignment horizontal="center"/>
    </xf>
    <xf numFmtId="0" fontId="9" fillId="4" borderId="2" xfId="6" applyFont="1" applyFill="1" applyBorder="1" applyAlignment="1">
      <alignment horizontal="center" wrapText="1"/>
    </xf>
    <xf numFmtId="0" fontId="9" fillId="4" borderId="5" xfId="6" applyFont="1" applyFill="1" applyBorder="1" applyAlignment="1">
      <alignment horizontal="center" wrapText="1"/>
    </xf>
    <xf numFmtId="1" fontId="10" fillId="4" borderId="6" xfId="6" applyNumberFormat="1" applyFont="1" applyFill="1" applyBorder="1" applyAlignment="1">
      <alignment horizontal="center"/>
    </xf>
    <xf numFmtId="0" fontId="9" fillId="4" borderId="12" xfId="6" applyFont="1" applyFill="1" applyBorder="1" applyAlignment="1">
      <alignment horizontal="center" vertical="center" wrapText="1"/>
    </xf>
    <xf numFmtId="1" fontId="10" fillId="4" borderId="9" xfId="6" applyNumberFormat="1" applyFont="1" applyFill="1" applyBorder="1" applyAlignment="1">
      <alignment horizontal="center"/>
    </xf>
    <xf numFmtId="0" fontId="9" fillId="4" borderId="0" xfId="6" applyFont="1" applyFill="1" applyBorder="1" applyAlignment="1">
      <alignment wrapText="1"/>
    </xf>
    <xf numFmtId="1" fontId="9" fillId="4" borderId="0" xfId="6" applyNumberFormat="1" applyFont="1" applyFill="1" applyBorder="1" applyAlignment="1">
      <alignment horizontal="right"/>
    </xf>
    <xf numFmtId="0" fontId="9" fillId="0" borderId="17" xfId="6" applyFont="1" applyBorder="1" applyAlignment="1">
      <alignment horizontal="center" wrapText="1"/>
    </xf>
    <xf numFmtId="0" fontId="5" fillId="5" borderId="0" xfId="4" applyFont="1" applyFill="1"/>
    <xf numFmtId="0" fontId="7" fillId="5" borderId="0" xfId="4" applyFont="1" applyFill="1"/>
    <xf numFmtId="0" fontId="3" fillId="5" borderId="0" xfId="4" applyFont="1" applyFill="1"/>
    <xf numFmtId="44" fontId="10" fillId="0" borderId="0" xfId="6" applyNumberFormat="1" applyFont="1" applyBorder="1"/>
    <xf numFmtId="0" fontId="9" fillId="6" borderId="2" xfId="6" applyFont="1" applyFill="1" applyBorder="1" applyAlignment="1">
      <alignment horizontal="center"/>
    </xf>
    <xf numFmtId="44" fontId="10" fillId="0" borderId="13" xfId="2" applyFont="1" applyBorder="1" applyAlignment="1">
      <alignment horizontal="center"/>
    </xf>
    <xf numFmtId="44" fontId="10" fillId="0" borderId="13" xfId="2" applyFont="1" applyFill="1" applyBorder="1" applyAlignment="1">
      <alignment horizontal="center"/>
    </xf>
    <xf numFmtId="44" fontId="10" fillId="0" borderId="9" xfId="2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 wrapText="1"/>
    </xf>
    <xf numFmtId="0" fontId="9" fillId="0" borderId="13" xfId="6" applyFont="1" applyFill="1" applyBorder="1" applyAlignment="1">
      <alignment horizontal="center" wrapText="1"/>
    </xf>
    <xf numFmtId="0" fontId="9" fillId="0" borderId="14" xfId="6" applyFont="1" applyFill="1" applyBorder="1" applyAlignment="1">
      <alignment horizontal="center" wrapText="1"/>
    </xf>
    <xf numFmtId="0" fontId="9" fillId="0" borderId="17" xfId="6" applyFont="1" applyFill="1" applyBorder="1" applyAlignment="1">
      <alignment horizontal="center" wrapText="1"/>
    </xf>
    <xf numFmtId="0" fontId="9" fillId="0" borderId="2" xfId="6" applyFont="1" applyFill="1" applyBorder="1" applyAlignment="1">
      <alignment horizontal="center"/>
    </xf>
    <xf numFmtId="0" fontId="9" fillId="3" borderId="27" xfId="6" applyFont="1" applyFill="1" applyBorder="1" applyAlignment="1">
      <alignment horizontal="center" wrapText="1"/>
    </xf>
    <xf numFmtId="0" fontId="9" fillId="3" borderId="26" xfId="6" applyFont="1" applyFill="1" applyBorder="1" applyAlignment="1">
      <alignment horizontal="center" wrapText="1"/>
    </xf>
    <xf numFmtId="0" fontId="10" fillId="0" borderId="0" xfId="6" applyFont="1" applyFill="1" applyBorder="1"/>
    <xf numFmtId="0" fontId="10" fillId="0" borderId="0" xfId="6" applyFont="1" applyFill="1" applyBorder="1" applyAlignment="1">
      <alignment horizontal="right"/>
    </xf>
    <xf numFmtId="0" fontId="13" fillId="0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/>
    <xf numFmtId="1" fontId="9" fillId="0" borderId="0" xfId="6" applyNumberFormat="1" applyFont="1" applyFill="1" applyBorder="1" applyAlignment="1">
      <alignment horizontal="right"/>
    </xf>
    <xf numFmtId="0" fontId="15" fillId="0" borderId="0" xfId="6" applyFont="1" applyFill="1" applyBorder="1" applyAlignment="1">
      <alignment wrapText="1"/>
    </xf>
    <xf numFmtId="0" fontId="14" fillId="0" borderId="0" xfId="6" applyFont="1" applyFill="1" applyBorder="1" applyAlignment="1">
      <alignment horizontal="left" wrapText="1"/>
    </xf>
    <xf numFmtId="0" fontId="9" fillId="0" borderId="0" xfId="6" applyFont="1" applyFill="1" applyBorder="1" applyAlignment="1">
      <alignment horizontal="right"/>
    </xf>
    <xf numFmtId="0" fontId="13" fillId="0" borderId="0" xfId="6" applyFont="1" applyFill="1" applyBorder="1" applyAlignment="1"/>
    <xf numFmtId="0" fontId="9" fillId="0" borderId="0" xfId="6" applyFont="1" applyFill="1" applyBorder="1"/>
    <xf numFmtId="166" fontId="10" fillId="0" borderId="3" xfId="2" applyNumberFormat="1" applyFont="1" applyBorder="1" applyAlignment="1">
      <alignment horizontal="center"/>
    </xf>
    <xf numFmtId="166" fontId="10" fillId="0" borderId="3" xfId="2" applyNumberFormat="1" applyFont="1" applyFill="1" applyBorder="1" applyAlignment="1">
      <alignment horizontal="center"/>
    </xf>
    <xf numFmtId="166" fontId="10" fillId="0" borderId="4" xfId="2" applyNumberFormat="1" applyFont="1" applyFill="1" applyBorder="1" applyAlignment="1">
      <alignment horizontal="center"/>
    </xf>
    <xf numFmtId="166" fontId="10" fillId="0" borderId="6" xfId="2" applyNumberFormat="1" applyFont="1" applyBorder="1" applyAlignment="1">
      <alignment horizontal="center"/>
    </xf>
    <xf numFmtId="166" fontId="10" fillId="0" borderId="7" xfId="2" applyNumberFormat="1" applyFont="1" applyFill="1" applyBorder="1" applyAlignment="1">
      <alignment horizontal="center"/>
    </xf>
    <xf numFmtId="166" fontId="10" fillId="0" borderId="6" xfId="2" applyNumberFormat="1" applyFont="1" applyFill="1" applyBorder="1" applyAlignment="1">
      <alignment horizontal="center"/>
    </xf>
    <xf numFmtId="166" fontId="10" fillId="0" borderId="8" xfId="2" applyNumberFormat="1" applyFont="1" applyFill="1" applyBorder="1" applyAlignment="1">
      <alignment horizontal="center"/>
    </xf>
    <xf numFmtId="166" fontId="10" fillId="0" borderId="13" xfId="2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/>
    </xf>
    <xf numFmtId="166" fontId="10" fillId="0" borderId="9" xfId="2" applyNumberFormat="1" applyFont="1" applyBorder="1" applyAlignment="1">
      <alignment horizontal="center"/>
    </xf>
    <xf numFmtId="166" fontId="10" fillId="0" borderId="10" xfId="2" applyNumberFormat="1" applyFont="1" applyFill="1" applyBorder="1" applyAlignment="1">
      <alignment horizontal="center"/>
    </xf>
    <xf numFmtId="166" fontId="10" fillId="0" borderId="9" xfId="2" applyNumberFormat="1" applyFont="1" applyFill="1" applyBorder="1" applyAlignment="1">
      <alignment horizontal="center"/>
    </xf>
    <xf numFmtId="166" fontId="10" fillId="0" borderId="11" xfId="2" applyNumberFormat="1" applyFont="1" applyFill="1" applyBorder="1" applyAlignment="1">
      <alignment horizontal="center"/>
    </xf>
    <xf numFmtId="0" fontId="17" fillId="0" borderId="0" xfId="0" applyFont="1"/>
    <xf numFmtId="0" fontId="5" fillId="0" borderId="0" xfId="4" applyFont="1" applyFill="1" applyAlignment="1">
      <alignment horizontal="center"/>
    </xf>
    <xf numFmtId="0" fontId="10" fillId="0" borderId="0" xfId="6" applyFont="1" applyBorder="1" applyAlignment="1">
      <alignment wrapText="1"/>
    </xf>
    <xf numFmtId="0" fontId="9" fillId="0" borderId="0" xfId="6" applyFont="1" applyBorder="1" applyAlignment="1"/>
    <xf numFmtId="0" fontId="10" fillId="0" borderId="0" xfId="6" applyFont="1" applyBorder="1" applyAlignment="1"/>
    <xf numFmtId="0" fontId="8" fillId="0" borderId="0" xfId="6" applyFont="1" applyBorder="1" applyAlignment="1">
      <alignment horizontal="center"/>
    </xf>
    <xf numFmtId="0" fontId="5" fillId="0" borderId="0" xfId="4" applyFont="1" applyFill="1" applyAlignment="1">
      <alignment horizontal="center"/>
    </xf>
    <xf numFmtId="1" fontId="9" fillId="4" borderId="6" xfId="6" applyNumberFormat="1" applyFont="1" applyFill="1" applyBorder="1" applyAlignment="1">
      <alignment horizontal="center"/>
    </xf>
    <xf numFmtId="1" fontId="9" fillId="4" borderId="3" xfId="6" applyNumberFormat="1" applyFont="1" applyFill="1" applyBorder="1" applyAlignment="1">
      <alignment horizontal="center"/>
    </xf>
    <xf numFmtId="0" fontId="10" fillId="0" borderId="0" xfId="6" applyFont="1" applyBorder="1" applyAlignment="1">
      <alignment wrapText="1"/>
    </xf>
    <xf numFmtId="0" fontId="9" fillId="0" borderId="0" xfId="6" applyFont="1" applyBorder="1" applyAlignment="1"/>
    <xf numFmtId="0" fontId="10" fillId="0" borderId="0" xfId="6" applyFont="1" applyBorder="1" applyAlignment="1"/>
    <xf numFmtId="0" fontId="8" fillId="0" borderId="0" xfId="6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14" fontId="3" fillId="0" borderId="0" xfId="4" applyNumberFormat="1" applyFont="1" applyFill="1"/>
    <xf numFmtId="0" fontId="3" fillId="0" borderId="0" xfId="4" applyFont="1" applyFill="1"/>
    <xf numFmtId="0" fontId="3" fillId="2" borderId="0" xfId="4" applyFont="1" applyFill="1"/>
    <xf numFmtId="2" fontId="3" fillId="0" borderId="0" xfId="4" applyNumberFormat="1" applyFont="1" applyAlignment="1">
      <alignment horizontal="center"/>
    </xf>
    <xf numFmtId="0" fontId="3" fillId="2" borderId="0" xfId="4" applyFont="1" applyFill="1" applyAlignment="1">
      <alignment horizontal="center"/>
    </xf>
    <xf numFmtId="0" fontId="3" fillId="0" borderId="1" xfId="4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0" fontId="3" fillId="2" borderId="1" xfId="4" applyFont="1" applyFill="1" applyBorder="1" applyAlignment="1">
      <alignment horizontal="center"/>
    </xf>
    <xf numFmtId="2" fontId="3" fillId="0" borderId="0" xfId="4" applyNumberFormat="1" applyFont="1"/>
    <xf numFmtId="165" fontId="3" fillId="2" borderId="0" xfId="4" applyNumberFormat="1" applyFont="1" applyFill="1"/>
    <xf numFmtId="44" fontId="3" fillId="0" borderId="0" xfId="2" applyFont="1"/>
    <xf numFmtId="44" fontId="3" fillId="0" borderId="0" xfId="4" applyNumberFormat="1" applyFont="1"/>
    <xf numFmtId="165" fontId="3" fillId="0" borderId="0" xfId="4" applyNumberFormat="1" applyFont="1"/>
    <xf numFmtId="2" fontId="3" fillId="0" borderId="0" xfId="4" quotePrefix="1" applyNumberFormat="1" applyFont="1" applyAlignment="1">
      <alignment horizontal="right"/>
    </xf>
    <xf numFmtId="43" fontId="3" fillId="0" borderId="0" xfId="1" applyFont="1"/>
    <xf numFmtId="0" fontId="2" fillId="0" borderId="0" xfId="5" applyFont="1"/>
    <xf numFmtId="0" fontId="2" fillId="2" borderId="0" xfId="5" applyFont="1" applyFill="1"/>
    <xf numFmtId="0" fontId="3" fillId="5" borderId="0" xfId="4" applyFont="1" applyFill="1" applyAlignment="1">
      <alignment horizontal="center"/>
    </xf>
    <xf numFmtId="2" fontId="3" fillId="5" borderId="0" xfId="4" applyNumberFormat="1" applyFont="1" applyFill="1" applyAlignment="1">
      <alignment horizontal="center"/>
    </xf>
    <xf numFmtId="0" fontId="3" fillId="5" borderId="1" xfId="4" applyFont="1" applyFill="1" applyBorder="1" applyAlignment="1">
      <alignment horizontal="center"/>
    </xf>
    <xf numFmtId="2" fontId="3" fillId="5" borderId="1" xfId="4" applyNumberFormat="1" applyFont="1" applyFill="1" applyBorder="1" applyAlignment="1">
      <alignment horizontal="center"/>
    </xf>
    <xf numFmtId="2" fontId="3" fillId="5" borderId="0" xfId="4" applyNumberFormat="1" applyFont="1" applyFill="1"/>
    <xf numFmtId="165" fontId="3" fillId="5" borderId="0" xfId="4" applyNumberFormat="1" applyFont="1" applyFill="1"/>
  </cellXfs>
  <cellStyles count="8">
    <cellStyle name="Comma" xfId="1" builtinId="3"/>
    <cellStyle name="Currency" xfId="2" builtinId="4"/>
    <cellStyle name="Normal" xfId="0" builtinId="0"/>
    <cellStyle name="Normal - Style1" xfId="3" xr:uid="{00000000-0005-0000-0000-000003000000}"/>
    <cellStyle name="Normal 2" xfId="7" xr:uid="{507E491B-B4BC-4655-AB94-6AF041E01410}"/>
    <cellStyle name="Normal_97WORK" xfId="4" xr:uid="{00000000-0005-0000-0000-000004000000}"/>
    <cellStyle name="Normal_Hospice FY04" xfId="5" xr:uid="{00000000-0005-0000-0000-000005000000}"/>
    <cellStyle name="Normal_Hospice Rates From MSA to CBSA Web-Revision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3"/>
  <sheetViews>
    <sheetView zoomScaleNormal="100" workbookViewId="0">
      <selection activeCell="F21" sqref="F21"/>
    </sheetView>
  </sheetViews>
  <sheetFormatPr defaultColWidth="8" defaultRowHeight="12.75"/>
  <cols>
    <col min="1" max="1" width="8" style="2" customWidth="1"/>
    <col min="2" max="2" width="16.25" style="2" customWidth="1"/>
    <col min="3" max="3" width="8" style="2" customWidth="1"/>
    <col min="4" max="4" width="8" style="3" customWidth="1"/>
    <col min="5" max="5" width="9" style="2" customWidth="1"/>
    <col min="6" max="6" width="8" style="8" customWidth="1"/>
    <col min="7" max="10" width="8" style="2" customWidth="1"/>
    <col min="11" max="12" width="8" style="2" hidden="1" customWidth="1"/>
    <col min="13" max="16384" width="8" style="2"/>
  </cols>
  <sheetData>
    <row r="1" spans="1:15">
      <c r="A1" s="112" t="s">
        <v>0</v>
      </c>
      <c r="B1" s="112"/>
      <c r="C1" s="112"/>
      <c r="D1" s="112"/>
      <c r="E1" s="112"/>
      <c r="F1" s="112"/>
      <c r="G1" s="112"/>
      <c r="H1" s="112"/>
      <c r="I1" s="1"/>
      <c r="J1" s="57"/>
      <c r="K1" s="57"/>
      <c r="L1" s="57"/>
      <c r="M1" s="120"/>
      <c r="N1" s="121"/>
      <c r="O1" s="121"/>
    </row>
    <row r="2" spans="1:15" s="5" customFormat="1">
      <c r="A2" s="107"/>
      <c r="B2" s="107"/>
      <c r="C2" s="107"/>
      <c r="D2" s="107"/>
      <c r="E2" s="107"/>
      <c r="F2" s="7"/>
      <c r="G2" s="107"/>
      <c r="H2" s="107"/>
      <c r="I2" s="4"/>
      <c r="J2" s="121"/>
      <c r="K2" s="121"/>
      <c r="L2" s="121"/>
      <c r="M2" s="121"/>
      <c r="N2" s="121"/>
      <c r="O2" s="121"/>
    </row>
    <row r="3" spans="1:15" s="5" customFormat="1">
      <c r="A3" s="107"/>
      <c r="B3" s="107"/>
      <c r="C3" s="107"/>
      <c r="D3" s="107"/>
      <c r="E3" s="107"/>
      <c r="F3" s="7"/>
      <c r="G3" s="107"/>
      <c r="H3" s="107"/>
      <c r="I3" s="4"/>
      <c r="J3" s="121"/>
      <c r="K3" s="121"/>
      <c r="L3" s="121"/>
      <c r="M3" s="121"/>
      <c r="N3" s="121"/>
      <c r="O3" s="121"/>
    </row>
    <row r="4" spans="1:15">
      <c r="A4" s="1" t="s">
        <v>1</v>
      </c>
      <c r="B4" s="1" t="s">
        <v>2</v>
      </c>
      <c r="C4" s="57"/>
      <c r="D4" s="6" t="s">
        <v>3</v>
      </c>
      <c r="E4" s="1"/>
      <c r="F4" s="122"/>
      <c r="G4" s="57"/>
      <c r="H4" s="57"/>
      <c r="I4" s="57"/>
      <c r="J4" s="57"/>
      <c r="K4" s="57"/>
      <c r="L4" s="57"/>
      <c r="M4" s="121"/>
      <c r="N4" s="121"/>
      <c r="O4" s="121"/>
    </row>
    <row r="5" spans="1:15">
      <c r="A5" s="57">
        <v>480</v>
      </c>
      <c r="B5" s="57"/>
      <c r="C5" s="58" t="s">
        <v>4</v>
      </c>
      <c r="D5" s="123" t="s">
        <v>5</v>
      </c>
      <c r="E5" s="58" t="s">
        <v>6</v>
      </c>
      <c r="F5" s="124"/>
      <c r="G5" s="58" t="s">
        <v>7</v>
      </c>
      <c r="H5" s="58" t="s">
        <v>8</v>
      </c>
      <c r="I5" s="58" t="s">
        <v>9</v>
      </c>
      <c r="J5" s="58"/>
      <c r="K5" s="57"/>
      <c r="L5" s="57"/>
      <c r="M5" s="57"/>
      <c r="N5" s="57"/>
      <c r="O5" s="57"/>
    </row>
    <row r="6" spans="1:15">
      <c r="A6" s="57" t="s">
        <v>10</v>
      </c>
      <c r="B6" s="57"/>
      <c r="C6" s="125" t="s">
        <v>11</v>
      </c>
      <c r="D6" s="126" t="s">
        <v>12</v>
      </c>
      <c r="E6" s="125" t="s">
        <v>13</v>
      </c>
      <c r="F6" s="127" t="s">
        <v>14</v>
      </c>
      <c r="G6" s="125" t="s">
        <v>15</v>
      </c>
      <c r="H6" s="125" t="s">
        <v>12</v>
      </c>
      <c r="I6" s="125" t="s">
        <v>11</v>
      </c>
      <c r="J6" s="125" t="s">
        <v>16</v>
      </c>
      <c r="K6" s="57" t="s">
        <v>17</v>
      </c>
      <c r="L6" s="57" t="s">
        <v>18</v>
      </c>
      <c r="M6" s="57"/>
      <c r="N6" s="57"/>
      <c r="O6" s="57"/>
    </row>
    <row r="7" spans="1:15">
      <c r="A7" s="1" t="s">
        <v>19</v>
      </c>
      <c r="B7" s="57" t="s">
        <v>20</v>
      </c>
      <c r="C7" s="54">
        <v>193.03</v>
      </c>
      <c r="D7" s="128">
        <v>132.63</v>
      </c>
      <c r="E7" s="128">
        <v>60.4</v>
      </c>
      <c r="F7" s="129">
        <v>0.86780000000000002</v>
      </c>
      <c r="G7" s="128">
        <f t="shared" ref="G7:G12" si="0">D7*F7</f>
        <v>115.09631399999999</v>
      </c>
      <c r="H7" s="57">
        <f t="shared" ref="H7:H12" si="1">E7</f>
        <v>60.4</v>
      </c>
      <c r="I7" s="128">
        <f t="shared" ref="I7:I11" si="2">SUM(G7:H7)</f>
        <v>175.49631399999998</v>
      </c>
      <c r="J7" s="57"/>
      <c r="K7" s="130">
        <f>C7*F7</f>
        <v>167.51143400000001</v>
      </c>
      <c r="L7" s="131">
        <f>I7-K7</f>
        <v>7.9848799999999756</v>
      </c>
      <c r="M7" s="57"/>
      <c r="N7" s="132"/>
      <c r="O7" s="57"/>
    </row>
    <row r="8" spans="1:15">
      <c r="A8" s="1" t="s">
        <v>19</v>
      </c>
      <c r="B8" s="57" t="s">
        <v>21</v>
      </c>
      <c r="C8" s="54">
        <v>151.61000000000001</v>
      </c>
      <c r="D8" s="128">
        <v>104.17</v>
      </c>
      <c r="E8" s="128">
        <v>47.44</v>
      </c>
      <c r="F8" s="129">
        <f>+F7</f>
        <v>0.86780000000000002</v>
      </c>
      <c r="G8" s="128">
        <f t="shared" si="0"/>
        <v>90.398725999999996</v>
      </c>
      <c r="H8" s="128">
        <f t="shared" si="1"/>
        <v>47.44</v>
      </c>
      <c r="I8" s="128">
        <f t="shared" si="2"/>
        <v>137.83872600000001</v>
      </c>
      <c r="J8" s="57"/>
      <c r="K8" s="130"/>
      <c r="L8" s="131"/>
      <c r="M8" s="57"/>
      <c r="N8" s="132"/>
      <c r="O8" s="57"/>
    </row>
    <row r="9" spans="1:15">
      <c r="A9" s="1" t="s">
        <v>22</v>
      </c>
      <c r="B9" s="57" t="s">
        <v>23</v>
      </c>
      <c r="C9" s="54">
        <v>976.8</v>
      </c>
      <c r="D9" s="128">
        <v>671.16</v>
      </c>
      <c r="E9" s="57">
        <v>305.64</v>
      </c>
      <c r="F9" s="129">
        <f>F7</f>
        <v>0.86780000000000002</v>
      </c>
      <c r="G9" s="128">
        <f t="shared" si="0"/>
        <v>582.43264799999997</v>
      </c>
      <c r="H9" s="57">
        <f t="shared" si="1"/>
        <v>305.64</v>
      </c>
      <c r="I9" s="128">
        <f t="shared" si="2"/>
        <v>888.07264799999996</v>
      </c>
      <c r="J9" s="133">
        <f>I9/24</f>
        <v>37.003026999999996</v>
      </c>
      <c r="K9" s="134">
        <f>(C9*F9)/24</f>
        <v>35.319459999999999</v>
      </c>
      <c r="L9" s="131">
        <f>J9-K9</f>
        <v>1.6835669999999965</v>
      </c>
      <c r="M9" s="57"/>
      <c r="N9" s="132"/>
      <c r="O9" s="57"/>
    </row>
    <row r="10" spans="1:15">
      <c r="A10" s="1" t="s">
        <v>24</v>
      </c>
      <c r="B10" s="57" t="s">
        <v>25</v>
      </c>
      <c r="C10" s="54">
        <v>181.87</v>
      </c>
      <c r="D10" s="128">
        <v>98.45</v>
      </c>
      <c r="E10" s="57">
        <v>83.42</v>
      </c>
      <c r="F10" s="129">
        <f>F9</f>
        <v>0.86780000000000002</v>
      </c>
      <c r="G10" s="128">
        <f t="shared" si="0"/>
        <v>85.434910000000002</v>
      </c>
      <c r="H10" s="57">
        <f t="shared" si="1"/>
        <v>83.42</v>
      </c>
      <c r="I10" s="128">
        <f t="shared" si="2"/>
        <v>168.85491000000002</v>
      </c>
      <c r="J10" s="57"/>
      <c r="K10" s="130">
        <f>C10*F10</f>
        <v>157.826786</v>
      </c>
      <c r="L10" s="131">
        <f>I10-K10</f>
        <v>11.02812400000002</v>
      </c>
      <c r="M10" s="57"/>
      <c r="N10" s="132"/>
      <c r="O10" s="57"/>
    </row>
    <row r="11" spans="1:15">
      <c r="A11" s="1" t="s">
        <v>26</v>
      </c>
      <c r="B11" s="57" t="s">
        <v>27</v>
      </c>
      <c r="C11" s="54">
        <v>743.55</v>
      </c>
      <c r="D11" s="128">
        <v>475.95</v>
      </c>
      <c r="E11" s="128">
        <v>267.60000000000002</v>
      </c>
      <c r="F11" s="129">
        <f>F10</f>
        <v>0.86780000000000002</v>
      </c>
      <c r="G11" s="128">
        <f t="shared" si="0"/>
        <v>413.02940999999998</v>
      </c>
      <c r="H11" s="57">
        <f t="shared" si="1"/>
        <v>267.60000000000002</v>
      </c>
      <c r="I11" s="128">
        <f t="shared" si="2"/>
        <v>680.62941000000001</v>
      </c>
      <c r="J11" s="57"/>
      <c r="K11" s="130">
        <f>C11*F11</f>
        <v>645.25268999999992</v>
      </c>
      <c r="L11" s="131">
        <f>I11-K11</f>
        <v>35.376720000000091</v>
      </c>
      <c r="M11" s="57"/>
      <c r="N11" s="132"/>
      <c r="O11" s="57"/>
    </row>
    <row r="12" spans="1:15">
      <c r="A12" s="1" t="s">
        <v>28</v>
      </c>
      <c r="B12" s="57" t="s">
        <v>29</v>
      </c>
      <c r="C12" s="128">
        <v>40.700000000000003</v>
      </c>
      <c r="D12" s="128">
        <v>27.97</v>
      </c>
      <c r="E12" s="57">
        <v>12.73</v>
      </c>
      <c r="F12" s="129">
        <f>F11</f>
        <v>0.86780000000000002</v>
      </c>
      <c r="G12" s="128">
        <f t="shared" si="0"/>
        <v>24.272365999999998</v>
      </c>
      <c r="H12" s="57">
        <f t="shared" si="1"/>
        <v>12.73</v>
      </c>
      <c r="I12" s="128">
        <f>SUM(G12:H12)/4</f>
        <v>9.2505914999999987</v>
      </c>
      <c r="J12" s="57"/>
      <c r="K12" s="130"/>
      <c r="L12" s="131"/>
      <c r="M12" s="57"/>
      <c r="N12" s="57"/>
      <c r="O12" s="57"/>
    </row>
    <row r="13" spans="1:15" ht="15.75">
      <c r="A13" s="135"/>
      <c r="B13" s="135"/>
      <c r="C13" s="135"/>
      <c r="D13" s="135"/>
      <c r="E13" s="135"/>
      <c r="F13" s="136"/>
      <c r="G13" s="135"/>
      <c r="H13" s="135"/>
      <c r="I13" s="135"/>
      <c r="J13" s="135"/>
      <c r="K13" s="57"/>
      <c r="L13" s="57"/>
      <c r="M13" s="57"/>
      <c r="N13" s="57"/>
      <c r="O13" s="57"/>
    </row>
    <row r="14" spans="1:15">
      <c r="A14" s="1" t="s">
        <v>30</v>
      </c>
      <c r="B14" s="1" t="s">
        <v>31</v>
      </c>
      <c r="C14" s="57"/>
      <c r="D14" s="6" t="s">
        <v>32</v>
      </c>
      <c r="E14" s="57"/>
      <c r="F14" s="122"/>
      <c r="G14" s="57"/>
      <c r="H14" s="57"/>
      <c r="I14" s="57"/>
      <c r="J14" s="57"/>
      <c r="K14" s="57"/>
      <c r="L14" s="57"/>
      <c r="M14" s="57"/>
      <c r="N14" s="57"/>
      <c r="O14" s="128"/>
    </row>
    <row r="15" spans="1:15">
      <c r="A15" s="57">
        <v>34</v>
      </c>
      <c r="B15" s="57"/>
      <c r="C15" s="58" t="s">
        <v>4</v>
      </c>
      <c r="D15" s="123" t="s">
        <v>5</v>
      </c>
      <c r="E15" s="58" t="s">
        <v>6</v>
      </c>
      <c r="F15" s="124"/>
      <c r="G15" s="58" t="s">
        <v>7</v>
      </c>
      <c r="H15" s="58" t="s">
        <v>8</v>
      </c>
      <c r="I15" s="58" t="s">
        <v>9</v>
      </c>
      <c r="J15" s="58"/>
      <c r="K15" s="57"/>
      <c r="L15" s="57"/>
      <c r="M15" s="57"/>
      <c r="N15" s="57"/>
      <c r="O15" s="57"/>
    </row>
    <row r="16" spans="1:15">
      <c r="A16" s="57" t="s">
        <v>10</v>
      </c>
      <c r="B16" s="57"/>
      <c r="C16" s="125" t="s">
        <v>11</v>
      </c>
      <c r="D16" s="126" t="s">
        <v>12</v>
      </c>
      <c r="E16" s="125" t="s">
        <v>13</v>
      </c>
      <c r="F16" s="127" t="s">
        <v>14</v>
      </c>
      <c r="G16" s="125" t="s">
        <v>15</v>
      </c>
      <c r="H16" s="125" t="s">
        <v>12</v>
      </c>
      <c r="I16" s="125" t="s">
        <v>11</v>
      </c>
      <c r="J16" s="125" t="s">
        <v>16</v>
      </c>
      <c r="K16" s="57"/>
      <c r="L16" s="57"/>
      <c r="M16" s="57"/>
      <c r="N16" s="57"/>
      <c r="O16" s="57"/>
    </row>
    <row r="17" spans="1:12">
      <c r="A17" s="1" t="s">
        <v>19</v>
      </c>
      <c r="B17" s="57" t="s">
        <v>20</v>
      </c>
      <c r="C17" s="128">
        <f>+C7</f>
        <v>193.03</v>
      </c>
      <c r="D17" s="128">
        <f>D7</f>
        <v>132.63</v>
      </c>
      <c r="E17" s="57">
        <f>E7</f>
        <v>60.4</v>
      </c>
      <c r="F17" s="129">
        <v>0.84619999999999995</v>
      </c>
      <c r="G17" s="128">
        <f t="shared" ref="G17:G22" si="3">D17*F17</f>
        <v>112.231506</v>
      </c>
      <c r="H17" s="57">
        <f t="shared" ref="H17:H22" si="4">E17</f>
        <v>60.4</v>
      </c>
      <c r="I17" s="128">
        <f t="shared" ref="I17:I21" si="5">SUM(G17:H17)</f>
        <v>172.631506</v>
      </c>
      <c r="J17" s="57"/>
      <c r="K17" s="130">
        <f>C17*F17</f>
        <v>163.34198599999999</v>
      </c>
      <c r="L17" s="131">
        <f>I17-K17</f>
        <v>9.2895200000000102</v>
      </c>
    </row>
    <row r="18" spans="1:12">
      <c r="A18" s="1" t="s">
        <v>19</v>
      </c>
      <c r="B18" s="57" t="s">
        <v>21</v>
      </c>
      <c r="C18" s="128">
        <f>+C8</f>
        <v>151.61000000000001</v>
      </c>
      <c r="D18" s="128">
        <f>+D8</f>
        <v>104.17</v>
      </c>
      <c r="E18" s="128">
        <f>+E8</f>
        <v>47.44</v>
      </c>
      <c r="F18" s="129">
        <f>+F17</f>
        <v>0.84619999999999995</v>
      </c>
      <c r="G18" s="128">
        <f t="shared" si="3"/>
        <v>88.148653999999993</v>
      </c>
      <c r="H18" s="128">
        <f t="shared" si="4"/>
        <v>47.44</v>
      </c>
      <c r="I18" s="128">
        <f t="shared" si="5"/>
        <v>135.58865399999999</v>
      </c>
      <c r="J18" s="57"/>
      <c r="K18" s="130"/>
      <c r="L18" s="131"/>
    </row>
    <row r="19" spans="1:12">
      <c r="A19" s="1" t="s">
        <v>22</v>
      </c>
      <c r="B19" s="57" t="s">
        <v>23</v>
      </c>
      <c r="C19" s="128">
        <f t="shared" ref="C19:E22" si="6">C9</f>
        <v>976.8</v>
      </c>
      <c r="D19" s="128">
        <f t="shared" si="6"/>
        <v>671.16</v>
      </c>
      <c r="E19" s="57">
        <f t="shared" si="6"/>
        <v>305.64</v>
      </c>
      <c r="F19" s="129">
        <f t="shared" ref="F19:F22" si="7">+F18</f>
        <v>0.84619999999999995</v>
      </c>
      <c r="G19" s="128">
        <f t="shared" si="3"/>
        <v>567.93559199999993</v>
      </c>
      <c r="H19" s="57">
        <f t="shared" si="4"/>
        <v>305.64</v>
      </c>
      <c r="I19" s="128">
        <f t="shared" si="5"/>
        <v>873.57559199999992</v>
      </c>
      <c r="J19" s="128">
        <f>I19/24</f>
        <v>36.398982999999994</v>
      </c>
      <c r="K19" s="134">
        <f>(C19*F19)/24</f>
        <v>34.440339999999999</v>
      </c>
      <c r="L19" s="131">
        <f>J19-K19</f>
        <v>1.958642999999995</v>
      </c>
    </row>
    <row r="20" spans="1:12">
      <c r="A20" s="1" t="s">
        <v>24</v>
      </c>
      <c r="B20" s="57" t="s">
        <v>25</v>
      </c>
      <c r="C20" s="128">
        <f t="shared" si="6"/>
        <v>181.87</v>
      </c>
      <c r="D20" s="128">
        <f t="shared" si="6"/>
        <v>98.45</v>
      </c>
      <c r="E20" s="57">
        <f t="shared" si="6"/>
        <v>83.42</v>
      </c>
      <c r="F20" s="129">
        <f t="shared" si="7"/>
        <v>0.84619999999999995</v>
      </c>
      <c r="G20" s="128">
        <f t="shared" si="3"/>
        <v>83.308390000000003</v>
      </c>
      <c r="H20" s="57">
        <f t="shared" si="4"/>
        <v>83.42</v>
      </c>
      <c r="I20" s="128">
        <f t="shared" si="5"/>
        <v>166.72838999999999</v>
      </c>
      <c r="J20" s="57"/>
      <c r="K20" s="130">
        <f>C20*F20</f>
        <v>153.898394</v>
      </c>
      <c r="L20" s="131">
        <f>I20-K20</f>
        <v>12.829995999999994</v>
      </c>
    </row>
    <row r="21" spans="1:12">
      <c r="A21" s="1" t="s">
        <v>26</v>
      </c>
      <c r="B21" s="57" t="s">
        <v>27</v>
      </c>
      <c r="C21" s="128">
        <f t="shared" si="6"/>
        <v>743.55</v>
      </c>
      <c r="D21" s="128">
        <f t="shared" si="6"/>
        <v>475.95</v>
      </c>
      <c r="E21" s="57">
        <f t="shared" si="6"/>
        <v>267.60000000000002</v>
      </c>
      <c r="F21" s="129">
        <f t="shared" si="7"/>
        <v>0.84619999999999995</v>
      </c>
      <c r="G21" s="128">
        <f t="shared" si="3"/>
        <v>402.74888999999996</v>
      </c>
      <c r="H21" s="57">
        <f t="shared" si="4"/>
        <v>267.60000000000002</v>
      </c>
      <c r="I21" s="128">
        <f t="shared" si="5"/>
        <v>670.34888999999998</v>
      </c>
      <c r="J21" s="57"/>
      <c r="K21" s="130">
        <f>C21*F21</f>
        <v>629.19200999999998</v>
      </c>
      <c r="L21" s="131">
        <f>I21-K21</f>
        <v>41.156880000000001</v>
      </c>
    </row>
    <row r="22" spans="1:12">
      <c r="A22" s="1" t="s">
        <v>28</v>
      </c>
      <c r="B22" s="57" t="s">
        <v>29</v>
      </c>
      <c r="C22" s="128">
        <f t="shared" si="6"/>
        <v>40.700000000000003</v>
      </c>
      <c r="D22" s="128">
        <f t="shared" si="6"/>
        <v>27.97</v>
      </c>
      <c r="E22" s="57">
        <f t="shared" si="6"/>
        <v>12.73</v>
      </c>
      <c r="F22" s="129">
        <f t="shared" si="7"/>
        <v>0.84619999999999995</v>
      </c>
      <c r="G22" s="128">
        <f t="shared" si="3"/>
        <v>23.668213999999999</v>
      </c>
      <c r="H22" s="57">
        <f t="shared" si="4"/>
        <v>12.73</v>
      </c>
      <c r="I22" s="128">
        <f>SUM(G22:H22)/4</f>
        <v>9.099553499999999</v>
      </c>
      <c r="J22" s="57"/>
      <c r="K22" s="130"/>
      <c r="L22" s="131"/>
    </row>
    <row r="23" spans="1:12" ht="15.75">
      <c r="A23" s="135"/>
      <c r="B23" s="135"/>
      <c r="C23" s="135"/>
      <c r="D23" s="135"/>
      <c r="E23" s="135"/>
      <c r="F23" s="136"/>
      <c r="G23" s="135"/>
      <c r="H23" s="135"/>
      <c r="I23" s="135"/>
      <c r="J23" s="135"/>
      <c r="K23" s="57"/>
      <c r="L23" s="57"/>
    </row>
    <row r="24" spans="1:12">
      <c r="A24" s="1" t="s">
        <v>33</v>
      </c>
      <c r="B24" s="1" t="s">
        <v>34</v>
      </c>
      <c r="C24" s="57"/>
      <c r="D24" s="6" t="s">
        <v>35</v>
      </c>
      <c r="E24" s="57"/>
      <c r="F24" s="122"/>
      <c r="G24" s="57"/>
      <c r="H24" s="57"/>
      <c r="I24" s="57"/>
      <c r="J24" s="57"/>
      <c r="K24" s="57"/>
      <c r="L24" s="57"/>
    </row>
    <row r="25" spans="1:12">
      <c r="A25" s="57">
        <v>1520</v>
      </c>
      <c r="B25" s="57"/>
      <c r="C25" s="58" t="s">
        <v>4</v>
      </c>
      <c r="D25" s="123" t="s">
        <v>5</v>
      </c>
      <c r="E25" s="58" t="s">
        <v>6</v>
      </c>
      <c r="F25" s="124"/>
      <c r="G25" s="58" t="s">
        <v>7</v>
      </c>
      <c r="H25" s="58" t="s">
        <v>8</v>
      </c>
      <c r="I25" s="58" t="s">
        <v>9</v>
      </c>
      <c r="J25" s="58"/>
      <c r="K25" s="57"/>
      <c r="L25" s="57"/>
    </row>
    <row r="26" spans="1:12">
      <c r="A26" s="57" t="s">
        <v>10</v>
      </c>
      <c r="B26" s="57"/>
      <c r="C26" s="125" t="s">
        <v>11</v>
      </c>
      <c r="D26" s="126" t="s">
        <v>12</v>
      </c>
      <c r="E26" s="125" t="s">
        <v>13</v>
      </c>
      <c r="F26" s="127" t="s">
        <v>14</v>
      </c>
      <c r="G26" s="125" t="s">
        <v>15</v>
      </c>
      <c r="H26" s="125" t="s">
        <v>12</v>
      </c>
      <c r="I26" s="125" t="s">
        <v>11</v>
      </c>
      <c r="J26" s="125" t="s">
        <v>16</v>
      </c>
      <c r="K26" s="57"/>
      <c r="L26" s="57"/>
    </row>
    <row r="27" spans="1:12">
      <c r="A27" s="1" t="s">
        <v>19</v>
      </c>
      <c r="B27" s="57" t="s">
        <v>20</v>
      </c>
      <c r="C27" s="128">
        <f>C7</f>
        <v>193.03</v>
      </c>
      <c r="D27" s="128">
        <f>D7</f>
        <v>132.63</v>
      </c>
      <c r="E27" s="57">
        <f>E7</f>
        <v>60.4</v>
      </c>
      <c r="F27" s="122">
        <v>0.91149999999999998</v>
      </c>
      <c r="G27" s="128">
        <f t="shared" ref="G27:G32" si="8">D27*F27</f>
        <v>120.89224499999999</v>
      </c>
      <c r="H27" s="57">
        <f t="shared" ref="H27:H32" si="9">E27</f>
        <v>60.4</v>
      </c>
      <c r="I27" s="128">
        <f t="shared" ref="I27:I31" si="10">SUM(G27:H27)</f>
        <v>181.29224499999998</v>
      </c>
      <c r="J27" s="57"/>
      <c r="K27" s="130">
        <f>C27*F27</f>
        <v>175.946845</v>
      </c>
      <c r="L27" s="131">
        <f>I27-K27</f>
        <v>5.3453999999999837</v>
      </c>
    </row>
    <row r="28" spans="1:12">
      <c r="A28" s="1" t="s">
        <v>19</v>
      </c>
      <c r="B28" s="57" t="s">
        <v>21</v>
      </c>
      <c r="C28" s="128">
        <f>+C8</f>
        <v>151.61000000000001</v>
      </c>
      <c r="D28" s="128">
        <f>+D8</f>
        <v>104.17</v>
      </c>
      <c r="E28" s="128">
        <f>+E8</f>
        <v>47.44</v>
      </c>
      <c r="F28" s="122">
        <f>+F27</f>
        <v>0.91149999999999998</v>
      </c>
      <c r="G28" s="128">
        <f t="shared" si="8"/>
        <v>94.950954999999993</v>
      </c>
      <c r="H28" s="128">
        <f t="shared" si="9"/>
        <v>47.44</v>
      </c>
      <c r="I28" s="128">
        <f t="shared" si="10"/>
        <v>142.39095499999999</v>
      </c>
      <c r="J28" s="57"/>
      <c r="K28" s="130"/>
      <c r="L28" s="131"/>
    </row>
    <row r="29" spans="1:12">
      <c r="A29" s="1" t="s">
        <v>22</v>
      </c>
      <c r="B29" s="57" t="s">
        <v>23</v>
      </c>
      <c r="C29" s="128">
        <f t="shared" ref="C29:E29" si="11">C9</f>
        <v>976.8</v>
      </c>
      <c r="D29" s="128">
        <f t="shared" si="11"/>
        <v>671.16</v>
      </c>
      <c r="E29" s="57">
        <f t="shared" si="11"/>
        <v>305.64</v>
      </c>
      <c r="F29" s="122">
        <f t="shared" ref="F29:F31" si="12">+F28</f>
        <v>0.91149999999999998</v>
      </c>
      <c r="G29" s="128">
        <f t="shared" si="8"/>
        <v>611.76233999999999</v>
      </c>
      <c r="H29" s="57">
        <f t="shared" si="9"/>
        <v>305.64</v>
      </c>
      <c r="I29" s="128">
        <f t="shared" si="10"/>
        <v>917.40233999999998</v>
      </c>
      <c r="J29" s="128">
        <f>I29/24</f>
        <v>38.225097499999997</v>
      </c>
      <c r="K29" s="134">
        <f>(C29*F29)/24</f>
        <v>37.098049999999994</v>
      </c>
      <c r="L29" s="131">
        <f>J29-K29</f>
        <v>1.1270475000000033</v>
      </c>
    </row>
    <row r="30" spans="1:12">
      <c r="A30" s="1" t="s">
        <v>24</v>
      </c>
      <c r="B30" s="57" t="s">
        <v>25</v>
      </c>
      <c r="C30" s="128">
        <f t="shared" ref="C30:E32" si="13">C10</f>
        <v>181.87</v>
      </c>
      <c r="D30" s="128">
        <f t="shared" si="13"/>
        <v>98.45</v>
      </c>
      <c r="E30" s="57">
        <f t="shared" si="13"/>
        <v>83.42</v>
      </c>
      <c r="F30" s="122">
        <f t="shared" si="12"/>
        <v>0.91149999999999998</v>
      </c>
      <c r="G30" s="128">
        <f t="shared" si="8"/>
        <v>89.737174999999993</v>
      </c>
      <c r="H30" s="57">
        <f t="shared" si="9"/>
        <v>83.42</v>
      </c>
      <c r="I30" s="128">
        <f t="shared" si="10"/>
        <v>173.157175</v>
      </c>
      <c r="J30" s="57"/>
      <c r="K30" s="130">
        <f>C30*F30</f>
        <v>165.774505</v>
      </c>
      <c r="L30" s="131">
        <f>I30-K30</f>
        <v>7.3826699999999903</v>
      </c>
    </row>
    <row r="31" spans="1:12">
      <c r="A31" s="1" t="s">
        <v>26</v>
      </c>
      <c r="B31" s="57" t="s">
        <v>27</v>
      </c>
      <c r="C31" s="128">
        <f t="shared" si="13"/>
        <v>743.55</v>
      </c>
      <c r="D31" s="128">
        <f t="shared" si="13"/>
        <v>475.95</v>
      </c>
      <c r="E31" s="57">
        <f t="shared" si="13"/>
        <v>267.60000000000002</v>
      </c>
      <c r="F31" s="122">
        <f t="shared" si="12"/>
        <v>0.91149999999999998</v>
      </c>
      <c r="G31" s="128">
        <f t="shared" si="8"/>
        <v>433.82842499999998</v>
      </c>
      <c r="H31" s="57">
        <f t="shared" si="9"/>
        <v>267.60000000000002</v>
      </c>
      <c r="I31" s="128">
        <f t="shared" si="10"/>
        <v>701.42842500000006</v>
      </c>
      <c r="J31" s="57"/>
      <c r="K31" s="130">
        <f>C31*F31</f>
        <v>677.74582499999997</v>
      </c>
      <c r="L31" s="131">
        <f>I31-K31</f>
        <v>23.682600000000093</v>
      </c>
    </row>
    <row r="32" spans="1:12">
      <c r="A32" s="1" t="s">
        <v>28</v>
      </c>
      <c r="B32" s="57" t="s">
        <v>29</v>
      </c>
      <c r="C32" s="128">
        <f t="shared" si="13"/>
        <v>40.700000000000003</v>
      </c>
      <c r="D32" s="128">
        <f t="shared" si="13"/>
        <v>27.97</v>
      </c>
      <c r="E32" s="57">
        <f t="shared" si="13"/>
        <v>12.73</v>
      </c>
      <c r="F32" s="122">
        <f t="shared" ref="F32" si="14">+F31</f>
        <v>0.91149999999999998</v>
      </c>
      <c r="G32" s="128">
        <f t="shared" si="8"/>
        <v>25.494654999999998</v>
      </c>
      <c r="H32" s="57">
        <f t="shared" si="9"/>
        <v>12.73</v>
      </c>
      <c r="I32" s="128">
        <f>SUM(G32:H32)/4</f>
        <v>9.5561637499999996</v>
      </c>
      <c r="J32" s="57"/>
      <c r="K32" s="57"/>
      <c r="L32" s="57"/>
    </row>
    <row r="33" spans="1:12" ht="15.75">
      <c r="A33" s="135"/>
      <c r="B33" s="135"/>
      <c r="C33" s="135"/>
      <c r="D33" s="135"/>
      <c r="E33" s="135"/>
      <c r="F33" s="136"/>
      <c r="G33" s="135"/>
      <c r="H33" s="135"/>
      <c r="I33" s="135"/>
      <c r="J33" s="135"/>
      <c r="K33" s="57"/>
      <c r="L33" s="57"/>
    </row>
    <row r="34" spans="1:12">
      <c r="A34" s="1" t="s">
        <v>36</v>
      </c>
      <c r="B34" s="1" t="s">
        <v>37</v>
      </c>
      <c r="C34" s="57"/>
      <c r="D34" s="6" t="s">
        <v>38</v>
      </c>
      <c r="E34" s="57"/>
      <c r="F34" s="122"/>
      <c r="G34" s="57"/>
      <c r="H34" s="57"/>
      <c r="I34" s="57"/>
      <c r="J34" s="57"/>
      <c r="K34" s="57"/>
      <c r="L34" s="57"/>
    </row>
    <row r="35" spans="1:12">
      <c r="A35" s="57">
        <v>6640</v>
      </c>
      <c r="B35" s="57"/>
      <c r="C35" s="58" t="s">
        <v>4</v>
      </c>
      <c r="D35" s="123" t="s">
        <v>5</v>
      </c>
      <c r="E35" s="58" t="s">
        <v>6</v>
      </c>
      <c r="F35" s="124"/>
      <c r="G35" s="58" t="s">
        <v>7</v>
      </c>
      <c r="H35" s="58" t="s">
        <v>8</v>
      </c>
      <c r="I35" s="58" t="s">
        <v>9</v>
      </c>
      <c r="J35" s="58"/>
      <c r="K35" s="57"/>
      <c r="L35" s="57"/>
    </row>
    <row r="36" spans="1:12">
      <c r="A36" s="57" t="s">
        <v>10</v>
      </c>
      <c r="B36" s="57"/>
      <c r="C36" s="125" t="s">
        <v>11</v>
      </c>
      <c r="D36" s="126" t="s">
        <v>12</v>
      </c>
      <c r="E36" s="125" t="s">
        <v>13</v>
      </c>
      <c r="F36" s="127" t="s">
        <v>14</v>
      </c>
      <c r="G36" s="125" t="s">
        <v>15</v>
      </c>
      <c r="H36" s="125" t="s">
        <v>12</v>
      </c>
      <c r="I36" s="125" t="s">
        <v>11</v>
      </c>
      <c r="J36" s="125" t="s">
        <v>16</v>
      </c>
      <c r="K36" s="57"/>
      <c r="L36" s="57"/>
    </row>
    <row r="37" spans="1:12">
      <c r="A37" s="1" t="s">
        <v>19</v>
      </c>
      <c r="B37" s="57" t="s">
        <v>20</v>
      </c>
      <c r="C37" s="128">
        <f>C17</f>
        <v>193.03</v>
      </c>
      <c r="D37" s="128">
        <f>D7</f>
        <v>132.63</v>
      </c>
      <c r="E37" s="57">
        <f>E17</f>
        <v>60.4</v>
      </c>
      <c r="F37" s="129">
        <v>0.97019999999999995</v>
      </c>
      <c r="G37" s="128">
        <f t="shared" ref="G37:G42" si="15">D37*F37</f>
        <v>128.67762599999998</v>
      </c>
      <c r="H37" s="57">
        <f t="shared" ref="H37:H42" si="16">E37</f>
        <v>60.4</v>
      </c>
      <c r="I37" s="128">
        <f t="shared" ref="I37:I41" si="17">SUM(G37:H37)</f>
        <v>189.07762599999998</v>
      </c>
      <c r="J37" s="57"/>
      <c r="K37" s="130">
        <f>C37*F37</f>
        <v>187.27770599999999</v>
      </c>
      <c r="L37" s="131">
        <f>I37-K37</f>
        <v>1.799919999999986</v>
      </c>
    </row>
    <row r="38" spans="1:12">
      <c r="A38" s="1" t="s">
        <v>19</v>
      </c>
      <c r="B38" s="57" t="s">
        <v>21</v>
      </c>
      <c r="C38" s="128">
        <f>+C8</f>
        <v>151.61000000000001</v>
      </c>
      <c r="D38" s="128">
        <f>+D8</f>
        <v>104.17</v>
      </c>
      <c r="E38" s="128">
        <f>+E8</f>
        <v>47.44</v>
      </c>
      <c r="F38" s="129">
        <f>+F37</f>
        <v>0.97019999999999995</v>
      </c>
      <c r="G38" s="128">
        <f t="shared" si="15"/>
        <v>101.06573399999999</v>
      </c>
      <c r="H38" s="128">
        <f t="shared" si="16"/>
        <v>47.44</v>
      </c>
      <c r="I38" s="128">
        <f t="shared" si="17"/>
        <v>148.50573399999999</v>
      </c>
      <c r="J38" s="57"/>
      <c r="K38" s="130"/>
      <c r="L38" s="131"/>
    </row>
    <row r="39" spans="1:12">
      <c r="A39" s="1" t="s">
        <v>22</v>
      </c>
      <c r="B39" s="57" t="s">
        <v>23</v>
      </c>
      <c r="C39" s="128">
        <f t="shared" ref="C39:E42" si="18">C19</f>
        <v>976.8</v>
      </c>
      <c r="D39" s="128">
        <f t="shared" si="18"/>
        <v>671.16</v>
      </c>
      <c r="E39" s="57">
        <f t="shared" si="18"/>
        <v>305.64</v>
      </c>
      <c r="F39" s="129">
        <f t="shared" ref="F39:F41" si="19">+F38</f>
        <v>0.97019999999999995</v>
      </c>
      <c r="G39" s="128">
        <f t="shared" si="15"/>
        <v>651.15943199999992</v>
      </c>
      <c r="H39" s="57">
        <f t="shared" si="16"/>
        <v>305.64</v>
      </c>
      <c r="I39" s="128">
        <f t="shared" si="17"/>
        <v>956.79943199999991</v>
      </c>
      <c r="J39" s="128">
        <f>I39/24</f>
        <v>39.866642999999996</v>
      </c>
      <c r="K39" s="134">
        <f>(C39*F39)/24</f>
        <v>39.487139999999997</v>
      </c>
      <c r="L39" s="131">
        <f>J39-K39</f>
        <v>0.3795029999999997</v>
      </c>
    </row>
    <row r="40" spans="1:12">
      <c r="A40" s="1" t="s">
        <v>24</v>
      </c>
      <c r="B40" s="57" t="s">
        <v>25</v>
      </c>
      <c r="C40" s="128">
        <f t="shared" si="18"/>
        <v>181.87</v>
      </c>
      <c r="D40" s="128">
        <f t="shared" si="18"/>
        <v>98.45</v>
      </c>
      <c r="E40" s="57">
        <f t="shared" si="18"/>
        <v>83.42</v>
      </c>
      <c r="F40" s="129">
        <f t="shared" si="19"/>
        <v>0.97019999999999995</v>
      </c>
      <c r="G40" s="128">
        <f t="shared" si="15"/>
        <v>95.516189999999995</v>
      </c>
      <c r="H40" s="57">
        <f t="shared" si="16"/>
        <v>83.42</v>
      </c>
      <c r="I40" s="128">
        <f t="shared" si="17"/>
        <v>178.93619000000001</v>
      </c>
      <c r="J40" s="57"/>
      <c r="K40" s="130">
        <f>C40*F40</f>
        <v>176.45027400000001</v>
      </c>
      <c r="L40" s="131">
        <f>I40-K40</f>
        <v>2.4859160000000031</v>
      </c>
    </row>
    <row r="41" spans="1:12">
      <c r="A41" s="1" t="s">
        <v>26</v>
      </c>
      <c r="B41" s="57" t="s">
        <v>27</v>
      </c>
      <c r="C41" s="128">
        <f t="shared" si="18"/>
        <v>743.55</v>
      </c>
      <c r="D41" s="128">
        <f t="shared" si="18"/>
        <v>475.95</v>
      </c>
      <c r="E41" s="57">
        <f t="shared" si="18"/>
        <v>267.60000000000002</v>
      </c>
      <c r="F41" s="129">
        <f t="shared" si="19"/>
        <v>0.97019999999999995</v>
      </c>
      <c r="G41" s="128">
        <f t="shared" si="15"/>
        <v>461.76668999999998</v>
      </c>
      <c r="H41" s="57">
        <f t="shared" si="16"/>
        <v>267.60000000000002</v>
      </c>
      <c r="I41" s="128">
        <f t="shared" si="17"/>
        <v>729.36669000000006</v>
      </c>
      <c r="J41" s="57"/>
      <c r="K41" s="130">
        <f>C41*F41</f>
        <v>721.39220999999986</v>
      </c>
      <c r="L41" s="131">
        <f>I41-K41</f>
        <v>7.9744800000001987</v>
      </c>
    </row>
    <row r="42" spans="1:12" ht="15.75">
      <c r="A42" s="1" t="s">
        <v>28</v>
      </c>
      <c r="B42" s="57" t="s">
        <v>29</v>
      </c>
      <c r="C42" s="128">
        <f t="shared" si="18"/>
        <v>40.700000000000003</v>
      </c>
      <c r="D42" s="128">
        <f t="shared" si="18"/>
        <v>27.97</v>
      </c>
      <c r="E42" s="57">
        <f t="shared" si="18"/>
        <v>12.73</v>
      </c>
      <c r="F42" s="129">
        <f t="shared" ref="F42" si="20">+F41</f>
        <v>0.97019999999999995</v>
      </c>
      <c r="G42" s="128">
        <f t="shared" si="15"/>
        <v>27.136493999999999</v>
      </c>
      <c r="H42" s="57">
        <f t="shared" si="16"/>
        <v>12.73</v>
      </c>
      <c r="I42" s="128">
        <f>SUM(G42:H42)/4</f>
        <v>9.9666235000000007</v>
      </c>
      <c r="J42" s="135"/>
      <c r="K42" s="57"/>
      <c r="L42" s="57"/>
    </row>
    <row r="43" spans="1:12" ht="15.75">
      <c r="A43" s="135"/>
      <c r="B43" s="135"/>
      <c r="C43" s="135"/>
      <c r="D43" s="135"/>
      <c r="E43" s="135"/>
      <c r="F43" s="136"/>
      <c r="G43" s="135"/>
      <c r="H43" s="135"/>
      <c r="I43" s="135"/>
      <c r="J43" s="135"/>
      <c r="K43" s="57"/>
      <c r="L43" s="57"/>
    </row>
    <row r="44" spans="1:12">
      <c r="A44" s="1" t="s">
        <v>39</v>
      </c>
      <c r="B44" s="1" t="s">
        <v>40</v>
      </c>
      <c r="C44" s="57"/>
      <c r="D44" s="6" t="s">
        <v>41</v>
      </c>
      <c r="E44" s="57"/>
      <c r="F44" s="122"/>
      <c r="G44" s="57"/>
      <c r="H44" s="57"/>
      <c r="I44" s="57"/>
      <c r="J44" s="57"/>
      <c r="K44" s="57"/>
      <c r="L44" s="57"/>
    </row>
    <row r="45" spans="1:12">
      <c r="A45" s="57">
        <v>2560</v>
      </c>
      <c r="B45" s="57"/>
      <c r="C45" s="58" t="s">
        <v>4</v>
      </c>
      <c r="D45" s="123" t="s">
        <v>5</v>
      </c>
      <c r="E45" s="58" t="s">
        <v>6</v>
      </c>
      <c r="F45" s="124"/>
      <c r="G45" s="58" t="s">
        <v>7</v>
      </c>
      <c r="H45" s="58" t="s">
        <v>8</v>
      </c>
      <c r="I45" s="58" t="s">
        <v>9</v>
      </c>
      <c r="J45" s="58"/>
      <c r="K45" s="57"/>
      <c r="L45" s="57"/>
    </row>
    <row r="46" spans="1:12">
      <c r="A46" s="57" t="s">
        <v>10</v>
      </c>
      <c r="B46" s="57"/>
      <c r="C46" s="125" t="s">
        <v>11</v>
      </c>
      <c r="D46" s="126" t="s">
        <v>12</v>
      </c>
      <c r="E46" s="125" t="s">
        <v>13</v>
      </c>
      <c r="F46" s="127" t="s">
        <v>14</v>
      </c>
      <c r="G46" s="125" t="s">
        <v>15</v>
      </c>
      <c r="H46" s="125" t="s">
        <v>12</v>
      </c>
      <c r="I46" s="125" t="s">
        <v>11</v>
      </c>
      <c r="J46" s="125" t="s">
        <v>16</v>
      </c>
      <c r="K46" s="57"/>
      <c r="L46" s="57"/>
    </row>
    <row r="47" spans="1:12">
      <c r="A47" s="1" t="s">
        <v>19</v>
      </c>
      <c r="B47" s="57" t="s">
        <v>20</v>
      </c>
      <c r="C47" s="128">
        <f>C27</f>
        <v>193.03</v>
      </c>
      <c r="D47" s="128">
        <f>D7</f>
        <v>132.63</v>
      </c>
      <c r="E47" s="57">
        <f>E7</f>
        <v>60.4</v>
      </c>
      <c r="F47" s="122">
        <v>0.82499999999999996</v>
      </c>
      <c r="G47" s="128">
        <f t="shared" ref="G47:G52" si="21">D47*F47</f>
        <v>109.41974999999999</v>
      </c>
      <c r="H47" s="57">
        <f t="shared" ref="H47:H52" si="22">E47</f>
        <v>60.4</v>
      </c>
      <c r="I47" s="128">
        <f t="shared" ref="I47:I51" si="23">SUM(G47:H47)</f>
        <v>169.81975</v>
      </c>
      <c r="J47" s="57"/>
      <c r="K47" s="130">
        <f>C47*F47</f>
        <v>159.24975000000001</v>
      </c>
      <c r="L47" s="131">
        <f>I47-K47</f>
        <v>10.569999999999993</v>
      </c>
    </row>
    <row r="48" spans="1:12">
      <c r="A48" s="1" t="s">
        <v>19</v>
      </c>
      <c r="B48" s="57" t="s">
        <v>21</v>
      </c>
      <c r="C48" s="128">
        <f>+C8</f>
        <v>151.61000000000001</v>
      </c>
      <c r="D48" s="128">
        <f>+D8</f>
        <v>104.17</v>
      </c>
      <c r="E48" s="128">
        <f>+E8</f>
        <v>47.44</v>
      </c>
      <c r="F48" s="122">
        <f>+F47</f>
        <v>0.82499999999999996</v>
      </c>
      <c r="G48" s="128">
        <f t="shared" si="21"/>
        <v>85.940249999999992</v>
      </c>
      <c r="H48" s="128">
        <f t="shared" si="22"/>
        <v>47.44</v>
      </c>
      <c r="I48" s="128">
        <f t="shared" si="23"/>
        <v>133.38024999999999</v>
      </c>
      <c r="J48" s="57"/>
      <c r="K48" s="130"/>
      <c r="L48" s="131"/>
    </row>
    <row r="49" spans="1:14">
      <c r="A49" s="1" t="s">
        <v>22</v>
      </c>
      <c r="B49" s="57" t="s">
        <v>23</v>
      </c>
      <c r="C49" s="128">
        <f>C29</f>
        <v>976.8</v>
      </c>
      <c r="D49" s="128">
        <f t="shared" ref="D49:E52" si="24">D9</f>
        <v>671.16</v>
      </c>
      <c r="E49" s="57">
        <f t="shared" si="24"/>
        <v>305.64</v>
      </c>
      <c r="F49" s="122">
        <f t="shared" ref="F49:F51" si="25">+F48</f>
        <v>0.82499999999999996</v>
      </c>
      <c r="G49" s="128">
        <f t="shared" si="21"/>
        <v>553.70699999999999</v>
      </c>
      <c r="H49" s="57">
        <f t="shared" si="22"/>
        <v>305.64</v>
      </c>
      <c r="I49" s="128">
        <f t="shared" si="23"/>
        <v>859.34699999999998</v>
      </c>
      <c r="J49" s="128">
        <f>I49/24</f>
        <v>35.806125000000002</v>
      </c>
      <c r="K49" s="134">
        <f>(C49*F49)/24</f>
        <v>33.577499999999993</v>
      </c>
      <c r="L49" s="131">
        <f>J49-K49</f>
        <v>2.2286250000000081</v>
      </c>
      <c r="M49" s="57"/>
      <c r="N49" s="57"/>
    </row>
    <row r="50" spans="1:14">
      <c r="A50" s="1" t="s">
        <v>24</v>
      </c>
      <c r="B50" s="57" t="s">
        <v>25</v>
      </c>
      <c r="C50" s="128">
        <f>C30</f>
        <v>181.87</v>
      </c>
      <c r="D50" s="128">
        <f t="shared" si="24"/>
        <v>98.45</v>
      </c>
      <c r="E50" s="57">
        <f t="shared" si="24"/>
        <v>83.42</v>
      </c>
      <c r="F50" s="122">
        <f t="shared" si="25"/>
        <v>0.82499999999999996</v>
      </c>
      <c r="G50" s="128">
        <f t="shared" si="21"/>
        <v>81.221249999999998</v>
      </c>
      <c r="H50" s="57">
        <f t="shared" si="22"/>
        <v>83.42</v>
      </c>
      <c r="I50" s="128">
        <f t="shared" si="23"/>
        <v>164.64125000000001</v>
      </c>
      <c r="J50" s="57"/>
      <c r="K50" s="130">
        <f>C50*F50</f>
        <v>150.04274999999998</v>
      </c>
      <c r="L50" s="131">
        <f>I50-K50</f>
        <v>14.59850000000003</v>
      </c>
      <c r="M50" s="57"/>
      <c r="N50" s="57"/>
    </row>
    <row r="51" spans="1:14">
      <c r="A51" s="1" t="s">
        <v>26</v>
      </c>
      <c r="B51" s="57" t="s">
        <v>27</v>
      </c>
      <c r="C51" s="128">
        <f>C31</f>
        <v>743.55</v>
      </c>
      <c r="D51" s="128">
        <f t="shared" si="24"/>
        <v>475.95</v>
      </c>
      <c r="E51" s="57">
        <f t="shared" si="24"/>
        <v>267.60000000000002</v>
      </c>
      <c r="F51" s="122">
        <f t="shared" si="25"/>
        <v>0.82499999999999996</v>
      </c>
      <c r="G51" s="128">
        <f t="shared" si="21"/>
        <v>392.65875</v>
      </c>
      <c r="H51" s="57">
        <f t="shared" si="22"/>
        <v>267.60000000000002</v>
      </c>
      <c r="I51" s="128">
        <f t="shared" si="23"/>
        <v>660.25874999999996</v>
      </c>
      <c r="J51" s="57"/>
      <c r="K51" s="130">
        <f>C51*F51</f>
        <v>613.42874999999992</v>
      </c>
      <c r="L51" s="131">
        <f>I51-K51</f>
        <v>46.830000000000041</v>
      </c>
      <c r="M51" s="57"/>
      <c r="N51" s="57"/>
    </row>
    <row r="52" spans="1:14">
      <c r="A52" s="1" t="s">
        <v>28</v>
      </c>
      <c r="B52" s="57" t="s">
        <v>29</v>
      </c>
      <c r="C52" s="128">
        <f>C32</f>
        <v>40.700000000000003</v>
      </c>
      <c r="D52" s="128">
        <f t="shared" si="24"/>
        <v>27.97</v>
      </c>
      <c r="E52" s="57">
        <f t="shared" si="24"/>
        <v>12.73</v>
      </c>
      <c r="F52" s="122">
        <f t="shared" ref="F52" si="26">+F51</f>
        <v>0.82499999999999996</v>
      </c>
      <c r="G52" s="128">
        <f t="shared" si="21"/>
        <v>23.075249999999997</v>
      </c>
      <c r="H52" s="57">
        <f t="shared" si="22"/>
        <v>12.73</v>
      </c>
      <c r="I52" s="128">
        <f>SUM(G52:H52)/4</f>
        <v>8.9513125000000002</v>
      </c>
      <c r="J52" s="57"/>
      <c r="K52" s="57"/>
      <c r="L52" s="57"/>
      <c r="M52" s="57"/>
      <c r="N52" s="57"/>
    </row>
    <row r="53" spans="1:14">
      <c r="A53" s="1"/>
      <c r="B53" s="57"/>
      <c r="C53" s="57"/>
      <c r="D53" s="128"/>
      <c r="E53" s="57"/>
      <c r="F53" s="122"/>
      <c r="G53" s="128"/>
      <c r="H53" s="57"/>
      <c r="I53" s="128"/>
      <c r="J53" s="57"/>
      <c r="K53" s="57"/>
      <c r="L53" s="57"/>
      <c r="M53" s="57"/>
      <c r="N53" s="57"/>
    </row>
    <row r="54" spans="1:14">
      <c r="A54" s="1" t="s">
        <v>42</v>
      </c>
      <c r="B54" s="1" t="s">
        <v>43</v>
      </c>
      <c r="C54" s="57"/>
      <c r="D54" s="6" t="s">
        <v>44</v>
      </c>
      <c r="E54" s="57"/>
      <c r="F54" s="122"/>
      <c r="G54" s="57"/>
      <c r="H54" s="57"/>
      <c r="I54" s="57"/>
      <c r="J54" s="57"/>
      <c r="K54" s="57"/>
      <c r="L54" s="57"/>
      <c r="M54" s="57"/>
      <c r="N54" s="57"/>
    </row>
    <row r="55" spans="1:14">
      <c r="A55" s="57">
        <v>2980</v>
      </c>
      <c r="B55" s="57"/>
      <c r="C55" s="58" t="s">
        <v>4</v>
      </c>
      <c r="D55" s="123" t="s">
        <v>5</v>
      </c>
      <c r="E55" s="58" t="s">
        <v>6</v>
      </c>
      <c r="F55" s="124"/>
      <c r="G55" s="58" t="s">
        <v>7</v>
      </c>
      <c r="H55" s="58" t="s">
        <v>8</v>
      </c>
      <c r="I55" s="58" t="s">
        <v>9</v>
      </c>
      <c r="J55" s="58"/>
      <c r="K55" s="57"/>
      <c r="L55" s="57"/>
      <c r="M55" s="57"/>
      <c r="N55" s="57"/>
    </row>
    <row r="56" spans="1:14">
      <c r="A56" s="57" t="s">
        <v>10</v>
      </c>
      <c r="B56" s="57"/>
      <c r="C56" s="125" t="s">
        <v>11</v>
      </c>
      <c r="D56" s="126" t="s">
        <v>12</v>
      </c>
      <c r="E56" s="125" t="s">
        <v>13</v>
      </c>
      <c r="F56" s="127" t="s">
        <v>14</v>
      </c>
      <c r="G56" s="125" t="s">
        <v>15</v>
      </c>
      <c r="H56" s="125" t="s">
        <v>12</v>
      </c>
      <c r="I56" s="125" t="s">
        <v>11</v>
      </c>
      <c r="J56" s="125" t="s">
        <v>16</v>
      </c>
      <c r="K56" s="57"/>
      <c r="L56" s="57"/>
      <c r="M56" s="57"/>
      <c r="N56" s="57"/>
    </row>
    <row r="57" spans="1:14">
      <c r="A57" s="1" t="s">
        <v>19</v>
      </c>
      <c r="B57" s="57" t="s">
        <v>20</v>
      </c>
      <c r="C57" s="128">
        <f>C37</f>
        <v>193.03</v>
      </c>
      <c r="D57" s="128">
        <f>+D7</f>
        <v>132.63</v>
      </c>
      <c r="E57" s="57">
        <f>E$67</f>
        <v>60.4</v>
      </c>
      <c r="F57" s="122">
        <v>0.87209999999999999</v>
      </c>
      <c r="G57" s="128">
        <f t="shared" ref="G57:G62" si="27">D57*F57</f>
        <v>115.666623</v>
      </c>
      <c r="H57" s="57">
        <f t="shared" ref="H57:H62" si="28">E57</f>
        <v>60.4</v>
      </c>
      <c r="I57" s="128">
        <f t="shared" ref="I57:I61" si="29">SUM(G57:H57)</f>
        <v>176.06662299999999</v>
      </c>
      <c r="J57" s="57"/>
      <c r="K57" s="130">
        <f>C57*F57</f>
        <v>168.341463</v>
      </c>
      <c r="L57" s="131">
        <f>I57-K57</f>
        <v>7.7251599999999883</v>
      </c>
      <c r="M57" s="57"/>
      <c r="N57" s="132"/>
    </row>
    <row r="58" spans="1:14">
      <c r="A58" s="1" t="s">
        <v>19</v>
      </c>
      <c r="B58" s="57" t="s">
        <v>21</v>
      </c>
      <c r="C58" s="128">
        <f>+C8</f>
        <v>151.61000000000001</v>
      </c>
      <c r="D58" s="128">
        <f>+D8</f>
        <v>104.17</v>
      </c>
      <c r="E58" s="128">
        <f>+E8</f>
        <v>47.44</v>
      </c>
      <c r="F58" s="122">
        <f>+F57</f>
        <v>0.87209999999999999</v>
      </c>
      <c r="G58" s="128">
        <f t="shared" si="27"/>
        <v>90.846656999999993</v>
      </c>
      <c r="H58" s="128">
        <f t="shared" si="28"/>
        <v>47.44</v>
      </c>
      <c r="I58" s="128">
        <f t="shared" si="29"/>
        <v>138.28665699999999</v>
      </c>
      <c r="J58" s="57"/>
      <c r="K58" s="130"/>
      <c r="L58" s="131"/>
      <c r="M58" s="57"/>
      <c r="N58" s="132"/>
    </row>
    <row r="59" spans="1:14">
      <c r="A59" s="1" t="s">
        <v>22</v>
      </c>
      <c r="B59" s="57" t="s">
        <v>23</v>
      </c>
      <c r="C59" s="128">
        <f>C39</f>
        <v>976.8</v>
      </c>
      <c r="D59" s="128">
        <f t="shared" ref="D59:E62" si="30">+D9</f>
        <v>671.16</v>
      </c>
      <c r="E59" s="128">
        <f t="shared" si="30"/>
        <v>305.64</v>
      </c>
      <c r="F59" s="122">
        <f>F57</f>
        <v>0.87209999999999999</v>
      </c>
      <c r="G59" s="128">
        <f t="shared" si="27"/>
        <v>585.31863599999997</v>
      </c>
      <c r="H59" s="57">
        <f t="shared" si="28"/>
        <v>305.64</v>
      </c>
      <c r="I59" s="128">
        <f t="shared" si="29"/>
        <v>890.95863599999996</v>
      </c>
      <c r="J59" s="128">
        <f>I59/24</f>
        <v>37.123276499999996</v>
      </c>
      <c r="K59" s="134">
        <f>(C59*F59)/24</f>
        <v>35.49447</v>
      </c>
      <c r="L59" s="131">
        <f>J59-K59</f>
        <v>1.628806499999996</v>
      </c>
      <c r="M59" s="57"/>
      <c r="N59" s="132"/>
    </row>
    <row r="60" spans="1:14">
      <c r="A60" s="1" t="s">
        <v>24</v>
      </c>
      <c r="B60" s="57" t="s">
        <v>25</v>
      </c>
      <c r="C60" s="128">
        <f>C40</f>
        <v>181.87</v>
      </c>
      <c r="D60" s="128">
        <f t="shared" si="30"/>
        <v>98.45</v>
      </c>
      <c r="E60" s="128">
        <f t="shared" si="30"/>
        <v>83.42</v>
      </c>
      <c r="F60" s="122">
        <f>F59</f>
        <v>0.87209999999999999</v>
      </c>
      <c r="G60" s="128">
        <f t="shared" si="27"/>
        <v>85.858244999999997</v>
      </c>
      <c r="H60" s="57">
        <f t="shared" si="28"/>
        <v>83.42</v>
      </c>
      <c r="I60" s="128">
        <f t="shared" si="29"/>
        <v>169.278245</v>
      </c>
      <c r="J60" s="57"/>
      <c r="K60" s="130">
        <f>C60*F60</f>
        <v>158.60882699999999</v>
      </c>
      <c r="L60" s="131">
        <f>I60-K60</f>
        <v>10.669418000000007</v>
      </c>
      <c r="M60" s="57"/>
      <c r="N60" s="132"/>
    </row>
    <row r="61" spans="1:14">
      <c r="A61" s="1" t="s">
        <v>26</v>
      </c>
      <c r="B61" s="57" t="s">
        <v>27</v>
      </c>
      <c r="C61" s="128">
        <f>C41</f>
        <v>743.55</v>
      </c>
      <c r="D61" s="128">
        <f t="shared" si="30"/>
        <v>475.95</v>
      </c>
      <c r="E61" s="128">
        <f t="shared" si="30"/>
        <v>267.60000000000002</v>
      </c>
      <c r="F61" s="122">
        <f>F60</f>
        <v>0.87209999999999999</v>
      </c>
      <c r="G61" s="128">
        <f t="shared" si="27"/>
        <v>415.07599499999998</v>
      </c>
      <c r="H61" s="57">
        <f t="shared" si="28"/>
        <v>267.60000000000002</v>
      </c>
      <c r="I61" s="128">
        <f t="shared" si="29"/>
        <v>682.67599500000006</v>
      </c>
      <c r="J61" s="57"/>
      <c r="K61" s="130">
        <f>C61*F61</f>
        <v>648.44995499999993</v>
      </c>
      <c r="L61" s="131">
        <f>I61-K61</f>
        <v>34.226040000000125</v>
      </c>
      <c r="M61" s="57"/>
      <c r="N61" s="132"/>
    </row>
    <row r="62" spans="1:14">
      <c r="A62" s="1" t="s">
        <v>28</v>
      </c>
      <c r="B62" s="57" t="s">
        <v>29</v>
      </c>
      <c r="C62" s="128">
        <f>C42</f>
        <v>40.700000000000003</v>
      </c>
      <c r="D62" s="128">
        <f t="shared" si="30"/>
        <v>27.97</v>
      </c>
      <c r="E62" s="128">
        <f t="shared" si="30"/>
        <v>12.73</v>
      </c>
      <c r="F62" s="122">
        <f>F61</f>
        <v>0.87209999999999999</v>
      </c>
      <c r="G62" s="128">
        <f t="shared" si="27"/>
        <v>24.392636999999997</v>
      </c>
      <c r="H62" s="57">
        <f t="shared" si="28"/>
        <v>12.73</v>
      </c>
      <c r="I62" s="128">
        <f>SUM(G62:H62)/4</f>
        <v>9.2806592499999994</v>
      </c>
      <c r="J62" s="57"/>
      <c r="K62" s="57"/>
      <c r="L62" s="57"/>
      <c r="M62" s="57"/>
      <c r="N62" s="57"/>
    </row>
    <row r="63" spans="1:14" ht="15.75">
      <c r="A63" s="135"/>
      <c r="B63" s="135"/>
      <c r="C63" s="135"/>
      <c r="D63" s="135"/>
      <c r="E63" s="135"/>
      <c r="F63" s="136"/>
      <c r="G63" s="135"/>
      <c r="H63" s="135"/>
      <c r="I63" s="135"/>
      <c r="J63" s="135"/>
      <c r="K63" s="57"/>
      <c r="L63" s="57"/>
      <c r="M63" s="57"/>
      <c r="N63" s="57"/>
    </row>
    <row r="64" spans="1:14">
      <c r="A64" s="1" t="s">
        <v>45</v>
      </c>
      <c r="B64" s="1" t="s">
        <v>46</v>
      </c>
      <c r="C64" s="57"/>
      <c r="D64" s="6" t="s">
        <v>47</v>
      </c>
      <c r="E64" s="57"/>
      <c r="F64" s="122"/>
      <c r="G64" s="57"/>
      <c r="H64" s="57"/>
      <c r="I64" s="57"/>
      <c r="J64" s="57"/>
      <c r="K64" s="57"/>
      <c r="L64" s="57"/>
      <c r="M64" s="57"/>
      <c r="N64" s="57"/>
    </row>
    <row r="65" spans="1:14">
      <c r="A65" s="57">
        <v>3120</v>
      </c>
      <c r="B65" s="57"/>
      <c r="C65" s="58" t="s">
        <v>4</v>
      </c>
      <c r="D65" s="123" t="s">
        <v>5</v>
      </c>
      <c r="E65" s="58" t="s">
        <v>6</v>
      </c>
      <c r="F65" s="124"/>
      <c r="G65" s="58" t="s">
        <v>7</v>
      </c>
      <c r="H65" s="58" t="s">
        <v>8</v>
      </c>
      <c r="I65" s="58" t="s">
        <v>9</v>
      </c>
      <c r="J65" s="58"/>
      <c r="K65" s="57"/>
      <c r="L65" s="57"/>
      <c r="M65" s="57"/>
      <c r="N65" s="57"/>
    </row>
    <row r="66" spans="1:14">
      <c r="A66" s="57" t="s">
        <v>10</v>
      </c>
      <c r="B66" s="57"/>
      <c r="C66" s="125" t="s">
        <v>11</v>
      </c>
      <c r="D66" s="126" t="s">
        <v>12</v>
      </c>
      <c r="E66" s="125" t="s">
        <v>13</v>
      </c>
      <c r="F66" s="127" t="s">
        <v>14</v>
      </c>
      <c r="G66" s="125" t="s">
        <v>15</v>
      </c>
      <c r="H66" s="125" t="s">
        <v>12</v>
      </c>
      <c r="I66" s="125" t="s">
        <v>11</v>
      </c>
      <c r="J66" s="125" t="s">
        <v>16</v>
      </c>
      <c r="K66" s="57"/>
      <c r="L66" s="57"/>
      <c r="M66" s="57"/>
      <c r="N66" s="57"/>
    </row>
    <row r="67" spans="1:14">
      <c r="A67" s="1" t="s">
        <v>19</v>
      </c>
      <c r="B67" s="57" t="s">
        <v>20</v>
      </c>
      <c r="C67" s="128">
        <f>C47</f>
        <v>193.03</v>
      </c>
      <c r="D67" s="128">
        <f>D47</f>
        <v>132.63</v>
      </c>
      <c r="E67" s="57">
        <f>E47</f>
        <v>60.4</v>
      </c>
      <c r="F67" s="129">
        <v>0.85029999999999994</v>
      </c>
      <c r="G67" s="128">
        <f t="shared" ref="G67:G72" si="31">D67*F67</f>
        <v>112.77528899999999</v>
      </c>
      <c r="H67" s="57">
        <f t="shared" ref="H67:H72" si="32">E67</f>
        <v>60.4</v>
      </c>
      <c r="I67" s="128">
        <f t="shared" ref="I67:I71" si="33">SUM(G67:H67)</f>
        <v>173.17528899999999</v>
      </c>
      <c r="J67" s="57"/>
      <c r="K67" s="130">
        <f>C67*F67</f>
        <v>164.133409</v>
      </c>
      <c r="L67" s="131">
        <f>I67-K67</f>
        <v>9.0418799999999919</v>
      </c>
      <c r="M67" s="57"/>
      <c r="N67" s="57"/>
    </row>
    <row r="68" spans="1:14">
      <c r="A68" s="1" t="s">
        <v>19</v>
      </c>
      <c r="B68" s="57" t="s">
        <v>21</v>
      </c>
      <c r="C68" s="128">
        <f>+C8</f>
        <v>151.61000000000001</v>
      </c>
      <c r="D68" s="128">
        <f>+D8</f>
        <v>104.17</v>
      </c>
      <c r="E68" s="128">
        <f>+E8</f>
        <v>47.44</v>
      </c>
      <c r="F68" s="129">
        <f>+F67</f>
        <v>0.85029999999999994</v>
      </c>
      <c r="G68" s="128">
        <f t="shared" si="31"/>
        <v>88.575750999999997</v>
      </c>
      <c r="H68" s="128">
        <f t="shared" si="32"/>
        <v>47.44</v>
      </c>
      <c r="I68" s="128">
        <f t="shared" si="33"/>
        <v>136.01575099999999</v>
      </c>
      <c r="J68" s="57"/>
      <c r="K68" s="130"/>
      <c r="L68" s="131"/>
      <c r="M68" s="57"/>
      <c r="N68" s="57"/>
    </row>
    <row r="69" spans="1:14">
      <c r="A69" s="1" t="s">
        <v>22</v>
      </c>
      <c r="B69" s="57" t="s">
        <v>23</v>
      </c>
      <c r="C69" s="128">
        <f t="shared" ref="C69:E72" si="34">C49</f>
        <v>976.8</v>
      </c>
      <c r="D69" s="128">
        <f t="shared" si="34"/>
        <v>671.16</v>
      </c>
      <c r="E69" s="57">
        <f t="shared" si="34"/>
        <v>305.64</v>
      </c>
      <c r="F69" s="129">
        <f>F67</f>
        <v>0.85029999999999994</v>
      </c>
      <c r="G69" s="128">
        <f t="shared" si="31"/>
        <v>570.68734799999993</v>
      </c>
      <c r="H69" s="57">
        <f t="shared" si="32"/>
        <v>305.64</v>
      </c>
      <c r="I69" s="128">
        <f t="shared" si="33"/>
        <v>876.32734799999992</v>
      </c>
      <c r="J69" s="128">
        <f>I69/24</f>
        <v>36.513639499999996</v>
      </c>
      <c r="K69" s="134">
        <f>(C69*F69)/24</f>
        <v>34.607209999999995</v>
      </c>
      <c r="L69" s="131">
        <f>J69-K69</f>
        <v>1.9064295000000016</v>
      </c>
      <c r="M69" s="57"/>
      <c r="N69" s="57"/>
    </row>
    <row r="70" spans="1:14">
      <c r="A70" s="1" t="s">
        <v>24</v>
      </c>
      <c r="B70" s="57" t="s">
        <v>25</v>
      </c>
      <c r="C70" s="128">
        <f t="shared" si="34"/>
        <v>181.87</v>
      </c>
      <c r="D70" s="128">
        <f t="shared" si="34"/>
        <v>98.45</v>
      </c>
      <c r="E70" s="57">
        <f t="shared" si="34"/>
        <v>83.42</v>
      </c>
      <c r="F70" s="129">
        <f>F69</f>
        <v>0.85029999999999994</v>
      </c>
      <c r="G70" s="128">
        <f t="shared" si="31"/>
        <v>83.712035</v>
      </c>
      <c r="H70" s="57">
        <f t="shared" si="32"/>
        <v>83.42</v>
      </c>
      <c r="I70" s="128">
        <f t="shared" si="33"/>
        <v>167.132035</v>
      </c>
      <c r="J70" s="57"/>
      <c r="K70" s="130">
        <f>C70*F70</f>
        <v>154.64406099999999</v>
      </c>
      <c r="L70" s="131">
        <f>I70-K70</f>
        <v>12.487974000000008</v>
      </c>
      <c r="M70" s="57"/>
      <c r="N70" s="57"/>
    </row>
    <row r="71" spans="1:14">
      <c r="A71" s="1" t="s">
        <v>26</v>
      </c>
      <c r="B71" s="57" t="s">
        <v>27</v>
      </c>
      <c r="C71" s="128">
        <f t="shared" si="34"/>
        <v>743.55</v>
      </c>
      <c r="D71" s="128">
        <f t="shared" si="34"/>
        <v>475.95</v>
      </c>
      <c r="E71" s="57">
        <f t="shared" si="34"/>
        <v>267.60000000000002</v>
      </c>
      <c r="F71" s="129">
        <f>F70</f>
        <v>0.85029999999999994</v>
      </c>
      <c r="G71" s="128">
        <f t="shared" si="31"/>
        <v>404.70028499999995</v>
      </c>
      <c r="H71" s="57">
        <f t="shared" si="32"/>
        <v>267.60000000000002</v>
      </c>
      <c r="I71" s="128">
        <f t="shared" si="33"/>
        <v>672.30028500000003</v>
      </c>
      <c r="J71" s="57"/>
      <c r="K71" s="130">
        <f>C71*F71</f>
        <v>632.24056499999995</v>
      </c>
      <c r="L71" s="131">
        <f>I71-K71</f>
        <v>40.059720000000084</v>
      </c>
      <c r="M71" s="57"/>
      <c r="N71" s="57"/>
    </row>
    <row r="72" spans="1:14" ht="15.75">
      <c r="A72" s="1" t="s">
        <v>28</v>
      </c>
      <c r="B72" s="57" t="s">
        <v>29</v>
      </c>
      <c r="C72" s="128">
        <f t="shared" si="34"/>
        <v>40.700000000000003</v>
      </c>
      <c r="D72" s="128">
        <f t="shared" si="34"/>
        <v>27.97</v>
      </c>
      <c r="E72" s="57">
        <f t="shared" si="34"/>
        <v>12.73</v>
      </c>
      <c r="F72" s="129">
        <f>F71</f>
        <v>0.85029999999999994</v>
      </c>
      <c r="G72" s="128">
        <f t="shared" si="31"/>
        <v>23.782890999999996</v>
      </c>
      <c r="H72" s="57">
        <f t="shared" si="32"/>
        <v>12.73</v>
      </c>
      <c r="I72" s="128">
        <f>SUM(G72:H72)/4</f>
        <v>9.1282227499999991</v>
      </c>
      <c r="J72" s="135"/>
      <c r="K72" s="57"/>
      <c r="L72" s="57"/>
      <c r="M72" s="57"/>
      <c r="N72" s="57"/>
    </row>
    <row r="73" spans="1:14" ht="15.75">
      <c r="A73" s="135"/>
      <c r="B73" s="135"/>
      <c r="C73" s="135"/>
      <c r="D73" s="135"/>
      <c r="E73" s="135"/>
      <c r="F73" s="136"/>
      <c r="G73" s="135"/>
      <c r="H73" s="135"/>
      <c r="I73" s="135"/>
      <c r="J73" s="135"/>
      <c r="K73" s="57"/>
      <c r="L73" s="57"/>
      <c r="M73" s="57"/>
      <c r="N73" s="57"/>
    </row>
    <row r="74" spans="1:14">
      <c r="A74" s="1">
        <v>106</v>
      </c>
      <c r="B74" s="1" t="s">
        <v>48</v>
      </c>
      <c r="C74" s="57"/>
      <c r="D74" s="6" t="s">
        <v>49</v>
      </c>
      <c r="E74" s="57"/>
      <c r="F74" s="122"/>
      <c r="G74" s="57"/>
      <c r="H74" s="57"/>
      <c r="I74" s="57"/>
      <c r="J74" s="57"/>
      <c r="K74" s="57"/>
      <c r="L74" s="57"/>
      <c r="M74" s="57"/>
      <c r="N74" s="57"/>
    </row>
    <row r="75" spans="1:14">
      <c r="A75" s="57">
        <v>3150</v>
      </c>
      <c r="B75" s="57"/>
      <c r="C75" s="58" t="s">
        <v>4</v>
      </c>
      <c r="D75" s="123" t="s">
        <v>5</v>
      </c>
      <c r="E75" s="58" t="s">
        <v>6</v>
      </c>
      <c r="F75" s="124"/>
      <c r="G75" s="58" t="s">
        <v>7</v>
      </c>
      <c r="H75" s="58" t="s">
        <v>8</v>
      </c>
      <c r="I75" s="58" t="s">
        <v>9</v>
      </c>
      <c r="J75" s="58"/>
      <c r="K75" s="57"/>
      <c r="L75" s="57"/>
      <c r="M75" s="57"/>
      <c r="N75" s="57"/>
    </row>
    <row r="76" spans="1:14">
      <c r="A76" s="57" t="s">
        <v>10</v>
      </c>
      <c r="B76" s="57"/>
      <c r="C76" s="125" t="s">
        <v>11</v>
      </c>
      <c r="D76" s="126" t="s">
        <v>12</v>
      </c>
      <c r="E76" s="125" t="s">
        <v>13</v>
      </c>
      <c r="F76" s="127" t="s">
        <v>14</v>
      </c>
      <c r="G76" s="125" t="s">
        <v>15</v>
      </c>
      <c r="H76" s="125" t="s">
        <v>12</v>
      </c>
      <c r="I76" s="125" t="s">
        <v>11</v>
      </c>
      <c r="J76" s="125" t="s">
        <v>16</v>
      </c>
      <c r="K76" s="57"/>
      <c r="L76" s="57"/>
      <c r="M76" s="57"/>
      <c r="N76" s="57"/>
    </row>
    <row r="77" spans="1:14">
      <c r="A77" s="1" t="s">
        <v>19</v>
      </c>
      <c r="B77" s="57" t="s">
        <v>20</v>
      </c>
      <c r="C77" s="128">
        <f>C57</f>
        <v>193.03</v>
      </c>
      <c r="D77" s="128">
        <f>$D$67</f>
        <v>132.63</v>
      </c>
      <c r="E77" s="57">
        <f>E$67</f>
        <v>60.4</v>
      </c>
      <c r="F77" s="129">
        <v>0.93510000000000004</v>
      </c>
      <c r="G77" s="128">
        <f t="shared" ref="G77:G82" si="35">D77*F77</f>
        <v>124.022313</v>
      </c>
      <c r="H77" s="57">
        <f t="shared" ref="H77:H82" si="36">E77</f>
        <v>60.4</v>
      </c>
      <c r="I77" s="128">
        <f t="shared" ref="I77:I81" si="37">SUM(G77:H77)</f>
        <v>184.422313</v>
      </c>
      <c r="J77" s="57"/>
      <c r="K77" s="130">
        <f>C77*F77</f>
        <v>180.502353</v>
      </c>
      <c r="L77" s="131">
        <f>I77-K77</f>
        <v>3.9199600000000032</v>
      </c>
      <c r="M77" s="57"/>
      <c r="N77" s="132"/>
    </row>
    <row r="78" spans="1:14">
      <c r="A78" s="1" t="s">
        <v>19</v>
      </c>
      <c r="B78" s="57" t="s">
        <v>21</v>
      </c>
      <c r="C78" s="128">
        <f>+C8</f>
        <v>151.61000000000001</v>
      </c>
      <c r="D78" s="128">
        <f>+D8</f>
        <v>104.17</v>
      </c>
      <c r="E78" s="128">
        <f>+E8</f>
        <v>47.44</v>
      </c>
      <c r="F78" s="129">
        <f>+F77</f>
        <v>0.93510000000000004</v>
      </c>
      <c r="G78" s="128">
        <f t="shared" si="35"/>
        <v>97.409367000000003</v>
      </c>
      <c r="H78" s="128">
        <f t="shared" si="36"/>
        <v>47.44</v>
      </c>
      <c r="I78" s="128">
        <f t="shared" si="37"/>
        <v>144.849367</v>
      </c>
      <c r="J78" s="57"/>
      <c r="K78" s="130"/>
      <c r="L78" s="131"/>
      <c r="M78" s="57"/>
      <c r="N78" s="132"/>
    </row>
    <row r="79" spans="1:14">
      <c r="A79" s="1" t="s">
        <v>22</v>
      </c>
      <c r="B79" s="57" t="s">
        <v>23</v>
      </c>
      <c r="C79" s="128">
        <f>C59</f>
        <v>976.8</v>
      </c>
      <c r="D79" s="128">
        <f>$D$69</f>
        <v>671.16</v>
      </c>
      <c r="E79" s="57">
        <f>$E$69</f>
        <v>305.64</v>
      </c>
      <c r="F79" s="129">
        <f>F77</f>
        <v>0.93510000000000004</v>
      </c>
      <c r="G79" s="128">
        <f t="shared" si="35"/>
        <v>627.60171600000001</v>
      </c>
      <c r="H79" s="57">
        <f t="shared" si="36"/>
        <v>305.64</v>
      </c>
      <c r="I79" s="128">
        <f t="shared" si="37"/>
        <v>933.241716</v>
      </c>
      <c r="J79" s="128">
        <f>I79/24</f>
        <v>38.885071500000002</v>
      </c>
      <c r="K79" s="134">
        <f>(C79*F79)/24</f>
        <v>38.058569999999996</v>
      </c>
      <c r="L79" s="131">
        <f>J79-K79</f>
        <v>0.82650150000000622</v>
      </c>
      <c r="M79" s="57"/>
      <c r="N79" s="132"/>
    </row>
    <row r="80" spans="1:14">
      <c r="A80" s="1" t="s">
        <v>24</v>
      </c>
      <c r="B80" s="57" t="s">
        <v>25</v>
      </c>
      <c r="C80" s="128">
        <f>C60</f>
        <v>181.87</v>
      </c>
      <c r="D80" s="128">
        <f>$D$70</f>
        <v>98.45</v>
      </c>
      <c r="E80" s="57">
        <f>$E$70</f>
        <v>83.42</v>
      </c>
      <c r="F80" s="129">
        <f>F79</f>
        <v>0.93510000000000004</v>
      </c>
      <c r="G80" s="128">
        <f t="shared" si="35"/>
        <v>92.060595000000006</v>
      </c>
      <c r="H80" s="57">
        <f t="shared" si="36"/>
        <v>83.42</v>
      </c>
      <c r="I80" s="128">
        <f t="shared" si="37"/>
        <v>175.48059499999999</v>
      </c>
      <c r="J80" s="57"/>
      <c r="K80" s="130">
        <f>C80*F80</f>
        <v>170.06663700000001</v>
      </c>
      <c r="L80" s="131">
        <f>I80-K80</f>
        <v>5.4139579999999796</v>
      </c>
      <c r="M80" s="57"/>
      <c r="N80" s="132"/>
    </row>
    <row r="81" spans="1:14">
      <c r="A81" s="1" t="s">
        <v>26</v>
      </c>
      <c r="B81" s="57" t="s">
        <v>27</v>
      </c>
      <c r="C81" s="128">
        <f>C61</f>
        <v>743.55</v>
      </c>
      <c r="D81" s="128">
        <f>$D$71</f>
        <v>475.95</v>
      </c>
      <c r="E81" s="57">
        <f>$E$71</f>
        <v>267.60000000000002</v>
      </c>
      <c r="F81" s="129">
        <f>F80</f>
        <v>0.93510000000000004</v>
      </c>
      <c r="G81" s="128">
        <f t="shared" si="35"/>
        <v>445.06084500000003</v>
      </c>
      <c r="H81" s="57">
        <f t="shared" si="36"/>
        <v>267.60000000000002</v>
      </c>
      <c r="I81" s="128">
        <f t="shared" si="37"/>
        <v>712.66084500000011</v>
      </c>
      <c r="J81" s="57"/>
      <c r="K81" s="130">
        <f>C81*F81</f>
        <v>695.29360499999996</v>
      </c>
      <c r="L81" s="131">
        <f>I81-K81</f>
        <v>17.367240000000152</v>
      </c>
      <c r="M81" s="57"/>
      <c r="N81" s="132"/>
    </row>
    <row r="82" spans="1:14">
      <c r="A82" s="1" t="s">
        <v>28</v>
      </c>
      <c r="B82" s="57" t="s">
        <v>29</v>
      </c>
      <c r="C82" s="128">
        <f>C62</f>
        <v>40.700000000000003</v>
      </c>
      <c r="D82" s="128">
        <f>$D$72</f>
        <v>27.97</v>
      </c>
      <c r="E82" s="57">
        <f>$E$72</f>
        <v>12.73</v>
      </c>
      <c r="F82" s="129">
        <f>F81</f>
        <v>0.93510000000000004</v>
      </c>
      <c r="G82" s="128">
        <f t="shared" si="35"/>
        <v>26.154747</v>
      </c>
      <c r="H82" s="57">
        <f t="shared" si="36"/>
        <v>12.73</v>
      </c>
      <c r="I82" s="128">
        <f>SUM(G82:H82)/4</f>
        <v>9.7211867500000011</v>
      </c>
      <c r="J82" s="57"/>
      <c r="K82" s="57"/>
      <c r="L82" s="57"/>
      <c r="M82" s="57"/>
      <c r="N82" s="57"/>
    </row>
    <row r="83" spans="1:14" ht="15.75">
      <c r="A83" s="135"/>
      <c r="B83" s="135"/>
      <c r="C83" s="135"/>
      <c r="D83" s="135"/>
      <c r="E83" s="135"/>
      <c r="F83" s="136"/>
      <c r="G83" s="135"/>
      <c r="H83" s="135"/>
      <c r="I83" s="135"/>
      <c r="J83" s="135"/>
      <c r="K83" s="57"/>
      <c r="L83" s="57"/>
      <c r="M83" s="57"/>
      <c r="N83" s="57"/>
    </row>
    <row r="84" spans="1:14">
      <c r="A84" s="1" t="s">
        <v>50</v>
      </c>
      <c r="B84" s="1" t="s">
        <v>51</v>
      </c>
      <c r="C84" s="57"/>
      <c r="D84" s="6" t="s">
        <v>52</v>
      </c>
      <c r="E84" s="57"/>
      <c r="F84" s="122"/>
      <c r="G84" s="57"/>
      <c r="H84" s="57"/>
      <c r="I84" s="57"/>
      <c r="J84" s="57"/>
      <c r="K84" s="57"/>
      <c r="L84" s="57"/>
      <c r="M84" s="57"/>
      <c r="N84" s="57"/>
    </row>
    <row r="85" spans="1:14">
      <c r="A85" s="57">
        <v>3290</v>
      </c>
      <c r="B85" s="57"/>
      <c r="C85" s="58" t="s">
        <v>4</v>
      </c>
      <c r="D85" s="123" t="s">
        <v>5</v>
      </c>
      <c r="E85" s="58" t="s">
        <v>6</v>
      </c>
      <c r="F85" s="124"/>
      <c r="G85" s="58" t="s">
        <v>7</v>
      </c>
      <c r="H85" s="58" t="s">
        <v>8</v>
      </c>
      <c r="I85" s="58" t="s">
        <v>9</v>
      </c>
      <c r="J85" s="58"/>
      <c r="K85" s="57"/>
      <c r="L85" s="57"/>
      <c r="M85" s="57"/>
      <c r="N85" s="57"/>
    </row>
    <row r="86" spans="1:14">
      <c r="A86" s="57" t="s">
        <v>10</v>
      </c>
      <c r="B86" s="57"/>
      <c r="C86" s="125" t="s">
        <v>11</v>
      </c>
      <c r="D86" s="126" t="s">
        <v>12</v>
      </c>
      <c r="E86" s="125" t="s">
        <v>13</v>
      </c>
      <c r="F86" s="127" t="s">
        <v>14</v>
      </c>
      <c r="G86" s="125" t="s">
        <v>15</v>
      </c>
      <c r="H86" s="125" t="s">
        <v>12</v>
      </c>
      <c r="I86" s="125" t="s">
        <v>11</v>
      </c>
      <c r="J86" s="125" t="s">
        <v>16</v>
      </c>
      <c r="K86" s="57"/>
      <c r="L86" s="57"/>
      <c r="M86" s="57"/>
      <c r="N86" s="57"/>
    </row>
    <row r="87" spans="1:14">
      <c r="A87" s="1" t="s">
        <v>19</v>
      </c>
      <c r="B87" s="57" t="s">
        <v>20</v>
      </c>
      <c r="C87" s="128">
        <f>C67</f>
        <v>193.03</v>
      </c>
      <c r="D87" s="128">
        <f>$D$67</f>
        <v>132.63</v>
      </c>
      <c r="E87" s="57">
        <f>E$67</f>
        <v>60.4</v>
      </c>
      <c r="F87" s="129">
        <v>0.85450000000000004</v>
      </c>
      <c r="G87" s="128">
        <f t="shared" ref="G87:G92" si="38">D87*F87</f>
        <v>113.332335</v>
      </c>
      <c r="H87" s="57">
        <f t="shared" ref="H87:H92" si="39">E87</f>
        <v>60.4</v>
      </c>
      <c r="I87" s="128">
        <f t="shared" ref="I87:I91" si="40">SUM(G87:H87)</f>
        <v>173.73233500000001</v>
      </c>
      <c r="J87" s="57"/>
      <c r="K87" s="130">
        <f>C87*F87</f>
        <v>164.94413500000002</v>
      </c>
      <c r="L87" s="131">
        <f>I87-K87</f>
        <v>8.7881999999999891</v>
      </c>
      <c r="M87" s="57"/>
      <c r="N87" s="57"/>
    </row>
    <row r="88" spans="1:14">
      <c r="A88" s="1" t="s">
        <v>19</v>
      </c>
      <c r="B88" s="57" t="s">
        <v>21</v>
      </c>
      <c r="C88" s="128">
        <f>+C8</f>
        <v>151.61000000000001</v>
      </c>
      <c r="D88" s="128">
        <f>+D8</f>
        <v>104.17</v>
      </c>
      <c r="E88" s="128">
        <f>+E8</f>
        <v>47.44</v>
      </c>
      <c r="F88" s="129">
        <f>+F87</f>
        <v>0.85450000000000004</v>
      </c>
      <c r="G88" s="128">
        <f t="shared" si="38"/>
        <v>89.013265000000004</v>
      </c>
      <c r="H88" s="128">
        <f t="shared" si="39"/>
        <v>47.44</v>
      </c>
      <c r="I88" s="128">
        <f t="shared" si="40"/>
        <v>136.45326499999999</v>
      </c>
      <c r="J88" s="57"/>
      <c r="K88" s="130"/>
      <c r="L88" s="131"/>
      <c r="M88" s="57"/>
      <c r="N88" s="57"/>
    </row>
    <row r="89" spans="1:14">
      <c r="A89" s="1" t="s">
        <v>22</v>
      </c>
      <c r="B89" s="57" t="s">
        <v>23</v>
      </c>
      <c r="C89" s="128">
        <f>C69</f>
        <v>976.8</v>
      </c>
      <c r="D89" s="128">
        <f>$D$69</f>
        <v>671.16</v>
      </c>
      <c r="E89" s="57">
        <f>$E$69</f>
        <v>305.64</v>
      </c>
      <c r="F89" s="129">
        <f>F87</f>
        <v>0.85450000000000004</v>
      </c>
      <c r="G89" s="128">
        <f t="shared" si="38"/>
        <v>573.50621999999998</v>
      </c>
      <c r="H89" s="57">
        <f t="shared" si="39"/>
        <v>305.64</v>
      </c>
      <c r="I89" s="128">
        <f t="shared" si="40"/>
        <v>879.14621999999997</v>
      </c>
      <c r="J89" s="128">
        <f>I89/24</f>
        <v>36.631092500000001</v>
      </c>
      <c r="K89" s="134">
        <f>(C89*F89)/24</f>
        <v>34.778150000000004</v>
      </c>
      <c r="L89" s="131">
        <f>J89-K89</f>
        <v>1.8529424999999975</v>
      </c>
      <c r="M89" s="57"/>
      <c r="N89" s="57"/>
    </row>
    <row r="90" spans="1:14">
      <c r="A90" s="1" t="s">
        <v>24</v>
      </c>
      <c r="B90" s="57" t="s">
        <v>25</v>
      </c>
      <c r="C90" s="128">
        <f>C70</f>
        <v>181.87</v>
      </c>
      <c r="D90" s="128">
        <f>$D$70</f>
        <v>98.45</v>
      </c>
      <c r="E90" s="57">
        <f>$E$70</f>
        <v>83.42</v>
      </c>
      <c r="F90" s="129">
        <f>F89</f>
        <v>0.85450000000000004</v>
      </c>
      <c r="G90" s="128">
        <f t="shared" si="38"/>
        <v>84.12552500000001</v>
      </c>
      <c r="H90" s="57">
        <f t="shared" si="39"/>
        <v>83.42</v>
      </c>
      <c r="I90" s="128">
        <f t="shared" si="40"/>
        <v>167.545525</v>
      </c>
      <c r="J90" s="57"/>
      <c r="K90" s="130">
        <f>C90*F90</f>
        <v>155.407915</v>
      </c>
      <c r="L90" s="131">
        <f>I90-K90</f>
        <v>12.137609999999995</v>
      </c>
      <c r="M90" s="57"/>
      <c r="N90" s="57"/>
    </row>
    <row r="91" spans="1:14">
      <c r="A91" s="1" t="s">
        <v>26</v>
      </c>
      <c r="B91" s="57" t="s">
        <v>27</v>
      </c>
      <c r="C91" s="128">
        <f>C71</f>
        <v>743.55</v>
      </c>
      <c r="D91" s="128">
        <f>$D$71</f>
        <v>475.95</v>
      </c>
      <c r="E91" s="57">
        <f>$E$71</f>
        <v>267.60000000000002</v>
      </c>
      <c r="F91" s="129">
        <f>F90</f>
        <v>0.85450000000000004</v>
      </c>
      <c r="G91" s="128">
        <f t="shared" si="38"/>
        <v>406.699275</v>
      </c>
      <c r="H91" s="57">
        <f t="shared" si="39"/>
        <v>267.60000000000002</v>
      </c>
      <c r="I91" s="128">
        <f t="shared" si="40"/>
        <v>674.29927500000008</v>
      </c>
      <c r="J91" s="57"/>
      <c r="K91" s="130">
        <f>C91*F91</f>
        <v>635.36347499999999</v>
      </c>
      <c r="L91" s="131">
        <f>I91-K91</f>
        <v>38.935800000000086</v>
      </c>
      <c r="M91" s="57"/>
      <c r="N91" s="57"/>
    </row>
    <row r="92" spans="1:14">
      <c r="A92" s="1" t="s">
        <v>28</v>
      </c>
      <c r="B92" s="57" t="s">
        <v>29</v>
      </c>
      <c r="C92" s="128">
        <f>C72</f>
        <v>40.700000000000003</v>
      </c>
      <c r="D92" s="128">
        <f>$D$72</f>
        <v>27.97</v>
      </c>
      <c r="E92" s="57">
        <f>$E$72</f>
        <v>12.73</v>
      </c>
      <c r="F92" s="129">
        <f>F91</f>
        <v>0.85450000000000004</v>
      </c>
      <c r="G92" s="128">
        <f t="shared" si="38"/>
        <v>23.900365000000001</v>
      </c>
      <c r="H92" s="57">
        <f t="shared" si="39"/>
        <v>12.73</v>
      </c>
      <c r="I92" s="128">
        <f>SUM(G92:H92)/4</f>
        <v>9.1575912499999994</v>
      </c>
      <c r="J92" s="57"/>
      <c r="K92" s="57"/>
      <c r="L92" s="57"/>
      <c r="M92" s="57"/>
      <c r="N92" s="57"/>
    </row>
    <row r="93" spans="1:14" ht="15.75">
      <c r="A93" s="135"/>
      <c r="B93" s="135"/>
      <c r="C93" s="135"/>
      <c r="D93" s="135"/>
      <c r="E93" s="135"/>
      <c r="F93" s="136"/>
      <c r="G93" s="135"/>
      <c r="H93" s="135"/>
      <c r="I93" s="135"/>
      <c r="J93" s="135"/>
      <c r="K93" s="57"/>
      <c r="L93" s="57"/>
      <c r="M93" s="57"/>
      <c r="N93" s="57"/>
    </row>
    <row r="94" spans="1:14">
      <c r="A94" s="1" t="s">
        <v>53</v>
      </c>
      <c r="B94" s="1" t="s">
        <v>54</v>
      </c>
      <c r="C94" s="57"/>
      <c r="D94" s="6" t="s">
        <v>55</v>
      </c>
      <c r="E94" s="57"/>
      <c r="F94" s="122"/>
      <c r="G94" s="57"/>
      <c r="H94" s="57"/>
      <c r="I94" s="57"/>
      <c r="J94" s="57"/>
      <c r="K94" s="57"/>
      <c r="L94" s="57"/>
      <c r="M94" s="57"/>
      <c r="N94" s="57"/>
    </row>
    <row r="95" spans="1:14">
      <c r="A95" s="57">
        <v>3605</v>
      </c>
      <c r="B95" s="57"/>
      <c r="C95" s="58" t="s">
        <v>4</v>
      </c>
      <c r="D95" s="123" t="s">
        <v>5</v>
      </c>
      <c r="E95" s="58" t="s">
        <v>6</v>
      </c>
      <c r="F95" s="124"/>
      <c r="G95" s="58" t="s">
        <v>7</v>
      </c>
      <c r="H95" s="58" t="s">
        <v>8</v>
      </c>
      <c r="I95" s="58" t="s">
        <v>9</v>
      </c>
      <c r="J95" s="58"/>
      <c r="K95" s="57"/>
      <c r="L95" s="57"/>
      <c r="M95" s="57"/>
      <c r="N95" s="57"/>
    </row>
    <row r="96" spans="1:14">
      <c r="A96" s="57" t="s">
        <v>10</v>
      </c>
      <c r="B96" s="57"/>
      <c r="C96" s="125" t="s">
        <v>11</v>
      </c>
      <c r="D96" s="126" t="s">
        <v>12</v>
      </c>
      <c r="E96" s="125" t="s">
        <v>13</v>
      </c>
      <c r="F96" s="127" t="s">
        <v>14</v>
      </c>
      <c r="G96" s="125" t="s">
        <v>15</v>
      </c>
      <c r="H96" s="125" t="s">
        <v>12</v>
      </c>
      <c r="I96" s="125" t="s">
        <v>11</v>
      </c>
      <c r="J96" s="125" t="s">
        <v>16</v>
      </c>
      <c r="K96" s="57"/>
      <c r="L96" s="57"/>
      <c r="M96" s="57"/>
      <c r="N96" s="57"/>
    </row>
    <row r="97" spans="1:14">
      <c r="A97" s="1" t="s">
        <v>19</v>
      </c>
      <c r="B97" s="57" t="s">
        <v>20</v>
      </c>
      <c r="C97" s="128">
        <f>C77</f>
        <v>193.03</v>
      </c>
      <c r="D97" s="128">
        <f>$D$67</f>
        <v>132.63</v>
      </c>
      <c r="E97" s="57">
        <f>E$67</f>
        <v>60.4</v>
      </c>
      <c r="F97" s="129">
        <v>0.8</v>
      </c>
      <c r="G97" s="128">
        <f t="shared" ref="G97:G102" si="41">D97*F97</f>
        <v>106.104</v>
      </c>
      <c r="H97" s="57">
        <f t="shared" ref="H97:H102" si="42">E97</f>
        <v>60.4</v>
      </c>
      <c r="I97" s="128">
        <f t="shared" ref="I97:I101" si="43">SUM(G97:H97)</f>
        <v>166.50399999999999</v>
      </c>
      <c r="J97" s="57"/>
      <c r="K97" s="130">
        <f>C97*F97</f>
        <v>154.42400000000001</v>
      </c>
      <c r="L97" s="131">
        <f>I97-K97</f>
        <v>12.079999999999984</v>
      </c>
      <c r="M97" s="57"/>
      <c r="N97" s="132"/>
    </row>
    <row r="98" spans="1:14">
      <c r="A98" s="1" t="s">
        <v>19</v>
      </c>
      <c r="B98" s="57" t="s">
        <v>21</v>
      </c>
      <c r="C98" s="128">
        <f>+C8</f>
        <v>151.61000000000001</v>
      </c>
      <c r="D98" s="128">
        <f>+D8</f>
        <v>104.17</v>
      </c>
      <c r="E98" s="128">
        <f>+E8</f>
        <v>47.44</v>
      </c>
      <c r="F98" s="129">
        <f>+F97</f>
        <v>0.8</v>
      </c>
      <c r="G98" s="128">
        <f t="shared" si="41"/>
        <v>83.336000000000013</v>
      </c>
      <c r="H98" s="128">
        <f t="shared" si="42"/>
        <v>47.44</v>
      </c>
      <c r="I98" s="128">
        <f t="shared" si="43"/>
        <v>130.77600000000001</v>
      </c>
      <c r="J98" s="57"/>
      <c r="K98" s="130"/>
      <c r="L98" s="131"/>
      <c r="M98" s="57"/>
      <c r="N98" s="132"/>
    </row>
    <row r="99" spans="1:14">
      <c r="A99" s="1" t="s">
        <v>22</v>
      </c>
      <c r="B99" s="57" t="s">
        <v>23</v>
      </c>
      <c r="C99" s="128">
        <f>C79</f>
        <v>976.8</v>
      </c>
      <c r="D99" s="128">
        <f>$D$69</f>
        <v>671.16</v>
      </c>
      <c r="E99" s="57">
        <f>$E$69</f>
        <v>305.64</v>
      </c>
      <c r="F99" s="129">
        <f>F97</f>
        <v>0.8</v>
      </c>
      <c r="G99" s="128">
        <f t="shared" si="41"/>
        <v>536.928</v>
      </c>
      <c r="H99" s="57">
        <f t="shared" si="42"/>
        <v>305.64</v>
      </c>
      <c r="I99" s="128">
        <f t="shared" si="43"/>
        <v>842.56799999999998</v>
      </c>
      <c r="J99" s="128">
        <f>I99/24</f>
        <v>35.106999999999999</v>
      </c>
      <c r="K99" s="134">
        <f>(C99*F99)/24</f>
        <v>32.56</v>
      </c>
      <c r="L99" s="131">
        <f>J99-K99</f>
        <v>2.546999999999997</v>
      </c>
      <c r="M99" s="57"/>
      <c r="N99" s="132"/>
    </row>
    <row r="100" spans="1:14">
      <c r="A100" s="1" t="s">
        <v>24</v>
      </c>
      <c r="B100" s="57" t="s">
        <v>25</v>
      </c>
      <c r="C100" s="128">
        <f>C80</f>
        <v>181.87</v>
      </c>
      <c r="D100" s="128">
        <f>$D$70</f>
        <v>98.45</v>
      </c>
      <c r="E100" s="57">
        <f>$E$70</f>
        <v>83.42</v>
      </c>
      <c r="F100" s="129">
        <f>F99</f>
        <v>0.8</v>
      </c>
      <c r="G100" s="128">
        <f t="shared" si="41"/>
        <v>78.760000000000005</v>
      </c>
      <c r="H100" s="57">
        <f t="shared" si="42"/>
        <v>83.42</v>
      </c>
      <c r="I100" s="128">
        <f t="shared" si="43"/>
        <v>162.18</v>
      </c>
      <c r="J100" s="57"/>
      <c r="K100" s="130">
        <f>C100*F100</f>
        <v>145.49600000000001</v>
      </c>
      <c r="L100" s="131">
        <f>I100-K100</f>
        <v>16.683999999999997</v>
      </c>
      <c r="M100" s="57"/>
      <c r="N100" s="132"/>
    </row>
    <row r="101" spans="1:14">
      <c r="A101" s="1" t="s">
        <v>26</v>
      </c>
      <c r="B101" s="57" t="s">
        <v>27</v>
      </c>
      <c r="C101" s="128">
        <f>C81</f>
        <v>743.55</v>
      </c>
      <c r="D101" s="128">
        <f>$D$71</f>
        <v>475.95</v>
      </c>
      <c r="E101" s="57">
        <f>$E$71</f>
        <v>267.60000000000002</v>
      </c>
      <c r="F101" s="129">
        <f>F100</f>
        <v>0.8</v>
      </c>
      <c r="G101" s="128">
        <f t="shared" si="41"/>
        <v>380.76</v>
      </c>
      <c r="H101" s="57">
        <f t="shared" si="42"/>
        <v>267.60000000000002</v>
      </c>
      <c r="I101" s="128">
        <f t="shared" si="43"/>
        <v>648.36</v>
      </c>
      <c r="J101" s="57"/>
      <c r="K101" s="130">
        <f>C101*F101</f>
        <v>594.84</v>
      </c>
      <c r="L101" s="131">
        <f>I101-K101</f>
        <v>53.519999999999982</v>
      </c>
      <c r="M101" s="57"/>
      <c r="N101" s="132"/>
    </row>
    <row r="102" spans="1:14">
      <c r="A102" s="1" t="s">
        <v>28</v>
      </c>
      <c r="B102" s="57" t="s">
        <v>29</v>
      </c>
      <c r="C102" s="128">
        <f>C82</f>
        <v>40.700000000000003</v>
      </c>
      <c r="D102" s="128">
        <f>$D$72</f>
        <v>27.97</v>
      </c>
      <c r="E102" s="57">
        <f>$E$72</f>
        <v>12.73</v>
      </c>
      <c r="F102" s="129">
        <f>F101</f>
        <v>0.8</v>
      </c>
      <c r="G102" s="128">
        <f t="shared" si="41"/>
        <v>22.376000000000001</v>
      </c>
      <c r="H102" s="57">
        <f t="shared" si="42"/>
        <v>12.73</v>
      </c>
      <c r="I102" s="128">
        <f>SUM(G102:H102)/4</f>
        <v>8.7765000000000004</v>
      </c>
      <c r="J102" s="57"/>
      <c r="K102" s="57"/>
      <c r="L102" s="57"/>
      <c r="M102" s="57"/>
      <c r="N102" s="57"/>
    </row>
    <row r="103" spans="1:14" ht="15.75">
      <c r="A103" s="135"/>
      <c r="B103" s="135"/>
      <c r="C103" s="135"/>
      <c r="D103" s="135"/>
      <c r="E103" s="135"/>
      <c r="F103" s="136"/>
      <c r="G103" s="135"/>
      <c r="H103" s="135"/>
      <c r="I103" s="135"/>
      <c r="J103" s="135"/>
      <c r="K103" s="57"/>
      <c r="L103" s="57"/>
      <c r="M103" s="57"/>
      <c r="N103" s="57"/>
    </row>
    <row r="104" spans="1:14">
      <c r="A104" s="1" t="s">
        <v>56</v>
      </c>
      <c r="B104" s="1" t="s">
        <v>57</v>
      </c>
      <c r="C104" s="57"/>
      <c r="D104" s="6" t="s">
        <v>58</v>
      </c>
      <c r="E104" s="57"/>
      <c r="F104" s="122"/>
      <c r="G104" s="57"/>
      <c r="H104" s="57"/>
      <c r="I104" s="57"/>
      <c r="J104" s="57"/>
      <c r="K104" s="57"/>
      <c r="L104" s="57"/>
      <c r="M104" s="57"/>
      <c r="N104" s="57"/>
    </row>
    <row r="105" spans="1:14">
      <c r="A105" s="57">
        <v>6640</v>
      </c>
      <c r="B105" s="57"/>
      <c r="C105" s="58" t="s">
        <v>4</v>
      </c>
      <c r="D105" s="123" t="s">
        <v>5</v>
      </c>
      <c r="E105" s="58" t="s">
        <v>6</v>
      </c>
      <c r="F105" s="124"/>
      <c r="G105" s="58" t="s">
        <v>7</v>
      </c>
      <c r="H105" s="58" t="s">
        <v>8</v>
      </c>
      <c r="I105" s="58" t="s">
        <v>9</v>
      </c>
      <c r="J105" s="58"/>
      <c r="K105" s="57"/>
      <c r="L105" s="57"/>
      <c r="M105" s="57"/>
      <c r="N105" s="57"/>
    </row>
    <row r="106" spans="1:14">
      <c r="A106" s="57" t="s">
        <v>10</v>
      </c>
      <c r="B106" s="57"/>
      <c r="C106" s="125" t="s">
        <v>11</v>
      </c>
      <c r="D106" s="126" t="s">
        <v>12</v>
      </c>
      <c r="E106" s="125" t="s">
        <v>13</v>
      </c>
      <c r="F106" s="127" t="s">
        <v>14</v>
      </c>
      <c r="G106" s="125" t="s">
        <v>15</v>
      </c>
      <c r="H106" s="125" t="s">
        <v>12</v>
      </c>
      <c r="I106" s="125" t="s">
        <v>11</v>
      </c>
      <c r="J106" s="125" t="s">
        <v>16</v>
      </c>
      <c r="K106" s="57"/>
      <c r="L106" s="57"/>
      <c r="M106" s="57"/>
      <c r="N106" s="57"/>
    </row>
    <row r="107" spans="1:14">
      <c r="A107" s="1" t="s">
        <v>19</v>
      </c>
      <c r="B107" s="57" t="s">
        <v>20</v>
      </c>
      <c r="C107" s="128">
        <f>C87</f>
        <v>193.03</v>
      </c>
      <c r="D107" s="128">
        <f>$D$67</f>
        <v>132.63</v>
      </c>
      <c r="E107" s="57">
        <f>E$67</f>
        <v>60.4</v>
      </c>
      <c r="F107" s="129">
        <v>0.94110000000000005</v>
      </c>
      <c r="G107" s="128">
        <f t="shared" ref="G107:G112" si="44">D107*F107</f>
        <v>124.818093</v>
      </c>
      <c r="H107" s="57">
        <f t="shared" ref="H107:H112" si="45">E107</f>
        <v>60.4</v>
      </c>
      <c r="I107" s="128">
        <f t="shared" ref="I107:I111" si="46">SUM(G107:H107)</f>
        <v>185.21809300000001</v>
      </c>
      <c r="J107" s="57"/>
      <c r="K107" s="130">
        <f>C107*F107</f>
        <v>181.66053300000002</v>
      </c>
      <c r="L107" s="131">
        <f>I107-K107</f>
        <v>3.5575599999999952</v>
      </c>
      <c r="M107" s="57"/>
      <c r="N107" s="57"/>
    </row>
    <row r="108" spans="1:14">
      <c r="A108" s="1" t="s">
        <v>19</v>
      </c>
      <c r="B108" s="57" t="s">
        <v>21</v>
      </c>
      <c r="C108" s="128">
        <f>+C8</f>
        <v>151.61000000000001</v>
      </c>
      <c r="D108" s="128">
        <f>+D8</f>
        <v>104.17</v>
      </c>
      <c r="E108" s="128">
        <f>+E8</f>
        <v>47.44</v>
      </c>
      <c r="F108" s="129">
        <f>+F107</f>
        <v>0.94110000000000005</v>
      </c>
      <c r="G108" s="128">
        <f t="shared" si="44"/>
        <v>98.034387000000009</v>
      </c>
      <c r="H108" s="128">
        <f t="shared" si="45"/>
        <v>47.44</v>
      </c>
      <c r="I108" s="128">
        <f t="shared" si="46"/>
        <v>145.47438700000001</v>
      </c>
      <c r="J108" s="57"/>
      <c r="K108" s="130"/>
      <c r="L108" s="131"/>
      <c r="M108" s="57"/>
      <c r="N108" s="57"/>
    </row>
    <row r="109" spans="1:14">
      <c r="A109" s="1" t="s">
        <v>22</v>
      </c>
      <c r="B109" s="57" t="s">
        <v>23</v>
      </c>
      <c r="C109" s="128">
        <f>C89</f>
        <v>976.8</v>
      </c>
      <c r="D109" s="128">
        <f>$D$69</f>
        <v>671.16</v>
      </c>
      <c r="E109" s="57">
        <f>$E$69</f>
        <v>305.64</v>
      </c>
      <c r="F109" s="122">
        <f>F107</f>
        <v>0.94110000000000005</v>
      </c>
      <c r="G109" s="128">
        <f t="shared" si="44"/>
        <v>631.62867600000004</v>
      </c>
      <c r="H109" s="57">
        <f t="shared" si="45"/>
        <v>305.64</v>
      </c>
      <c r="I109" s="128">
        <f t="shared" si="46"/>
        <v>937.26867600000003</v>
      </c>
      <c r="J109" s="128">
        <f>I109/24</f>
        <v>39.052861499999999</v>
      </c>
      <c r="K109" s="134">
        <f>(C109*F109)/24</f>
        <v>38.302770000000002</v>
      </c>
      <c r="L109" s="131">
        <f>J109-K109</f>
        <v>0.75009149999999636</v>
      </c>
      <c r="M109" s="57"/>
      <c r="N109" s="57"/>
    </row>
    <row r="110" spans="1:14">
      <c r="A110" s="1" t="s">
        <v>24</v>
      </c>
      <c r="B110" s="57" t="s">
        <v>25</v>
      </c>
      <c r="C110" s="128">
        <f>C90</f>
        <v>181.87</v>
      </c>
      <c r="D110" s="128">
        <f>$D$70</f>
        <v>98.45</v>
      </c>
      <c r="E110" s="57">
        <f>$E$70</f>
        <v>83.42</v>
      </c>
      <c r="F110" s="122">
        <f>F109</f>
        <v>0.94110000000000005</v>
      </c>
      <c r="G110" s="128">
        <f t="shared" si="44"/>
        <v>92.651295000000005</v>
      </c>
      <c r="H110" s="57">
        <f t="shared" si="45"/>
        <v>83.42</v>
      </c>
      <c r="I110" s="128">
        <f t="shared" si="46"/>
        <v>176.07129500000002</v>
      </c>
      <c r="J110" s="57"/>
      <c r="K110" s="130">
        <f>C110*F110</f>
        <v>171.15785700000001</v>
      </c>
      <c r="L110" s="131">
        <f>I110-K110</f>
        <v>4.9134380000000135</v>
      </c>
      <c r="M110" s="57"/>
      <c r="N110" s="57"/>
    </row>
    <row r="111" spans="1:14">
      <c r="A111" s="1" t="s">
        <v>26</v>
      </c>
      <c r="B111" s="57" t="s">
        <v>27</v>
      </c>
      <c r="C111" s="128">
        <f>C91</f>
        <v>743.55</v>
      </c>
      <c r="D111" s="128">
        <f>$D$71</f>
        <v>475.95</v>
      </c>
      <c r="E111" s="57">
        <f>$E$71</f>
        <v>267.60000000000002</v>
      </c>
      <c r="F111" s="122">
        <f>F110</f>
        <v>0.94110000000000005</v>
      </c>
      <c r="G111" s="128">
        <f t="shared" si="44"/>
        <v>447.91654499999999</v>
      </c>
      <c r="H111" s="57">
        <f t="shared" si="45"/>
        <v>267.60000000000002</v>
      </c>
      <c r="I111" s="128">
        <f t="shared" si="46"/>
        <v>715.51654499999995</v>
      </c>
      <c r="J111" s="57"/>
      <c r="K111" s="130">
        <f>C111*F111</f>
        <v>699.75490500000001</v>
      </c>
      <c r="L111" s="131">
        <f>I111-K111</f>
        <v>15.761639999999943</v>
      </c>
      <c r="M111" s="57"/>
      <c r="N111" s="57"/>
    </row>
    <row r="112" spans="1:14" ht="15.75">
      <c r="A112" s="1" t="s">
        <v>28</v>
      </c>
      <c r="B112" s="57" t="s">
        <v>29</v>
      </c>
      <c r="C112" s="128">
        <f>C92</f>
        <v>40.700000000000003</v>
      </c>
      <c r="D112" s="128">
        <f>$D$72</f>
        <v>27.97</v>
      </c>
      <c r="E112" s="57">
        <f>$E$72</f>
        <v>12.73</v>
      </c>
      <c r="F112" s="122">
        <f>F111</f>
        <v>0.94110000000000005</v>
      </c>
      <c r="G112" s="128">
        <f t="shared" si="44"/>
        <v>26.322566999999999</v>
      </c>
      <c r="H112" s="57">
        <f t="shared" si="45"/>
        <v>12.73</v>
      </c>
      <c r="I112" s="128">
        <f>SUM(G112:H112)/4</f>
        <v>9.7631417499999991</v>
      </c>
      <c r="J112" s="135"/>
      <c r="K112" s="57"/>
      <c r="L112" s="57"/>
      <c r="M112" s="57"/>
      <c r="N112" s="57"/>
    </row>
    <row r="113" spans="1:12" ht="15.75">
      <c r="A113" s="135"/>
      <c r="B113" s="135"/>
      <c r="C113" s="135"/>
      <c r="D113" s="135"/>
      <c r="E113" s="135"/>
      <c r="F113" s="136"/>
      <c r="G113" s="135"/>
      <c r="H113" s="135"/>
      <c r="I113" s="135"/>
      <c r="J113" s="135"/>
      <c r="K113" s="57"/>
      <c r="L113" s="57"/>
    </row>
    <row r="114" spans="1:12">
      <c r="A114" s="1" t="s">
        <v>59</v>
      </c>
      <c r="B114" s="1" t="s">
        <v>60</v>
      </c>
      <c r="C114" s="57"/>
      <c r="D114" s="6" t="s">
        <v>61</v>
      </c>
      <c r="E114" s="57"/>
      <c r="F114" s="122"/>
      <c r="G114" s="57"/>
      <c r="H114" s="57"/>
      <c r="I114" s="57"/>
      <c r="J114" s="57"/>
      <c r="K114" s="57"/>
      <c r="L114" s="57"/>
    </row>
    <row r="115" spans="1:12">
      <c r="A115" s="57">
        <v>6895</v>
      </c>
      <c r="B115" s="57"/>
      <c r="C115" s="58" t="s">
        <v>4</v>
      </c>
      <c r="D115" s="123" t="s">
        <v>5</v>
      </c>
      <c r="E115" s="58" t="s">
        <v>6</v>
      </c>
      <c r="F115" s="124"/>
      <c r="G115" s="58" t="s">
        <v>7</v>
      </c>
      <c r="H115" s="58" t="s">
        <v>8</v>
      </c>
      <c r="I115" s="58" t="s">
        <v>9</v>
      </c>
      <c r="J115" s="58"/>
      <c r="K115" s="57"/>
      <c r="L115" s="57"/>
    </row>
    <row r="116" spans="1:12">
      <c r="A116" s="57" t="s">
        <v>10</v>
      </c>
      <c r="B116" s="57"/>
      <c r="C116" s="125" t="s">
        <v>11</v>
      </c>
      <c r="D116" s="126" t="s">
        <v>12</v>
      </c>
      <c r="E116" s="125" t="s">
        <v>13</v>
      </c>
      <c r="F116" s="127" t="s">
        <v>14</v>
      </c>
      <c r="G116" s="125" t="s">
        <v>15</v>
      </c>
      <c r="H116" s="125" t="s">
        <v>12</v>
      </c>
      <c r="I116" s="125" t="s">
        <v>11</v>
      </c>
      <c r="J116" s="125" t="s">
        <v>16</v>
      </c>
      <c r="K116" s="57"/>
      <c r="L116" s="57"/>
    </row>
    <row r="117" spans="1:12">
      <c r="A117" s="1" t="s">
        <v>19</v>
      </c>
      <c r="B117" s="57" t="s">
        <v>20</v>
      </c>
      <c r="C117" s="128">
        <f>C97</f>
        <v>193.03</v>
      </c>
      <c r="D117" s="128">
        <f>$D$67</f>
        <v>132.63</v>
      </c>
      <c r="E117" s="57">
        <f>E$67</f>
        <v>60.4</v>
      </c>
      <c r="F117" s="122">
        <v>0.90069999999999995</v>
      </c>
      <c r="G117" s="128">
        <f t="shared" ref="G117:G122" si="47">D117*F117</f>
        <v>119.45984099999998</v>
      </c>
      <c r="H117" s="57">
        <f t="shared" ref="H117:H122" si="48">E117</f>
        <v>60.4</v>
      </c>
      <c r="I117" s="128">
        <f t="shared" ref="I117:I121" si="49">SUM(G117:H117)</f>
        <v>179.85984099999999</v>
      </c>
      <c r="J117" s="57"/>
      <c r="K117" s="130">
        <f>C117*F117</f>
        <v>173.862121</v>
      </c>
      <c r="L117" s="131">
        <f>I117-K117</f>
        <v>5.9977199999999868</v>
      </c>
    </row>
    <row r="118" spans="1:12">
      <c r="A118" s="1" t="s">
        <v>19</v>
      </c>
      <c r="B118" s="57" t="s">
        <v>21</v>
      </c>
      <c r="C118" s="128">
        <f>+C18</f>
        <v>151.61000000000001</v>
      </c>
      <c r="D118" s="128">
        <f>+D18</f>
        <v>104.17</v>
      </c>
      <c r="E118" s="128">
        <f>+E18</f>
        <v>47.44</v>
      </c>
      <c r="F118" s="122">
        <f>+F117</f>
        <v>0.90069999999999995</v>
      </c>
      <c r="G118" s="128">
        <f t="shared" si="47"/>
        <v>93.825918999999999</v>
      </c>
      <c r="H118" s="128">
        <f t="shared" si="48"/>
        <v>47.44</v>
      </c>
      <c r="I118" s="128">
        <f t="shared" si="49"/>
        <v>141.265919</v>
      </c>
      <c r="J118" s="57"/>
      <c r="K118" s="130"/>
      <c r="L118" s="131"/>
    </row>
    <row r="119" spans="1:12">
      <c r="A119" s="1" t="s">
        <v>22</v>
      </c>
      <c r="B119" s="57" t="s">
        <v>23</v>
      </c>
      <c r="C119" s="128">
        <f>C99</f>
        <v>976.8</v>
      </c>
      <c r="D119" s="128">
        <f>$D$69</f>
        <v>671.16</v>
      </c>
      <c r="E119" s="57">
        <f>$E$69</f>
        <v>305.64</v>
      </c>
      <c r="F119" s="122">
        <f>F117</f>
        <v>0.90069999999999995</v>
      </c>
      <c r="G119" s="128">
        <f t="shared" si="47"/>
        <v>604.51381199999992</v>
      </c>
      <c r="H119" s="57">
        <f t="shared" si="48"/>
        <v>305.64</v>
      </c>
      <c r="I119" s="128">
        <f t="shared" si="49"/>
        <v>910.1538119999999</v>
      </c>
      <c r="J119" s="128">
        <f>I119/24</f>
        <v>37.923075499999996</v>
      </c>
      <c r="K119" s="134">
        <f>(C119*F119)/24</f>
        <v>36.658489999999993</v>
      </c>
      <c r="L119" s="131">
        <f>J119-K119</f>
        <v>1.2645855000000026</v>
      </c>
    </row>
    <row r="120" spans="1:12">
      <c r="A120" s="1" t="s">
        <v>24</v>
      </c>
      <c r="B120" s="57" t="s">
        <v>25</v>
      </c>
      <c r="C120" s="128">
        <f>C100</f>
        <v>181.87</v>
      </c>
      <c r="D120" s="128">
        <f>$D$70</f>
        <v>98.45</v>
      </c>
      <c r="E120" s="57">
        <f>$E$70</f>
        <v>83.42</v>
      </c>
      <c r="F120" s="122">
        <f>F119</f>
        <v>0.90069999999999995</v>
      </c>
      <c r="G120" s="128">
        <f t="shared" si="47"/>
        <v>88.673914999999994</v>
      </c>
      <c r="H120" s="57">
        <f t="shared" si="48"/>
        <v>83.42</v>
      </c>
      <c r="I120" s="128">
        <f t="shared" si="49"/>
        <v>172.09391499999998</v>
      </c>
      <c r="J120" s="57"/>
      <c r="K120" s="130">
        <f>C120*F120</f>
        <v>163.81030899999999</v>
      </c>
      <c r="L120" s="131">
        <f>I120-K120</f>
        <v>8.2836059999999918</v>
      </c>
    </row>
    <row r="121" spans="1:12">
      <c r="A121" s="1" t="s">
        <v>26</v>
      </c>
      <c r="B121" s="57" t="s">
        <v>27</v>
      </c>
      <c r="C121" s="128">
        <f>C101</f>
        <v>743.55</v>
      </c>
      <c r="D121" s="128">
        <f>$D$71</f>
        <v>475.95</v>
      </c>
      <c r="E121" s="57">
        <f>$E$71</f>
        <v>267.60000000000002</v>
      </c>
      <c r="F121" s="122">
        <f>F120</f>
        <v>0.90069999999999995</v>
      </c>
      <c r="G121" s="128">
        <f t="shared" si="47"/>
        <v>428.68816499999997</v>
      </c>
      <c r="H121" s="57">
        <f t="shared" si="48"/>
        <v>267.60000000000002</v>
      </c>
      <c r="I121" s="128">
        <f t="shared" si="49"/>
        <v>696.28816499999994</v>
      </c>
      <c r="J121" s="57"/>
      <c r="K121" s="130">
        <f>C121*F121</f>
        <v>669.71548499999994</v>
      </c>
      <c r="L121" s="131">
        <f>I121-K121</f>
        <v>26.572679999999991</v>
      </c>
    </row>
    <row r="122" spans="1:12" ht="15.75">
      <c r="A122" s="1" t="s">
        <v>28</v>
      </c>
      <c r="B122" s="57" t="s">
        <v>29</v>
      </c>
      <c r="C122" s="128">
        <f>C102</f>
        <v>40.700000000000003</v>
      </c>
      <c r="D122" s="128">
        <f>$D$72</f>
        <v>27.97</v>
      </c>
      <c r="E122" s="57">
        <f>$E$72</f>
        <v>12.73</v>
      </c>
      <c r="F122" s="122">
        <f>F121</f>
        <v>0.90069999999999995</v>
      </c>
      <c r="G122" s="128">
        <f t="shared" si="47"/>
        <v>25.192578999999999</v>
      </c>
      <c r="H122" s="57">
        <f t="shared" si="48"/>
        <v>12.73</v>
      </c>
      <c r="I122" s="128">
        <f>SUM(G122:H122)/4</f>
        <v>9.4806447499999997</v>
      </c>
      <c r="J122" s="135"/>
      <c r="K122" s="57"/>
      <c r="L122" s="57"/>
    </row>
    <row r="123" spans="1:12" ht="15.75">
      <c r="A123" s="135"/>
      <c r="B123" s="135"/>
      <c r="C123" s="135"/>
      <c r="D123" s="135"/>
      <c r="E123" s="135"/>
      <c r="F123" s="136"/>
      <c r="G123" s="135"/>
      <c r="H123" s="135"/>
      <c r="I123" s="135"/>
      <c r="J123" s="135"/>
      <c r="K123" s="57"/>
      <c r="L123" s="57"/>
    </row>
    <row r="124" spans="1:12">
      <c r="A124" s="1" t="s">
        <v>62</v>
      </c>
      <c r="B124" s="1" t="s">
        <v>63</v>
      </c>
      <c r="C124" s="57"/>
      <c r="D124" s="6" t="s">
        <v>64</v>
      </c>
      <c r="E124" s="57"/>
      <c r="F124" s="122"/>
      <c r="G124" s="57"/>
      <c r="H124" s="57"/>
      <c r="I124" s="57"/>
      <c r="J124" s="57"/>
      <c r="K124" s="57"/>
      <c r="L124" s="57"/>
    </row>
    <row r="125" spans="1:12">
      <c r="A125" s="57">
        <v>9200</v>
      </c>
      <c r="B125" s="57"/>
      <c r="C125" s="58" t="s">
        <v>4</v>
      </c>
      <c r="D125" s="123" t="s">
        <v>5</v>
      </c>
      <c r="E125" s="58" t="s">
        <v>6</v>
      </c>
      <c r="F125" s="124"/>
      <c r="G125" s="58" t="s">
        <v>7</v>
      </c>
      <c r="H125" s="58" t="s">
        <v>8</v>
      </c>
      <c r="I125" s="58" t="s">
        <v>9</v>
      </c>
      <c r="J125" s="58"/>
      <c r="K125" s="57"/>
      <c r="L125" s="57"/>
    </row>
    <row r="126" spans="1:12">
      <c r="A126" s="57" t="s">
        <v>10</v>
      </c>
      <c r="B126" s="57"/>
      <c r="C126" s="125" t="s">
        <v>11</v>
      </c>
      <c r="D126" s="126" t="s">
        <v>12</v>
      </c>
      <c r="E126" s="125" t="s">
        <v>13</v>
      </c>
      <c r="F126" s="127" t="s">
        <v>14</v>
      </c>
      <c r="G126" s="125" t="s">
        <v>15</v>
      </c>
      <c r="H126" s="125" t="s">
        <v>12</v>
      </c>
      <c r="I126" s="125" t="s">
        <v>11</v>
      </c>
      <c r="J126" s="125" t="s">
        <v>16</v>
      </c>
      <c r="K126" s="57"/>
      <c r="L126" s="57"/>
    </row>
    <row r="127" spans="1:12">
      <c r="A127" s="1" t="s">
        <v>19</v>
      </c>
      <c r="B127" s="57" t="s">
        <v>20</v>
      </c>
      <c r="C127" s="128">
        <f>C107</f>
        <v>193.03</v>
      </c>
      <c r="D127" s="128">
        <f>$D$67</f>
        <v>132.63</v>
      </c>
      <c r="E127" s="57">
        <f>E$67</f>
        <v>60.4</v>
      </c>
      <c r="F127" s="129">
        <v>0.87509999999999999</v>
      </c>
      <c r="G127" s="128">
        <f t="shared" ref="G127:G132" si="50">D127*F127</f>
        <v>116.06451299999999</v>
      </c>
      <c r="H127" s="57">
        <f t="shared" ref="H127:H132" si="51">E127</f>
        <v>60.4</v>
      </c>
      <c r="I127" s="128">
        <f t="shared" ref="I127:I131" si="52">SUM(G127:H127)</f>
        <v>176.46451299999998</v>
      </c>
      <c r="J127" s="57"/>
      <c r="K127" s="130">
        <f>C127*F127</f>
        <v>168.92055300000001</v>
      </c>
      <c r="L127" s="131">
        <f>I127-K127</f>
        <v>7.54395999999997</v>
      </c>
    </row>
    <row r="128" spans="1:12">
      <c r="A128" s="1" t="s">
        <v>19</v>
      </c>
      <c r="B128" s="57" t="s">
        <v>21</v>
      </c>
      <c r="C128" s="128">
        <f>+C28</f>
        <v>151.61000000000001</v>
      </c>
      <c r="D128" s="128">
        <f>+D28</f>
        <v>104.17</v>
      </c>
      <c r="E128" s="128">
        <f>+E28</f>
        <v>47.44</v>
      </c>
      <c r="F128" s="129">
        <f>+F127</f>
        <v>0.87509999999999999</v>
      </c>
      <c r="G128" s="128">
        <f t="shared" si="50"/>
        <v>91.159166999999997</v>
      </c>
      <c r="H128" s="128">
        <f t="shared" si="51"/>
        <v>47.44</v>
      </c>
      <c r="I128" s="128">
        <f t="shared" si="52"/>
        <v>138.59916699999999</v>
      </c>
      <c r="J128" s="57"/>
      <c r="K128" s="130"/>
      <c r="L128" s="131"/>
    </row>
    <row r="129" spans="1:14">
      <c r="A129" s="1" t="s">
        <v>22</v>
      </c>
      <c r="B129" s="57" t="s">
        <v>23</v>
      </c>
      <c r="C129" s="128">
        <f>C109</f>
        <v>976.8</v>
      </c>
      <c r="D129" s="128">
        <f>$D$69</f>
        <v>671.16</v>
      </c>
      <c r="E129" s="57">
        <f>$E$69</f>
        <v>305.64</v>
      </c>
      <c r="F129" s="129">
        <f>F127</f>
        <v>0.87509999999999999</v>
      </c>
      <c r="G129" s="128">
        <f t="shared" si="50"/>
        <v>587.33211599999993</v>
      </c>
      <c r="H129" s="57">
        <f t="shared" si="51"/>
        <v>305.64</v>
      </c>
      <c r="I129" s="128">
        <f t="shared" si="52"/>
        <v>892.97211599999991</v>
      </c>
      <c r="J129" s="128">
        <f>I129/24</f>
        <v>37.207171499999994</v>
      </c>
      <c r="K129" s="134">
        <f>(C129*F129)/24</f>
        <v>35.616569999999996</v>
      </c>
      <c r="L129" s="131">
        <f>J129-K129</f>
        <v>1.5906014999999982</v>
      </c>
      <c r="M129" s="57"/>
      <c r="N129" s="57"/>
    </row>
    <row r="130" spans="1:14">
      <c r="A130" s="1" t="s">
        <v>24</v>
      </c>
      <c r="B130" s="57" t="s">
        <v>25</v>
      </c>
      <c r="C130" s="128">
        <f>C110</f>
        <v>181.87</v>
      </c>
      <c r="D130" s="128">
        <f>$D$70</f>
        <v>98.45</v>
      </c>
      <c r="E130" s="57">
        <f>$E$70</f>
        <v>83.42</v>
      </c>
      <c r="F130" s="129">
        <f>F129</f>
        <v>0.87509999999999999</v>
      </c>
      <c r="G130" s="128">
        <f t="shared" si="50"/>
        <v>86.153594999999996</v>
      </c>
      <c r="H130" s="57">
        <f t="shared" si="51"/>
        <v>83.42</v>
      </c>
      <c r="I130" s="128">
        <f t="shared" si="52"/>
        <v>169.57359500000001</v>
      </c>
      <c r="J130" s="57"/>
      <c r="K130" s="130">
        <f>C130*F130</f>
        <v>159.154437</v>
      </c>
      <c r="L130" s="131">
        <f>I130-K130</f>
        <v>10.41915800000001</v>
      </c>
      <c r="M130" s="57"/>
      <c r="N130" s="57"/>
    </row>
    <row r="131" spans="1:14">
      <c r="A131" s="1" t="s">
        <v>26</v>
      </c>
      <c r="B131" s="57" t="s">
        <v>27</v>
      </c>
      <c r="C131" s="128">
        <f>C111</f>
        <v>743.55</v>
      </c>
      <c r="D131" s="128">
        <f>$D$71</f>
        <v>475.95</v>
      </c>
      <c r="E131" s="57">
        <f>$E$71</f>
        <v>267.60000000000002</v>
      </c>
      <c r="F131" s="129">
        <f>F130</f>
        <v>0.87509999999999999</v>
      </c>
      <c r="G131" s="128">
        <f t="shared" si="50"/>
        <v>416.50384500000001</v>
      </c>
      <c r="H131" s="57">
        <f t="shared" si="51"/>
        <v>267.60000000000002</v>
      </c>
      <c r="I131" s="128">
        <f t="shared" si="52"/>
        <v>684.10384500000009</v>
      </c>
      <c r="J131" s="57"/>
      <c r="K131" s="130">
        <f>C131*F131</f>
        <v>650.6806049999999</v>
      </c>
      <c r="L131" s="131">
        <f>I131-K131</f>
        <v>33.423240000000192</v>
      </c>
      <c r="M131" s="57"/>
      <c r="N131" s="57"/>
    </row>
    <row r="132" spans="1:14">
      <c r="A132" s="1" t="s">
        <v>28</v>
      </c>
      <c r="B132" s="57" t="s">
        <v>29</v>
      </c>
      <c r="C132" s="128">
        <f>C112</f>
        <v>40.700000000000003</v>
      </c>
      <c r="D132" s="128">
        <f>$D$72</f>
        <v>27.97</v>
      </c>
      <c r="E132" s="57">
        <f>$E$72</f>
        <v>12.73</v>
      </c>
      <c r="F132" s="129">
        <f>F131</f>
        <v>0.87509999999999999</v>
      </c>
      <c r="G132" s="128">
        <f t="shared" si="50"/>
        <v>24.476547</v>
      </c>
      <c r="H132" s="57">
        <f t="shared" si="51"/>
        <v>12.73</v>
      </c>
      <c r="I132" s="128">
        <f>SUM(G132:H132)/4</f>
        <v>9.3016367500000001</v>
      </c>
      <c r="J132" s="57"/>
      <c r="K132" s="57"/>
      <c r="L132" s="57"/>
      <c r="M132" s="57"/>
      <c r="N132" s="57"/>
    </row>
    <row r="133" spans="1:14" ht="15.75">
      <c r="A133" s="135"/>
      <c r="B133" s="135"/>
      <c r="C133" s="135"/>
      <c r="D133" s="135"/>
      <c r="E133" s="135"/>
      <c r="F133" s="136"/>
      <c r="G133" s="135"/>
      <c r="H133" s="135"/>
      <c r="I133" s="135"/>
      <c r="J133" s="135"/>
      <c r="K133" s="57"/>
      <c r="L133" s="57"/>
      <c r="M133" s="57"/>
      <c r="N133" s="57"/>
    </row>
    <row r="134" spans="1:14">
      <c r="A134" s="1" t="s">
        <v>65</v>
      </c>
      <c r="B134" s="1" t="s">
        <v>66</v>
      </c>
      <c r="C134" s="57"/>
      <c r="D134" s="6" t="s">
        <v>67</v>
      </c>
      <c r="E134" s="57"/>
      <c r="F134" s="122"/>
      <c r="G134" s="57"/>
      <c r="H134" s="57"/>
      <c r="I134" s="57"/>
      <c r="J134" s="57"/>
      <c r="K134" s="57"/>
      <c r="L134" s="57"/>
      <c r="M134" s="57"/>
      <c r="N134" s="57"/>
    </row>
    <row r="135" spans="1:14">
      <c r="A135" s="57">
        <v>3120</v>
      </c>
      <c r="B135" s="57"/>
      <c r="C135" s="58" t="s">
        <v>4</v>
      </c>
      <c r="D135" s="123" t="s">
        <v>5</v>
      </c>
      <c r="E135" s="58" t="s">
        <v>6</v>
      </c>
      <c r="F135" s="124"/>
      <c r="G135" s="58" t="s">
        <v>7</v>
      </c>
      <c r="H135" s="58" t="s">
        <v>8</v>
      </c>
      <c r="I135" s="58" t="s">
        <v>9</v>
      </c>
      <c r="J135" s="58"/>
      <c r="K135" s="57"/>
      <c r="L135" s="57"/>
      <c r="M135" s="57"/>
      <c r="N135" s="57"/>
    </row>
    <row r="136" spans="1:14">
      <c r="A136" s="57" t="s">
        <v>10</v>
      </c>
      <c r="B136" s="57"/>
      <c r="C136" s="125" t="s">
        <v>11</v>
      </c>
      <c r="D136" s="126" t="s">
        <v>12</v>
      </c>
      <c r="E136" s="125" t="s">
        <v>13</v>
      </c>
      <c r="F136" s="127" t="s">
        <v>14</v>
      </c>
      <c r="G136" s="125" t="s">
        <v>15</v>
      </c>
      <c r="H136" s="125" t="s">
        <v>12</v>
      </c>
      <c r="I136" s="125" t="s">
        <v>11</v>
      </c>
      <c r="J136" s="125" t="s">
        <v>16</v>
      </c>
      <c r="K136" s="57"/>
      <c r="L136" s="57"/>
      <c r="M136" s="57"/>
      <c r="N136" s="57"/>
    </row>
    <row r="137" spans="1:14">
      <c r="A137" s="1" t="s">
        <v>19</v>
      </c>
      <c r="B137" s="57" t="s">
        <v>20</v>
      </c>
      <c r="C137" s="128">
        <f>C117</f>
        <v>193.03</v>
      </c>
      <c r="D137" s="128">
        <f>D117</f>
        <v>132.63</v>
      </c>
      <c r="E137" s="57">
        <f>E117</f>
        <v>60.4</v>
      </c>
      <c r="F137" s="129">
        <v>0.85309999999999997</v>
      </c>
      <c r="G137" s="128">
        <f t="shared" ref="G137:G142" si="53">D137*F137</f>
        <v>113.14665299999999</v>
      </c>
      <c r="H137" s="57">
        <f t="shared" ref="H137:H142" si="54">E137</f>
        <v>60.4</v>
      </c>
      <c r="I137" s="128">
        <f t="shared" ref="I137:I141" si="55">SUM(G137:H137)</f>
        <v>173.54665299999999</v>
      </c>
      <c r="J137" s="57"/>
      <c r="K137" s="130">
        <f>C137*F137</f>
        <v>164.67389299999999</v>
      </c>
      <c r="L137" s="131">
        <f>I137-K137</f>
        <v>8.8727599999999995</v>
      </c>
      <c r="M137" s="57"/>
      <c r="N137" s="132"/>
    </row>
    <row r="138" spans="1:14">
      <c r="A138" s="1" t="s">
        <v>19</v>
      </c>
      <c r="B138" s="57" t="s">
        <v>21</v>
      </c>
      <c r="C138" s="128">
        <f>+C38</f>
        <v>151.61000000000001</v>
      </c>
      <c r="D138" s="128">
        <f>+D38</f>
        <v>104.17</v>
      </c>
      <c r="E138" s="128">
        <f>+E38</f>
        <v>47.44</v>
      </c>
      <c r="F138" s="129">
        <f>+F137</f>
        <v>0.85309999999999997</v>
      </c>
      <c r="G138" s="128">
        <f t="shared" si="53"/>
        <v>88.867426999999992</v>
      </c>
      <c r="H138" s="128">
        <f t="shared" si="54"/>
        <v>47.44</v>
      </c>
      <c r="I138" s="128">
        <f t="shared" si="55"/>
        <v>136.30742699999999</v>
      </c>
      <c r="J138" s="57"/>
      <c r="K138" s="130"/>
      <c r="L138" s="131"/>
      <c r="M138" s="57"/>
      <c r="N138" s="132"/>
    </row>
    <row r="139" spans="1:14">
      <c r="A139" s="1" t="s">
        <v>22</v>
      </c>
      <c r="B139" s="57" t="s">
        <v>23</v>
      </c>
      <c r="C139" s="128">
        <f>C119</f>
        <v>976.8</v>
      </c>
      <c r="D139" s="128">
        <f t="shared" ref="D139:E142" si="56">D119</f>
        <v>671.16</v>
      </c>
      <c r="E139" s="57">
        <f t="shared" si="56"/>
        <v>305.64</v>
      </c>
      <c r="F139" s="129">
        <f>F137</f>
        <v>0.85309999999999997</v>
      </c>
      <c r="G139" s="128">
        <f t="shared" si="53"/>
        <v>572.566596</v>
      </c>
      <c r="H139" s="57">
        <f t="shared" si="54"/>
        <v>305.64</v>
      </c>
      <c r="I139" s="128">
        <f t="shared" si="55"/>
        <v>878.20659599999999</v>
      </c>
      <c r="J139" s="128">
        <f>I139/24</f>
        <v>36.591941499999997</v>
      </c>
      <c r="K139" s="134">
        <f>(C139*F139)/24</f>
        <v>34.721169999999994</v>
      </c>
      <c r="L139" s="131">
        <f>J139-K139</f>
        <v>1.8707715000000036</v>
      </c>
      <c r="M139" s="57"/>
      <c r="N139" s="132"/>
    </row>
    <row r="140" spans="1:14">
      <c r="A140" s="1" t="s">
        <v>24</v>
      </c>
      <c r="B140" s="57" t="s">
        <v>25</v>
      </c>
      <c r="C140" s="128">
        <f>C120</f>
        <v>181.87</v>
      </c>
      <c r="D140" s="128">
        <f t="shared" si="56"/>
        <v>98.45</v>
      </c>
      <c r="E140" s="57">
        <f t="shared" si="56"/>
        <v>83.42</v>
      </c>
      <c r="F140" s="129">
        <f>F139</f>
        <v>0.85309999999999997</v>
      </c>
      <c r="G140" s="128">
        <f t="shared" si="53"/>
        <v>83.987695000000002</v>
      </c>
      <c r="H140" s="57">
        <f t="shared" si="54"/>
        <v>83.42</v>
      </c>
      <c r="I140" s="128">
        <f t="shared" si="55"/>
        <v>167.40769499999999</v>
      </c>
      <c r="J140" s="57"/>
      <c r="K140" s="130">
        <f>C140*F140</f>
        <v>155.15329700000001</v>
      </c>
      <c r="L140" s="131">
        <f>I140-K140</f>
        <v>12.254397999999981</v>
      </c>
      <c r="M140" s="57"/>
      <c r="N140" s="132"/>
    </row>
    <row r="141" spans="1:14">
      <c r="A141" s="1" t="s">
        <v>26</v>
      </c>
      <c r="B141" s="57" t="s">
        <v>27</v>
      </c>
      <c r="C141" s="128">
        <f>C121</f>
        <v>743.55</v>
      </c>
      <c r="D141" s="128">
        <f t="shared" si="56"/>
        <v>475.95</v>
      </c>
      <c r="E141" s="57">
        <f t="shared" si="56"/>
        <v>267.60000000000002</v>
      </c>
      <c r="F141" s="129">
        <f>F140</f>
        <v>0.85309999999999997</v>
      </c>
      <c r="G141" s="128">
        <f t="shared" si="53"/>
        <v>406.03294499999998</v>
      </c>
      <c r="H141" s="57">
        <f t="shared" si="54"/>
        <v>267.60000000000002</v>
      </c>
      <c r="I141" s="128">
        <f t="shared" si="55"/>
        <v>673.63294500000006</v>
      </c>
      <c r="J141" s="57"/>
      <c r="K141" s="130">
        <f>C141*F141</f>
        <v>634.32250499999998</v>
      </c>
      <c r="L141" s="131">
        <f>I141-K141</f>
        <v>39.310440000000085</v>
      </c>
      <c r="M141" s="57"/>
      <c r="N141" s="132"/>
    </row>
    <row r="142" spans="1:14" ht="15.75">
      <c r="A142" s="1" t="s">
        <v>28</v>
      </c>
      <c r="B142" s="57" t="s">
        <v>29</v>
      </c>
      <c r="C142" s="128">
        <f>C122</f>
        <v>40.700000000000003</v>
      </c>
      <c r="D142" s="128">
        <f t="shared" si="56"/>
        <v>27.97</v>
      </c>
      <c r="E142" s="57">
        <f t="shared" si="56"/>
        <v>12.73</v>
      </c>
      <c r="F142" s="129">
        <f>F141</f>
        <v>0.85309999999999997</v>
      </c>
      <c r="G142" s="128">
        <f t="shared" si="53"/>
        <v>23.861206999999997</v>
      </c>
      <c r="H142" s="57">
        <f t="shared" si="54"/>
        <v>12.73</v>
      </c>
      <c r="I142" s="128">
        <f>SUM(G142:H142)/4</f>
        <v>9.1478017499999993</v>
      </c>
      <c r="J142" s="135"/>
      <c r="K142" s="57"/>
      <c r="L142" s="57"/>
      <c r="M142" s="57"/>
      <c r="N142" s="57"/>
    </row>
    <row r="143" spans="1:14" ht="15.75">
      <c r="A143" s="135"/>
      <c r="B143" s="135"/>
      <c r="C143" s="135"/>
      <c r="D143" s="135"/>
      <c r="E143" s="135"/>
      <c r="F143" s="136"/>
      <c r="G143" s="135"/>
      <c r="H143" s="135"/>
      <c r="I143" s="135"/>
      <c r="J143" s="135"/>
      <c r="K143" s="57"/>
      <c r="L143" s="57"/>
      <c r="M143" s="57"/>
      <c r="N143" s="57"/>
    </row>
    <row r="144" spans="1:14">
      <c r="A144" s="1" t="s">
        <v>68</v>
      </c>
      <c r="B144" s="1" t="s">
        <v>69</v>
      </c>
      <c r="C144" s="57"/>
      <c r="D144" s="6" t="s">
        <v>70</v>
      </c>
      <c r="E144" s="57"/>
      <c r="F144" s="122"/>
      <c r="G144" s="57"/>
      <c r="H144" s="57"/>
      <c r="I144" s="57"/>
      <c r="J144" s="57"/>
      <c r="K144" s="57"/>
      <c r="L144" s="57"/>
      <c r="M144" s="57"/>
      <c r="N144" s="57"/>
    </row>
    <row r="145" spans="1:14">
      <c r="A145" s="57">
        <v>9934</v>
      </c>
      <c r="B145" s="57"/>
      <c r="C145" s="58" t="s">
        <v>4</v>
      </c>
      <c r="D145" s="123" t="s">
        <v>5</v>
      </c>
      <c r="E145" s="58" t="s">
        <v>6</v>
      </c>
      <c r="F145" s="124"/>
      <c r="G145" s="58" t="s">
        <v>7</v>
      </c>
      <c r="H145" s="58" t="s">
        <v>8</v>
      </c>
      <c r="I145" s="58" t="s">
        <v>9</v>
      </c>
      <c r="J145" s="58"/>
      <c r="K145" s="57"/>
      <c r="L145" s="57"/>
      <c r="M145" s="57"/>
      <c r="N145" s="58" t="s">
        <v>71</v>
      </c>
    </row>
    <row r="146" spans="1:14">
      <c r="A146" s="57" t="s">
        <v>10</v>
      </c>
      <c r="B146" s="57"/>
      <c r="C146" s="125" t="s">
        <v>11</v>
      </c>
      <c r="D146" s="126" t="s">
        <v>12</v>
      </c>
      <c r="E146" s="125" t="s">
        <v>13</v>
      </c>
      <c r="F146" s="127" t="s">
        <v>14</v>
      </c>
      <c r="G146" s="125" t="s">
        <v>15</v>
      </c>
      <c r="H146" s="125" t="s">
        <v>12</v>
      </c>
      <c r="I146" s="125" t="s">
        <v>11</v>
      </c>
      <c r="J146" s="125" t="s">
        <v>16</v>
      </c>
      <c r="K146" s="57"/>
      <c r="L146" s="57"/>
      <c r="M146" s="57"/>
      <c r="N146" s="57"/>
    </row>
    <row r="147" spans="1:14">
      <c r="A147" s="1" t="s">
        <v>19</v>
      </c>
      <c r="B147" s="57" t="s">
        <v>20</v>
      </c>
      <c r="C147" s="128">
        <f>C127</f>
        <v>193.03</v>
      </c>
      <c r="D147" s="128">
        <f>$D$67</f>
        <v>132.63</v>
      </c>
      <c r="E147" s="57">
        <f>E$67</f>
        <v>60.4</v>
      </c>
      <c r="F147" s="129">
        <v>0.8</v>
      </c>
      <c r="G147" s="128">
        <f t="shared" ref="G147:G152" si="57">D147*F147</f>
        <v>106.104</v>
      </c>
      <c r="H147" s="57">
        <f t="shared" ref="H147:H152" si="58">E147</f>
        <v>60.4</v>
      </c>
      <c r="I147" s="128">
        <f t="shared" ref="I147:I151" si="59">SUM(G147:H147)</f>
        <v>166.50399999999999</v>
      </c>
      <c r="J147" s="57"/>
      <c r="K147" s="130">
        <f>C147*F147</f>
        <v>154.42400000000001</v>
      </c>
      <c r="L147" s="131">
        <f>I147-K147</f>
        <v>12.079999999999984</v>
      </c>
      <c r="M147" s="57"/>
      <c r="N147" s="57"/>
    </row>
    <row r="148" spans="1:14">
      <c r="A148" s="1" t="s">
        <v>19</v>
      </c>
      <c r="B148" s="57" t="s">
        <v>21</v>
      </c>
      <c r="C148" s="128">
        <f>+C48</f>
        <v>151.61000000000001</v>
      </c>
      <c r="D148" s="128">
        <f>+D48</f>
        <v>104.17</v>
      </c>
      <c r="E148" s="128">
        <f>+E48</f>
        <v>47.44</v>
      </c>
      <c r="F148" s="129">
        <f>+F147</f>
        <v>0.8</v>
      </c>
      <c r="G148" s="128">
        <f t="shared" si="57"/>
        <v>83.336000000000013</v>
      </c>
      <c r="H148" s="128">
        <f t="shared" si="58"/>
        <v>47.44</v>
      </c>
      <c r="I148" s="128">
        <f t="shared" si="59"/>
        <v>130.77600000000001</v>
      </c>
      <c r="J148" s="57"/>
      <c r="K148" s="130"/>
      <c r="L148" s="131"/>
      <c r="M148" s="57"/>
      <c r="N148" s="57"/>
    </row>
    <row r="149" spans="1:14">
      <c r="A149" s="1" t="s">
        <v>22</v>
      </c>
      <c r="B149" s="57" t="s">
        <v>23</v>
      </c>
      <c r="C149" s="128">
        <f>C129</f>
        <v>976.8</v>
      </c>
      <c r="D149" s="128">
        <f>$D$69</f>
        <v>671.16</v>
      </c>
      <c r="E149" s="57">
        <f>$E$69</f>
        <v>305.64</v>
      </c>
      <c r="F149" s="129">
        <f>F147</f>
        <v>0.8</v>
      </c>
      <c r="G149" s="128">
        <f t="shared" si="57"/>
        <v>536.928</v>
      </c>
      <c r="H149" s="57">
        <f t="shared" si="58"/>
        <v>305.64</v>
      </c>
      <c r="I149" s="128">
        <f t="shared" si="59"/>
        <v>842.56799999999998</v>
      </c>
      <c r="J149" s="128">
        <f>I149/24</f>
        <v>35.106999999999999</v>
      </c>
      <c r="K149" s="134">
        <f>(C149*F149)/24</f>
        <v>32.56</v>
      </c>
      <c r="L149" s="131">
        <f>J149-K149</f>
        <v>2.546999999999997</v>
      </c>
      <c r="M149" s="57"/>
      <c r="N149" s="57"/>
    </row>
    <row r="150" spans="1:14">
      <c r="A150" s="1" t="s">
        <v>24</v>
      </c>
      <c r="B150" s="57" t="s">
        <v>25</v>
      </c>
      <c r="C150" s="128">
        <f>C130</f>
        <v>181.87</v>
      </c>
      <c r="D150" s="128">
        <f>$D$70</f>
        <v>98.45</v>
      </c>
      <c r="E150" s="57">
        <f>$E$70</f>
        <v>83.42</v>
      </c>
      <c r="F150" s="129">
        <f>F149</f>
        <v>0.8</v>
      </c>
      <c r="G150" s="128">
        <f t="shared" si="57"/>
        <v>78.760000000000005</v>
      </c>
      <c r="H150" s="57">
        <f t="shared" si="58"/>
        <v>83.42</v>
      </c>
      <c r="I150" s="128">
        <f t="shared" si="59"/>
        <v>162.18</v>
      </c>
      <c r="J150" s="57"/>
      <c r="K150" s="130">
        <f>C150*F150</f>
        <v>145.49600000000001</v>
      </c>
      <c r="L150" s="131">
        <f>I150-K150</f>
        <v>16.683999999999997</v>
      </c>
      <c r="M150" s="57"/>
      <c r="N150" s="57"/>
    </row>
    <row r="151" spans="1:14">
      <c r="A151" s="1" t="s">
        <v>26</v>
      </c>
      <c r="B151" s="57" t="s">
        <v>27</v>
      </c>
      <c r="C151" s="128">
        <f>C131</f>
        <v>743.55</v>
      </c>
      <c r="D151" s="128">
        <f>$D$71</f>
        <v>475.95</v>
      </c>
      <c r="E151" s="57">
        <f>$E$71</f>
        <v>267.60000000000002</v>
      </c>
      <c r="F151" s="129">
        <f>F150</f>
        <v>0.8</v>
      </c>
      <c r="G151" s="128">
        <f t="shared" si="57"/>
        <v>380.76</v>
      </c>
      <c r="H151" s="57">
        <f t="shared" si="58"/>
        <v>267.60000000000002</v>
      </c>
      <c r="I151" s="128">
        <f t="shared" si="59"/>
        <v>648.36</v>
      </c>
      <c r="J151" s="57"/>
      <c r="K151" s="130">
        <f>C151*F151</f>
        <v>594.84</v>
      </c>
      <c r="L151" s="131">
        <f>I151-K151</f>
        <v>53.519999999999982</v>
      </c>
      <c r="M151" s="57"/>
      <c r="N151" s="57"/>
    </row>
    <row r="152" spans="1:14" ht="15.75">
      <c r="A152" s="1" t="s">
        <v>28</v>
      </c>
      <c r="B152" s="57" t="s">
        <v>29</v>
      </c>
      <c r="C152" s="128">
        <f>C132</f>
        <v>40.700000000000003</v>
      </c>
      <c r="D152" s="128">
        <f>$D$72</f>
        <v>27.97</v>
      </c>
      <c r="E152" s="57">
        <f>$E$72</f>
        <v>12.73</v>
      </c>
      <c r="F152" s="129">
        <f>F151</f>
        <v>0.8</v>
      </c>
      <c r="G152" s="128">
        <f t="shared" si="57"/>
        <v>22.376000000000001</v>
      </c>
      <c r="H152" s="57">
        <f t="shared" si="58"/>
        <v>12.73</v>
      </c>
      <c r="I152" s="128">
        <f>SUM(G152:H152)/4</f>
        <v>8.7765000000000004</v>
      </c>
      <c r="J152" s="135"/>
      <c r="K152" s="57"/>
      <c r="L152" s="57"/>
      <c r="M152" s="57"/>
      <c r="N152" s="57"/>
    </row>
    <row r="153" spans="1:14" ht="15.75">
      <c r="A153" s="135"/>
      <c r="B153" s="135"/>
      <c r="C153" s="135"/>
      <c r="D153" s="135"/>
      <c r="E153" s="135"/>
      <c r="F153" s="136"/>
      <c r="G153" s="135"/>
      <c r="H153" s="135"/>
      <c r="I153" s="135"/>
      <c r="J153" s="135"/>
      <c r="K153" s="57"/>
      <c r="L153" s="57"/>
      <c r="M153" s="57"/>
      <c r="N153" s="57"/>
    </row>
    <row r="154" spans="1:14">
      <c r="A154" s="1" t="s">
        <v>72</v>
      </c>
      <c r="B154" s="1" t="s">
        <v>73</v>
      </c>
      <c r="C154" s="57"/>
      <c r="D154" s="6" t="s">
        <v>74</v>
      </c>
      <c r="E154" s="57"/>
      <c r="F154" s="122"/>
      <c r="G154" s="57"/>
      <c r="H154" s="57"/>
      <c r="I154" s="57"/>
      <c r="J154" s="57"/>
      <c r="K154" s="57"/>
      <c r="L154" s="57"/>
      <c r="M154" s="57"/>
      <c r="N154" s="57"/>
    </row>
    <row r="155" spans="1:14">
      <c r="A155" s="57">
        <v>5720</v>
      </c>
      <c r="B155" s="57"/>
      <c r="C155" s="58" t="s">
        <v>4</v>
      </c>
      <c r="D155" s="123" t="s">
        <v>5</v>
      </c>
      <c r="E155" s="58" t="s">
        <v>6</v>
      </c>
      <c r="F155" s="124"/>
      <c r="G155" s="58" t="s">
        <v>7</v>
      </c>
      <c r="H155" s="58" t="s">
        <v>8</v>
      </c>
      <c r="I155" s="58" t="s">
        <v>9</v>
      </c>
      <c r="J155" s="58"/>
      <c r="K155" s="57"/>
      <c r="L155" s="57"/>
      <c r="M155" s="57"/>
      <c r="N155" s="57"/>
    </row>
    <row r="156" spans="1:14">
      <c r="A156" s="57" t="s">
        <v>10</v>
      </c>
      <c r="B156" s="57"/>
      <c r="C156" s="125" t="s">
        <v>11</v>
      </c>
      <c r="D156" s="126" t="s">
        <v>12</v>
      </c>
      <c r="E156" s="125" t="s">
        <v>13</v>
      </c>
      <c r="F156" s="127" t="s">
        <v>14</v>
      </c>
      <c r="G156" s="125" t="s">
        <v>15</v>
      </c>
      <c r="H156" s="125" t="s">
        <v>12</v>
      </c>
      <c r="I156" s="125" t="s">
        <v>11</v>
      </c>
      <c r="J156" s="125" t="s">
        <v>16</v>
      </c>
      <c r="K156" s="57"/>
      <c r="L156" s="57"/>
      <c r="M156" s="57"/>
      <c r="N156" s="57"/>
    </row>
    <row r="157" spans="1:14">
      <c r="A157" s="1" t="s">
        <v>19</v>
      </c>
      <c r="B157" s="57" t="s">
        <v>20</v>
      </c>
      <c r="C157" s="128">
        <f>C137</f>
        <v>193.03</v>
      </c>
      <c r="D157" s="128">
        <f>$D$67</f>
        <v>132.63</v>
      </c>
      <c r="E157" s="57">
        <f>E$67</f>
        <v>60.4</v>
      </c>
      <c r="F157" s="122">
        <v>0.89910000000000001</v>
      </c>
      <c r="G157" s="128">
        <f t="shared" ref="G157:G162" si="60">D157*F157</f>
        <v>119.24763299999999</v>
      </c>
      <c r="H157" s="57">
        <f t="shared" ref="H157:H162" si="61">E157</f>
        <v>60.4</v>
      </c>
      <c r="I157" s="128">
        <f t="shared" ref="I157:I161" si="62">SUM(G157:H157)</f>
        <v>179.64763299999998</v>
      </c>
      <c r="J157" s="57"/>
      <c r="K157" s="130">
        <f>C157*F157</f>
        <v>173.55327299999999</v>
      </c>
      <c r="L157" s="131">
        <f>I157-K157</f>
        <v>6.0943599999999947</v>
      </c>
      <c r="M157" s="57"/>
      <c r="N157" s="57"/>
    </row>
    <row r="158" spans="1:14">
      <c r="A158" s="1" t="s">
        <v>19</v>
      </c>
      <c r="B158" s="57" t="s">
        <v>21</v>
      </c>
      <c r="C158" s="128">
        <f>+C58</f>
        <v>151.61000000000001</v>
      </c>
      <c r="D158" s="128">
        <f>+D58</f>
        <v>104.17</v>
      </c>
      <c r="E158" s="57">
        <f>+E58</f>
        <v>47.44</v>
      </c>
      <c r="F158" s="122">
        <f>+F157</f>
        <v>0.89910000000000001</v>
      </c>
      <c r="G158" s="128">
        <f t="shared" si="60"/>
        <v>93.659247000000008</v>
      </c>
      <c r="H158" s="57">
        <f t="shared" si="61"/>
        <v>47.44</v>
      </c>
      <c r="I158" s="128">
        <f t="shared" si="62"/>
        <v>141.09924699999999</v>
      </c>
      <c r="J158" s="57"/>
      <c r="K158" s="130"/>
      <c r="L158" s="131"/>
      <c r="M158" s="57"/>
      <c r="N158" s="57"/>
    </row>
    <row r="159" spans="1:14">
      <c r="A159" s="1" t="s">
        <v>22</v>
      </c>
      <c r="B159" s="57" t="s">
        <v>23</v>
      </c>
      <c r="C159" s="128">
        <f>C139</f>
        <v>976.8</v>
      </c>
      <c r="D159" s="128">
        <f>$D$69</f>
        <v>671.16</v>
      </c>
      <c r="E159" s="57">
        <f>$E$69</f>
        <v>305.64</v>
      </c>
      <c r="F159" s="122">
        <f t="shared" ref="F159:F161" si="63">+F158</f>
        <v>0.89910000000000001</v>
      </c>
      <c r="G159" s="128">
        <f t="shared" si="60"/>
        <v>603.43995599999994</v>
      </c>
      <c r="H159" s="57">
        <f t="shared" si="61"/>
        <v>305.64</v>
      </c>
      <c r="I159" s="128">
        <f t="shared" si="62"/>
        <v>909.07995599999992</v>
      </c>
      <c r="J159" s="128">
        <f>I159/24</f>
        <v>37.878331499999994</v>
      </c>
      <c r="K159" s="134">
        <f>(C159*F159)/24</f>
        <v>36.59337</v>
      </c>
      <c r="L159" s="131">
        <f>J159-K159</f>
        <v>1.2849614999999943</v>
      </c>
      <c r="M159" s="57"/>
      <c r="N159" s="57"/>
    </row>
    <row r="160" spans="1:14">
      <c r="A160" s="1" t="s">
        <v>24</v>
      </c>
      <c r="B160" s="57" t="s">
        <v>25</v>
      </c>
      <c r="C160" s="128">
        <f>C140</f>
        <v>181.87</v>
      </c>
      <c r="D160" s="128">
        <f>$D$70</f>
        <v>98.45</v>
      </c>
      <c r="E160" s="57">
        <f>$E$70</f>
        <v>83.42</v>
      </c>
      <c r="F160" s="122">
        <f t="shared" si="63"/>
        <v>0.89910000000000001</v>
      </c>
      <c r="G160" s="128">
        <f t="shared" si="60"/>
        <v>88.516395000000003</v>
      </c>
      <c r="H160" s="57">
        <f t="shared" si="61"/>
        <v>83.42</v>
      </c>
      <c r="I160" s="128">
        <f t="shared" si="62"/>
        <v>171.936395</v>
      </c>
      <c r="J160" s="57"/>
      <c r="K160" s="130">
        <f>C160*F160</f>
        <v>163.519317</v>
      </c>
      <c r="L160" s="131">
        <f>I160-K160</f>
        <v>8.4170780000000036</v>
      </c>
      <c r="M160" s="57"/>
      <c r="N160" s="57"/>
    </row>
    <row r="161" spans="1:13">
      <c r="A161" s="1" t="s">
        <v>26</v>
      </c>
      <c r="B161" s="57" t="s">
        <v>27</v>
      </c>
      <c r="C161" s="128">
        <f>C141</f>
        <v>743.55</v>
      </c>
      <c r="D161" s="128">
        <f>$D$71</f>
        <v>475.95</v>
      </c>
      <c r="E161" s="57">
        <f>$E$71</f>
        <v>267.60000000000002</v>
      </c>
      <c r="F161" s="122">
        <f t="shared" si="63"/>
        <v>0.89910000000000001</v>
      </c>
      <c r="G161" s="128">
        <f t="shared" si="60"/>
        <v>427.92664500000001</v>
      </c>
      <c r="H161" s="57">
        <f t="shared" si="61"/>
        <v>267.60000000000002</v>
      </c>
      <c r="I161" s="128">
        <f t="shared" si="62"/>
        <v>695.52664500000003</v>
      </c>
      <c r="J161" s="57"/>
      <c r="K161" s="130">
        <f>C161*F161</f>
        <v>668.52580499999999</v>
      </c>
      <c r="L161" s="131">
        <f>I161-K161</f>
        <v>27.000840000000039</v>
      </c>
      <c r="M161" s="57"/>
    </row>
    <row r="162" spans="1:13">
      <c r="A162" s="1" t="s">
        <v>28</v>
      </c>
      <c r="B162" s="57" t="s">
        <v>29</v>
      </c>
      <c r="C162" s="128">
        <f>C142</f>
        <v>40.700000000000003</v>
      </c>
      <c r="D162" s="128">
        <f>$D$72</f>
        <v>27.97</v>
      </c>
      <c r="E162" s="57">
        <f>$E$72</f>
        <v>12.73</v>
      </c>
      <c r="F162" s="122">
        <f t="shared" ref="F162" si="64">+F161</f>
        <v>0.89910000000000001</v>
      </c>
      <c r="G162" s="128">
        <f t="shared" si="60"/>
        <v>25.147826999999999</v>
      </c>
      <c r="H162" s="57">
        <f t="shared" si="61"/>
        <v>12.73</v>
      </c>
      <c r="I162" s="128">
        <f>SUM(G162:H162)/4</f>
        <v>9.4694567499999991</v>
      </c>
      <c r="J162" s="57"/>
      <c r="K162" s="57"/>
      <c r="L162" s="57"/>
      <c r="M162" s="57"/>
    </row>
    <row r="163" spans="1:13">
      <c r="A163" s="57"/>
      <c r="B163" s="57"/>
      <c r="C163" s="57"/>
      <c r="D163" s="128"/>
      <c r="E163" s="57"/>
      <c r="F163" s="122"/>
      <c r="G163" s="57"/>
      <c r="H163" s="57"/>
      <c r="I163" s="57"/>
      <c r="J163" s="57"/>
      <c r="K163" s="57"/>
      <c r="L163" s="57"/>
      <c r="M163" s="57" t="s">
        <v>75</v>
      </c>
    </row>
    <row r="164" spans="1:13">
      <c r="A164" s="1" t="s">
        <v>76</v>
      </c>
      <c r="B164" s="1" t="s">
        <v>77</v>
      </c>
      <c r="C164" s="57"/>
      <c r="D164" s="6" t="s">
        <v>78</v>
      </c>
      <c r="E164" s="57"/>
      <c r="F164" s="122"/>
      <c r="G164" s="57"/>
      <c r="H164" s="57"/>
      <c r="I164" s="57"/>
      <c r="J164" s="57"/>
      <c r="K164" s="57"/>
      <c r="L164" s="57"/>
      <c r="M164" s="57"/>
    </row>
    <row r="165" spans="1:13">
      <c r="A165" s="1"/>
      <c r="B165" s="1"/>
      <c r="C165" s="57"/>
      <c r="D165" s="6"/>
      <c r="E165" s="57"/>
      <c r="F165" s="122"/>
      <c r="G165" s="57"/>
      <c r="H165" s="57"/>
      <c r="I165" s="57"/>
      <c r="J165" s="57"/>
      <c r="K165" s="57"/>
      <c r="L165" s="57"/>
      <c r="M165" s="57"/>
    </row>
    <row r="166" spans="1:13">
      <c r="A166" s="57"/>
      <c r="B166" s="57"/>
      <c r="C166" s="58" t="s">
        <v>4</v>
      </c>
      <c r="D166" s="123" t="s">
        <v>5</v>
      </c>
      <c r="E166" s="58" t="s">
        <v>6</v>
      </c>
      <c r="F166" s="124"/>
      <c r="G166" s="58" t="s">
        <v>7</v>
      </c>
      <c r="H166" s="58" t="s">
        <v>8</v>
      </c>
      <c r="I166" s="58" t="s">
        <v>9</v>
      </c>
      <c r="J166" s="58"/>
      <c r="K166" s="57"/>
      <c r="L166" s="57"/>
      <c r="M166" s="57"/>
    </row>
    <row r="167" spans="1:13">
      <c r="A167" s="57" t="s">
        <v>10</v>
      </c>
      <c r="B167" s="57"/>
      <c r="C167" s="125" t="s">
        <v>11</v>
      </c>
      <c r="D167" s="126" t="s">
        <v>12</v>
      </c>
      <c r="E167" s="125" t="s">
        <v>13</v>
      </c>
      <c r="F167" s="127" t="s">
        <v>14</v>
      </c>
      <c r="G167" s="125" t="s">
        <v>15</v>
      </c>
      <c r="H167" s="125" t="s">
        <v>12</v>
      </c>
      <c r="I167" s="125" t="s">
        <v>11</v>
      </c>
      <c r="J167" s="125" t="s">
        <v>16</v>
      </c>
      <c r="K167" s="57"/>
      <c r="L167" s="57"/>
      <c r="M167" s="57"/>
    </row>
    <row r="168" spans="1:13">
      <c r="A168" s="1" t="s">
        <v>19</v>
      </c>
      <c r="B168" s="57" t="s">
        <v>20</v>
      </c>
      <c r="C168" s="128">
        <f>+C137</f>
        <v>193.03</v>
      </c>
      <c r="D168" s="128">
        <f>$D$67</f>
        <v>132.63</v>
      </c>
      <c r="E168" s="57">
        <f>E$67</f>
        <v>60.4</v>
      </c>
      <c r="F168" s="129">
        <v>0.85389999999999999</v>
      </c>
      <c r="G168" s="128">
        <f t="shared" ref="G168:G173" si="65">D168*F168</f>
        <v>113.25275699999999</v>
      </c>
      <c r="H168" s="57">
        <f t="shared" ref="H168:H173" si="66">E168</f>
        <v>60.4</v>
      </c>
      <c r="I168" s="128">
        <f t="shared" ref="I168:I172" si="67">SUM(G168:H168)</f>
        <v>173.65275699999998</v>
      </c>
      <c r="J168" s="57"/>
      <c r="K168" s="57"/>
      <c r="L168" s="57"/>
      <c r="M168" s="57"/>
    </row>
    <row r="169" spans="1:13">
      <c r="A169" s="1" t="s">
        <v>19</v>
      </c>
      <c r="B169" s="57" t="s">
        <v>21</v>
      </c>
      <c r="C169" s="128">
        <f>+C158</f>
        <v>151.61000000000001</v>
      </c>
      <c r="D169" s="128">
        <f>+D158</f>
        <v>104.17</v>
      </c>
      <c r="E169" s="128">
        <f>+E158</f>
        <v>47.44</v>
      </c>
      <c r="F169" s="129">
        <f>+F168</f>
        <v>0.85389999999999999</v>
      </c>
      <c r="G169" s="128">
        <f t="shared" si="65"/>
        <v>88.950762999999995</v>
      </c>
      <c r="H169" s="128">
        <f t="shared" si="66"/>
        <v>47.44</v>
      </c>
      <c r="I169" s="128">
        <f t="shared" si="67"/>
        <v>136.39076299999999</v>
      </c>
      <c r="J169" s="57"/>
      <c r="K169" s="57"/>
      <c r="L169" s="57"/>
      <c r="M169" s="57"/>
    </row>
    <row r="170" spans="1:13">
      <c r="A170" s="1" t="s">
        <v>22</v>
      </c>
      <c r="B170" s="57" t="s">
        <v>23</v>
      </c>
      <c r="C170" s="128">
        <f>+C139</f>
        <v>976.8</v>
      </c>
      <c r="D170" s="128">
        <f>$D$69</f>
        <v>671.16</v>
      </c>
      <c r="E170" s="57">
        <f>$E$69</f>
        <v>305.64</v>
      </c>
      <c r="F170" s="129">
        <f>F168</f>
        <v>0.85389999999999999</v>
      </c>
      <c r="G170" s="128">
        <f t="shared" si="65"/>
        <v>573.10352399999999</v>
      </c>
      <c r="H170" s="57">
        <f t="shared" si="66"/>
        <v>305.64</v>
      </c>
      <c r="I170" s="128">
        <f t="shared" si="67"/>
        <v>878.74352399999998</v>
      </c>
      <c r="J170" s="128">
        <f>I170/24</f>
        <v>36.614313500000002</v>
      </c>
      <c r="K170" s="57"/>
      <c r="L170" s="57"/>
      <c r="M170" s="57"/>
    </row>
    <row r="171" spans="1:13">
      <c r="A171" s="1" t="s">
        <v>24</v>
      </c>
      <c r="B171" s="57" t="s">
        <v>25</v>
      </c>
      <c r="C171" s="128">
        <f>C140</f>
        <v>181.87</v>
      </c>
      <c r="D171" s="128">
        <f>$D$70</f>
        <v>98.45</v>
      </c>
      <c r="E171" s="57">
        <f>$E$70</f>
        <v>83.42</v>
      </c>
      <c r="F171" s="129">
        <f>F170</f>
        <v>0.85389999999999999</v>
      </c>
      <c r="G171" s="128">
        <f t="shared" si="65"/>
        <v>84.066455000000005</v>
      </c>
      <c r="H171" s="57">
        <f t="shared" si="66"/>
        <v>83.42</v>
      </c>
      <c r="I171" s="128">
        <f t="shared" si="67"/>
        <v>167.48645500000001</v>
      </c>
      <c r="J171" s="57"/>
      <c r="K171" s="57"/>
      <c r="L171" s="57"/>
      <c r="M171" s="57"/>
    </row>
    <row r="172" spans="1:13">
      <c r="A172" s="1" t="s">
        <v>26</v>
      </c>
      <c r="B172" s="57" t="s">
        <v>27</v>
      </c>
      <c r="C172" s="128">
        <f>C141</f>
        <v>743.55</v>
      </c>
      <c r="D172" s="128">
        <f>$D$71</f>
        <v>475.95</v>
      </c>
      <c r="E172" s="57">
        <f>$E$71</f>
        <v>267.60000000000002</v>
      </c>
      <c r="F172" s="129">
        <f>F171</f>
        <v>0.85389999999999999</v>
      </c>
      <c r="G172" s="128">
        <f t="shared" si="65"/>
        <v>406.41370499999999</v>
      </c>
      <c r="H172" s="57">
        <f t="shared" si="66"/>
        <v>267.60000000000002</v>
      </c>
      <c r="I172" s="128">
        <f t="shared" si="67"/>
        <v>674.01370500000007</v>
      </c>
      <c r="J172" s="57"/>
      <c r="K172" s="57"/>
      <c r="L172" s="57"/>
      <c r="M172" s="57"/>
    </row>
    <row r="173" spans="1:13">
      <c r="A173" s="1" t="s">
        <v>28</v>
      </c>
      <c r="B173" s="57" t="s">
        <v>29</v>
      </c>
      <c r="C173" s="128">
        <f>C142</f>
        <v>40.700000000000003</v>
      </c>
      <c r="D173" s="128">
        <f>$D$72</f>
        <v>27.97</v>
      </c>
      <c r="E173" s="57">
        <f>$E$72</f>
        <v>12.73</v>
      </c>
      <c r="F173" s="129">
        <f>F172</f>
        <v>0.85389999999999999</v>
      </c>
      <c r="G173" s="128">
        <f t="shared" si="65"/>
        <v>23.883582999999998</v>
      </c>
      <c r="H173" s="57">
        <f t="shared" si="66"/>
        <v>12.73</v>
      </c>
      <c r="I173" s="128">
        <f>SUM(G173:H173)/4</f>
        <v>9.1533957499999996</v>
      </c>
      <c r="J173" s="57"/>
      <c r="K173" s="57"/>
      <c r="L173" s="57"/>
      <c r="M173" s="57"/>
    </row>
    <row r="174" spans="1:13">
      <c r="A174" s="57"/>
      <c r="B174" s="57"/>
      <c r="C174" s="57"/>
      <c r="D174" s="128"/>
      <c r="E174" s="57"/>
      <c r="F174" s="122"/>
      <c r="G174" s="57"/>
      <c r="H174" s="57"/>
      <c r="I174" s="57"/>
      <c r="J174" s="57"/>
      <c r="K174" s="57"/>
      <c r="L174" s="57"/>
      <c r="M174" s="57"/>
    </row>
    <row r="175" spans="1:13" hidden="1">
      <c r="A175" s="68" t="s">
        <v>68</v>
      </c>
      <c r="B175" s="68" t="s">
        <v>79</v>
      </c>
      <c r="C175" s="70"/>
      <c r="D175" s="69" t="s">
        <v>80</v>
      </c>
      <c r="E175" s="70"/>
      <c r="F175" s="68" t="s">
        <v>81</v>
      </c>
      <c r="G175" s="68"/>
      <c r="H175" s="68"/>
      <c r="I175" s="70"/>
      <c r="J175" s="70"/>
      <c r="K175" s="57"/>
      <c r="L175" s="57"/>
      <c r="M175" s="57"/>
    </row>
    <row r="176" spans="1:13" hidden="1">
      <c r="A176" s="68"/>
      <c r="B176" s="68"/>
      <c r="C176" s="70"/>
      <c r="D176" s="69"/>
      <c r="E176" s="70"/>
      <c r="F176" s="70"/>
      <c r="G176" s="70"/>
      <c r="H176" s="70"/>
      <c r="I176" s="70"/>
      <c r="J176" s="70"/>
      <c r="K176" s="57"/>
      <c r="L176" s="57"/>
      <c r="M176" s="57"/>
    </row>
    <row r="177" spans="1:13" hidden="1">
      <c r="A177" s="70"/>
      <c r="B177" s="70"/>
      <c r="C177" s="137" t="s">
        <v>4</v>
      </c>
      <c r="D177" s="138" t="s">
        <v>5</v>
      </c>
      <c r="E177" s="137" t="s">
        <v>6</v>
      </c>
      <c r="F177" s="137"/>
      <c r="G177" s="137" t="s">
        <v>7</v>
      </c>
      <c r="H177" s="137" t="s">
        <v>8</v>
      </c>
      <c r="I177" s="137" t="s">
        <v>9</v>
      </c>
      <c r="J177" s="137"/>
      <c r="K177" s="57"/>
      <c r="L177" s="57"/>
      <c r="M177" s="57"/>
    </row>
    <row r="178" spans="1:13" hidden="1">
      <c r="A178" s="70" t="s">
        <v>10</v>
      </c>
      <c r="B178" s="70"/>
      <c r="C178" s="139" t="s">
        <v>11</v>
      </c>
      <c r="D178" s="140" t="s">
        <v>12</v>
      </c>
      <c r="E178" s="139" t="s">
        <v>13</v>
      </c>
      <c r="F178" s="139" t="s">
        <v>14</v>
      </c>
      <c r="G178" s="139" t="s">
        <v>15</v>
      </c>
      <c r="H178" s="139" t="s">
        <v>12</v>
      </c>
      <c r="I178" s="139" t="s">
        <v>11</v>
      </c>
      <c r="J178" s="139" t="s">
        <v>16</v>
      </c>
      <c r="K178" s="57"/>
      <c r="L178" s="57"/>
      <c r="M178" s="57"/>
    </row>
    <row r="179" spans="1:13" hidden="1">
      <c r="A179" s="68" t="s">
        <v>19</v>
      </c>
      <c r="B179" s="70" t="s">
        <v>20</v>
      </c>
      <c r="C179" s="141"/>
      <c r="D179" s="141"/>
      <c r="E179" s="70"/>
      <c r="F179" s="142"/>
      <c r="G179" s="141">
        <f>D179*F179</f>
        <v>0</v>
      </c>
      <c r="H179" s="70">
        <f>E179</f>
        <v>0</v>
      </c>
      <c r="I179" s="141">
        <f>SUM(G179:H179)</f>
        <v>0</v>
      </c>
      <c r="J179" s="70"/>
      <c r="K179" s="57"/>
      <c r="L179" s="57"/>
      <c r="M179" s="57"/>
    </row>
    <row r="180" spans="1:13" hidden="1">
      <c r="A180" s="68" t="s">
        <v>19</v>
      </c>
      <c r="B180" s="70" t="s">
        <v>21</v>
      </c>
      <c r="C180" s="141"/>
      <c r="D180" s="141"/>
      <c r="E180" s="141"/>
      <c r="F180" s="142">
        <v>0.86150000000000004</v>
      </c>
      <c r="G180" s="141">
        <f>D180*F180</f>
        <v>0</v>
      </c>
      <c r="H180" s="141">
        <f>E180</f>
        <v>0</v>
      </c>
      <c r="I180" s="141">
        <f>SUM(G180:H180)</f>
        <v>0</v>
      </c>
      <c r="J180" s="70"/>
      <c r="K180" s="57"/>
      <c r="L180" s="57"/>
      <c r="M180" s="57"/>
    </row>
    <row r="181" spans="1:13" hidden="1">
      <c r="A181" s="68" t="s">
        <v>22</v>
      </c>
      <c r="B181" s="70" t="s">
        <v>23</v>
      </c>
      <c r="C181" s="141"/>
      <c r="D181" s="141"/>
      <c r="E181" s="70"/>
      <c r="F181" s="142">
        <f>F179</f>
        <v>0</v>
      </c>
      <c r="G181" s="141">
        <f>D181*F181</f>
        <v>0</v>
      </c>
      <c r="H181" s="70">
        <f>E181</f>
        <v>0</v>
      </c>
      <c r="I181" s="141">
        <f>SUM(G181:H181)</f>
        <v>0</v>
      </c>
      <c r="J181" s="141">
        <f>I181/24</f>
        <v>0</v>
      </c>
      <c r="K181" s="57"/>
      <c r="L181" s="57"/>
      <c r="M181" s="57"/>
    </row>
    <row r="182" spans="1:13" hidden="1">
      <c r="A182" s="68" t="s">
        <v>24</v>
      </c>
      <c r="B182" s="70" t="s">
        <v>25</v>
      </c>
      <c r="C182" s="141"/>
      <c r="D182" s="141"/>
      <c r="E182" s="70"/>
      <c r="F182" s="142">
        <f>F181</f>
        <v>0</v>
      </c>
      <c r="G182" s="141">
        <f>D182*F182</f>
        <v>0</v>
      </c>
      <c r="H182" s="70">
        <f>E182</f>
        <v>0</v>
      </c>
      <c r="I182" s="141">
        <f>SUM(G182:H182)</f>
        <v>0</v>
      </c>
      <c r="J182" s="70"/>
      <c r="K182" s="57"/>
      <c r="L182" s="57"/>
      <c r="M182" s="57"/>
    </row>
    <row r="183" spans="1:13" hidden="1">
      <c r="A183" s="68" t="s">
        <v>26</v>
      </c>
      <c r="B183" s="70" t="s">
        <v>27</v>
      </c>
      <c r="C183" s="141"/>
      <c r="D183" s="141"/>
      <c r="E183" s="70"/>
      <c r="F183" s="142">
        <f>F182</f>
        <v>0</v>
      </c>
      <c r="G183" s="141">
        <f>D183*F183</f>
        <v>0</v>
      </c>
      <c r="H183" s="70">
        <f>E183</f>
        <v>0</v>
      </c>
      <c r="I183" s="141">
        <f>SUM(G183:H183)</f>
        <v>0</v>
      </c>
      <c r="J183" s="70"/>
      <c r="K183" s="57"/>
      <c r="L183" s="57"/>
      <c r="M183" s="57"/>
    </row>
    <row r="184" spans="1:13">
      <c r="A184" s="57"/>
      <c r="B184" s="57"/>
      <c r="C184" s="57"/>
      <c r="D184" s="128"/>
      <c r="E184" s="57"/>
      <c r="F184" s="122"/>
      <c r="G184" s="57"/>
      <c r="H184" s="57"/>
      <c r="I184" s="57"/>
      <c r="J184" s="57"/>
      <c r="K184" s="57"/>
      <c r="L184" s="57"/>
      <c r="M184" s="57"/>
    </row>
    <row r="185" spans="1:13">
      <c r="A185" s="1" t="s">
        <v>82</v>
      </c>
      <c r="B185" s="1" t="s">
        <v>83</v>
      </c>
      <c r="C185" s="57"/>
      <c r="D185" s="6" t="s">
        <v>84</v>
      </c>
      <c r="E185" s="57"/>
      <c r="F185" s="122"/>
      <c r="G185" s="57"/>
      <c r="H185" s="57"/>
      <c r="I185" s="57"/>
      <c r="J185" s="57"/>
      <c r="K185" s="57"/>
      <c r="L185" s="57"/>
      <c r="M185" s="57"/>
    </row>
    <row r="186" spans="1:13">
      <c r="A186" s="1"/>
      <c r="B186" s="1"/>
      <c r="C186" s="57"/>
      <c r="D186" s="6"/>
      <c r="E186" s="57"/>
      <c r="F186" s="122"/>
      <c r="G186" s="57"/>
      <c r="H186" s="57"/>
      <c r="I186" s="57"/>
      <c r="J186" s="57"/>
      <c r="K186" s="57"/>
      <c r="L186" s="57"/>
      <c r="M186" s="57"/>
    </row>
    <row r="187" spans="1:13">
      <c r="A187" s="57"/>
      <c r="B187" s="57"/>
      <c r="C187" s="58" t="s">
        <v>4</v>
      </c>
      <c r="D187" s="123" t="s">
        <v>5</v>
      </c>
      <c r="E187" s="58" t="s">
        <v>6</v>
      </c>
      <c r="F187" s="124"/>
      <c r="G187" s="58" t="s">
        <v>7</v>
      </c>
      <c r="H187" s="58" t="s">
        <v>8</v>
      </c>
      <c r="I187" s="58" t="s">
        <v>9</v>
      </c>
      <c r="J187" s="58"/>
      <c r="K187" s="57"/>
      <c r="L187" s="57"/>
      <c r="M187" s="57"/>
    </row>
    <row r="188" spans="1:13">
      <c r="A188" s="57" t="s">
        <v>10</v>
      </c>
      <c r="B188" s="57"/>
      <c r="C188" s="125" t="s">
        <v>11</v>
      </c>
      <c r="D188" s="126" t="s">
        <v>12</v>
      </c>
      <c r="E188" s="125" t="s">
        <v>13</v>
      </c>
      <c r="F188" s="127" t="s">
        <v>14</v>
      </c>
      <c r="G188" s="125" t="s">
        <v>15</v>
      </c>
      <c r="H188" s="125" t="s">
        <v>12</v>
      </c>
      <c r="I188" s="125" t="s">
        <v>11</v>
      </c>
      <c r="J188" s="125" t="s">
        <v>16</v>
      </c>
      <c r="K188" s="57"/>
      <c r="L188" s="57"/>
      <c r="M188" s="57"/>
    </row>
    <row r="189" spans="1:13">
      <c r="A189" s="1" t="s">
        <v>19</v>
      </c>
      <c r="B189" s="57" t="s">
        <v>20</v>
      </c>
      <c r="C189" s="128">
        <f>C147</f>
        <v>193.03</v>
      </c>
      <c r="D189" s="128">
        <f>$D$67</f>
        <v>132.63</v>
      </c>
      <c r="E189" s="57">
        <f>E$67</f>
        <v>60.4</v>
      </c>
      <c r="F189" s="129">
        <v>0.83660000000000001</v>
      </c>
      <c r="G189" s="128">
        <f t="shared" ref="G189:G194" si="68">D189*F189</f>
        <v>110.958258</v>
      </c>
      <c r="H189" s="57">
        <f t="shared" ref="H189:H194" si="69">E189</f>
        <v>60.4</v>
      </c>
      <c r="I189" s="128">
        <f t="shared" ref="I189:I193" si="70">SUM(G189:H189)</f>
        <v>171.35825800000001</v>
      </c>
      <c r="J189" s="57"/>
      <c r="K189" s="57"/>
      <c r="L189" s="57"/>
      <c r="M189" s="57"/>
    </row>
    <row r="190" spans="1:13">
      <c r="A190" s="1" t="s">
        <v>19</v>
      </c>
      <c r="B190" s="57" t="s">
        <v>21</v>
      </c>
      <c r="C190" s="128">
        <f>+C169</f>
        <v>151.61000000000001</v>
      </c>
      <c r="D190" s="128">
        <f>+D169</f>
        <v>104.17</v>
      </c>
      <c r="E190" s="128">
        <f>+E169</f>
        <v>47.44</v>
      </c>
      <c r="F190" s="129">
        <f>+F189</f>
        <v>0.83660000000000001</v>
      </c>
      <c r="G190" s="128">
        <f t="shared" si="68"/>
        <v>87.148622000000003</v>
      </c>
      <c r="H190" s="128">
        <f t="shared" si="69"/>
        <v>47.44</v>
      </c>
      <c r="I190" s="128">
        <f t="shared" si="70"/>
        <v>134.58862199999999</v>
      </c>
      <c r="J190" s="57"/>
      <c r="K190" s="57"/>
      <c r="L190" s="57"/>
      <c r="M190" s="57"/>
    </row>
    <row r="191" spans="1:13">
      <c r="A191" s="1" t="s">
        <v>22</v>
      </c>
      <c r="B191" s="57" t="s">
        <v>23</v>
      </c>
      <c r="C191" s="128">
        <f>C149</f>
        <v>976.8</v>
      </c>
      <c r="D191" s="128">
        <f>$D$69</f>
        <v>671.16</v>
      </c>
      <c r="E191" s="57">
        <f>$E$69</f>
        <v>305.64</v>
      </c>
      <c r="F191" s="129">
        <f>F189</f>
        <v>0.83660000000000001</v>
      </c>
      <c r="G191" s="128">
        <f t="shared" si="68"/>
        <v>561.49245599999995</v>
      </c>
      <c r="H191" s="57">
        <f t="shared" si="69"/>
        <v>305.64</v>
      </c>
      <c r="I191" s="128">
        <f t="shared" si="70"/>
        <v>867.13245599999993</v>
      </c>
      <c r="J191" s="128">
        <f>I191/24</f>
        <v>36.130519</v>
      </c>
      <c r="K191" s="57"/>
      <c r="L191" s="57"/>
      <c r="M191" s="57"/>
    </row>
    <row r="192" spans="1:13">
      <c r="A192" s="1" t="s">
        <v>24</v>
      </c>
      <c r="B192" s="57" t="s">
        <v>25</v>
      </c>
      <c r="C192" s="128">
        <f>C150</f>
        <v>181.87</v>
      </c>
      <c r="D192" s="128">
        <f>$D$70</f>
        <v>98.45</v>
      </c>
      <c r="E192" s="57">
        <f>$E$70</f>
        <v>83.42</v>
      </c>
      <c r="F192" s="129">
        <f>F191</f>
        <v>0.83660000000000001</v>
      </c>
      <c r="G192" s="128">
        <f t="shared" si="68"/>
        <v>82.36327</v>
      </c>
      <c r="H192" s="57">
        <f t="shared" si="69"/>
        <v>83.42</v>
      </c>
      <c r="I192" s="128">
        <f t="shared" si="70"/>
        <v>165.78327000000002</v>
      </c>
      <c r="J192" s="57"/>
      <c r="K192" s="57"/>
      <c r="L192" s="57"/>
      <c r="M192" s="57"/>
    </row>
    <row r="193" spans="1:10">
      <c r="A193" s="1" t="s">
        <v>26</v>
      </c>
      <c r="B193" s="57" t="s">
        <v>27</v>
      </c>
      <c r="C193" s="128">
        <f>C151</f>
        <v>743.55</v>
      </c>
      <c r="D193" s="128">
        <f>$D$71</f>
        <v>475.95</v>
      </c>
      <c r="E193" s="57">
        <f>$E$71</f>
        <v>267.60000000000002</v>
      </c>
      <c r="F193" s="129">
        <f>F192</f>
        <v>0.83660000000000001</v>
      </c>
      <c r="G193" s="128">
        <f t="shared" si="68"/>
        <v>398.17977000000002</v>
      </c>
      <c r="H193" s="57">
        <f t="shared" si="69"/>
        <v>267.60000000000002</v>
      </c>
      <c r="I193" s="128">
        <f t="shared" si="70"/>
        <v>665.7797700000001</v>
      </c>
      <c r="J193" s="57"/>
    </row>
    <row r="194" spans="1:10">
      <c r="A194" s="1" t="s">
        <v>28</v>
      </c>
      <c r="B194" s="57" t="s">
        <v>29</v>
      </c>
      <c r="C194" s="128">
        <f>C152</f>
        <v>40.700000000000003</v>
      </c>
      <c r="D194" s="128">
        <f>$D$72</f>
        <v>27.97</v>
      </c>
      <c r="E194" s="57">
        <f>$E$72</f>
        <v>12.73</v>
      </c>
      <c r="F194" s="129">
        <f>F193</f>
        <v>0.83660000000000001</v>
      </c>
      <c r="G194" s="128">
        <f t="shared" si="68"/>
        <v>23.399701999999998</v>
      </c>
      <c r="H194" s="57">
        <f t="shared" si="69"/>
        <v>12.73</v>
      </c>
      <c r="I194" s="128">
        <f>SUM(G194:H194)/4</f>
        <v>9.0324254999999987</v>
      </c>
      <c r="J194" s="57"/>
    </row>
    <row r="196" spans="1:10">
      <c r="A196" s="68" t="s">
        <v>65</v>
      </c>
      <c r="B196" s="68" t="s">
        <v>85</v>
      </c>
      <c r="C196" s="70"/>
      <c r="D196" s="69" t="s">
        <v>86</v>
      </c>
      <c r="E196" s="70"/>
      <c r="F196" s="68" t="s">
        <v>87</v>
      </c>
      <c r="G196" s="68"/>
      <c r="H196" s="68"/>
      <c r="I196" s="70"/>
      <c r="J196" s="70"/>
    </row>
    <row r="197" spans="1:10">
      <c r="A197" s="70"/>
      <c r="B197" s="70"/>
      <c r="C197" s="137" t="s">
        <v>4</v>
      </c>
      <c r="D197" s="138" t="s">
        <v>5</v>
      </c>
      <c r="E197" s="137" t="s">
        <v>6</v>
      </c>
      <c r="F197" s="137"/>
      <c r="G197" s="137" t="s">
        <v>7</v>
      </c>
      <c r="H197" s="137" t="s">
        <v>8</v>
      </c>
      <c r="I197" s="137" t="s">
        <v>9</v>
      </c>
      <c r="J197" s="137"/>
    </row>
    <row r="198" spans="1:10">
      <c r="A198" s="70" t="s">
        <v>10</v>
      </c>
      <c r="B198" s="70"/>
      <c r="C198" s="139" t="s">
        <v>11</v>
      </c>
      <c r="D198" s="140" t="s">
        <v>12</v>
      </c>
      <c r="E198" s="139" t="s">
        <v>13</v>
      </c>
      <c r="F198" s="139" t="s">
        <v>14</v>
      </c>
      <c r="G198" s="139" t="s">
        <v>15</v>
      </c>
      <c r="H198" s="139" t="s">
        <v>12</v>
      </c>
      <c r="I198" s="139" t="s">
        <v>11</v>
      </c>
      <c r="J198" s="139" t="s">
        <v>16</v>
      </c>
    </row>
    <row r="199" spans="1:10">
      <c r="A199" s="68" t="s">
        <v>19</v>
      </c>
      <c r="B199" s="70" t="s">
        <v>20</v>
      </c>
      <c r="C199" s="141"/>
      <c r="D199" s="141"/>
      <c r="E199" s="70"/>
      <c r="F199" s="142"/>
      <c r="G199" s="141">
        <f>D199*F199</f>
        <v>0</v>
      </c>
      <c r="H199" s="70">
        <f>E199</f>
        <v>0</v>
      </c>
      <c r="I199" s="141">
        <f>SUM(G199:H199)</f>
        <v>0</v>
      </c>
      <c r="J199" s="70"/>
    </row>
    <row r="200" spans="1:10">
      <c r="A200" s="68" t="s">
        <v>19</v>
      </c>
      <c r="B200" s="70" t="s">
        <v>21</v>
      </c>
      <c r="C200" s="141"/>
      <c r="D200" s="141"/>
      <c r="E200" s="141"/>
      <c r="F200" s="142">
        <v>0.83399999999999996</v>
      </c>
      <c r="G200" s="141">
        <f>D200*F200</f>
        <v>0</v>
      </c>
      <c r="H200" s="141">
        <f>E200</f>
        <v>0</v>
      </c>
      <c r="I200" s="141">
        <f>SUM(G200:H200)</f>
        <v>0</v>
      </c>
      <c r="J200" s="70"/>
    </row>
    <row r="201" spans="1:10">
      <c r="A201" s="68" t="s">
        <v>22</v>
      </c>
      <c r="B201" s="70" t="s">
        <v>23</v>
      </c>
      <c r="C201" s="141"/>
      <c r="D201" s="141"/>
      <c r="E201" s="70"/>
      <c r="F201" s="142">
        <f>F199</f>
        <v>0</v>
      </c>
      <c r="G201" s="141">
        <f>D201*F201</f>
        <v>0</v>
      </c>
      <c r="H201" s="70">
        <f>E201</f>
        <v>0</v>
      </c>
      <c r="I201" s="141">
        <f>SUM(G201:H201)</f>
        <v>0</v>
      </c>
      <c r="J201" s="141">
        <f>I201/24</f>
        <v>0</v>
      </c>
    </row>
    <row r="202" spans="1:10">
      <c r="A202" s="68" t="s">
        <v>24</v>
      </c>
      <c r="B202" s="70" t="s">
        <v>25</v>
      </c>
      <c r="C202" s="141"/>
      <c r="D202" s="141"/>
      <c r="E202" s="70"/>
      <c r="F202" s="142">
        <f>F201</f>
        <v>0</v>
      </c>
      <c r="G202" s="141">
        <f>D202*F202</f>
        <v>0</v>
      </c>
      <c r="H202" s="70">
        <f>E202</f>
        <v>0</v>
      </c>
      <c r="I202" s="141">
        <f>SUM(G202:H202)</f>
        <v>0</v>
      </c>
      <c r="J202" s="70"/>
    </row>
    <row r="203" spans="1:10">
      <c r="A203" s="68" t="s">
        <v>26</v>
      </c>
      <c r="B203" s="70" t="s">
        <v>27</v>
      </c>
      <c r="C203" s="141"/>
      <c r="D203" s="141"/>
      <c r="E203" s="70"/>
      <c r="F203" s="142">
        <f>F202</f>
        <v>0</v>
      </c>
      <c r="G203" s="141">
        <f>D203*F203</f>
        <v>0</v>
      </c>
      <c r="H203" s="70">
        <f>E203</f>
        <v>0</v>
      </c>
      <c r="I203" s="141">
        <f>SUM(G203:H203)</f>
        <v>0</v>
      </c>
      <c r="J203" s="70"/>
    </row>
    <row r="204" spans="1:10">
      <c r="A204" s="1"/>
      <c r="B204" s="57"/>
      <c r="C204" s="57"/>
      <c r="D204" s="128"/>
      <c r="E204" s="57"/>
      <c r="F204" s="122"/>
      <c r="G204" s="128"/>
      <c r="H204" s="57"/>
      <c r="I204" s="128"/>
      <c r="J204" s="57"/>
    </row>
    <row r="205" spans="1:10">
      <c r="A205" s="1"/>
      <c r="B205" s="57"/>
      <c r="C205" s="57"/>
      <c r="D205" s="128"/>
      <c r="E205" s="57"/>
      <c r="F205" s="122"/>
      <c r="G205" s="128"/>
      <c r="H205" s="57"/>
      <c r="I205" s="128"/>
      <c r="J205" s="57"/>
    </row>
    <row r="206" spans="1:10">
      <c r="A206" s="68" t="s">
        <v>72</v>
      </c>
      <c r="B206" s="68" t="s">
        <v>88</v>
      </c>
      <c r="C206" s="70"/>
      <c r="D206" s="69" t="s">
        <v>89</v>
      </c>
      <c r="E206" s="70"/>
      <c r="F206" s="68" t="s">
        <v>90</v>
      </c>
      <c r="G206" s="70"/>
      <c r="H206" s="70"/>
      <c r="I206" s="70"/>
      <c r="J206" s="70"/>
    </row>
    <row r="207" spans="1:10">
      <c r="A207" s="70"/>
      <c r="B207" s="70"/>
      <c r="C207" s="137" t="s">
        <v>4</v>
      </c>
      <c r="D207" s="138" t="s">
        <v>5</v>
      </c>
      <c r="E207" s="137" t="s">
        <v>6</v>
      </c>
      <c r="F207" s="137"/>
      <c r="G207" s="137" t="s">
        <v>7</v>
      </c>
      <c r="H207" s="137" t="s">
        <v>8</v>
      </c>
      <c r="I207" s="137" t="s">
        <v>9</v>
      </c>
      <c r="J207" s="137"/>
    </row>
    <row r="208" spans="1:10">
      <c r="A208" s="70" t="s">
        <v>10</v>
      </c>
      <c r="B208" s="70"/>
      <c r="C208" s="139" t="s">
        <v>11</v>
      </c>
      <c r="D208" s="140" t="s">
        <v>12</v>
      </c>
      <c r="E208" s="139" t="s">
        <v>13</v>
      </c>
      <c r="F208" s="139" t="s">
        <v>14</v>
      </c>
      <c r="G208" s="139" t="s">
        <v>15</v>
      </c>
      <c r="H208" s="139" t="s">
        <v>12</v>
      </c>
      <c r="I208" s="139" t="s">
        <v>11</v>
      </c>
      <c r="J208" s="139" t="s">
        <v>16</v>
      </c>
    </row>
    <row r="209" spans="1:10">
      <c r="A209" s="68" t="s">
        <v>19</v>
      </c>
      <c r="B209" s="70" t="s">
        <v>20</v>
      </c>
      <c r="C209" s="141">
        <f>+C199</f>
        <v>0</v>
      </c>
      <c r="D209" s="141"/>
      <c r="E209" s="70"/>
      <c r="F209" s="142"/>
      <c r="G209" s="141">
        <f>D209*F209</f>
        <v>0</v>
      </c>
      <c r="H209" s="70">
        <f>E209</f>
        <v>0</v>
      </c>
      <c r="I209" s="141">
        <f>SUM(G209:H209)</f>
        <v>0</v>
      </c>
      <c r="J209" s="70"/>
    </row>
    <row r="210" spans="1:10">
      <c r="A210" s="68" t="s">
        <v>19</v>
      </c>
      <c r="B210" s="70" t="s">
        <v>21</v>
      </c>
      <c r="C210" s="141">
        <f>+C200</f>
        <v>0</v>
      </c>
      <c r="D210" s="141"/>
      <c r="E210" s="141"/>
      <c r="F210" s="142">
        <v>0.86119999999999997</v>
      </c>
      <c r="G210" s="141">
        <f>D210*F210</f>
        <v>0</v>
      </c>
      <c r="H210" s="141">
        <f>E210</f>
        <v>0</v>
      </c>
      <c r="I210" s="141">
        <f>SUM(G210:H210)</f>
        <v>0</v>
      </c>
      <c r="J210" s="70"/>
    </row>
    <row r="211" spans="1:10">
      <c r="A211" s="68" t="s">
        <v>22</v>
      </c>
      <c r="B211" s="70" t="s">
        <v>23</v>
      </c>
      <c r="C211" s="141">
        <f>+C201</f>
        <v>0</v>
      </c>
      <c r="D211" s="141"/>
      <c r="E211" s="70"/>
      <c r="F211" s="142">
        <f>F209</f>
        <v>0</v>
      </c>
      <c r="G211" s="141">
        <f>D211*F211</f>
        <v>0</v>
      </c>
      <c r="H211" s="70">
        <f>E211</f>
        <v>0</v>
      </c>
      <c r="I211" s="141">
        <f>SUM(G211:H211)</f>
        <v>0</v>
      </c>
      <c r="J211" s="141">
        <f>I211/24</f>
        <v>0</v>
      </c>
    </row>
    <row r="212" spans="1:10">
      <c r="A212" s="68" t="s">
        <v>24</v>
      </c>
      <c r="B212" s="70" t="s">
        <v>25</v>
      </c>
      <c r="C212" s="141">
        <f>+C202</f>
        <v>0</v>
      </c>
      <c r="D212" s="141"/>
      <c r="E212" s="70"/>
      <c r="F212" s="142">
        <f>F211</f>
        <v>0</v>
      </c>
      <c r="G212" s="141">
        <f>D212*F212</f>
        <v>0</v>
      </c>
      <c r="H212" s="70">
        <f>E212</f>
        <v>0</v>
      </c>
      <c r="I212" s="141">
        <f>SUM(G212:H212)</f>
        <v>0</v>
      </c>
      <c r="J212" s="70"/>
    </row>
    <row r="213" spans="1:10">
      <c r="A213" s="68" t="s">
        <v>26</v>
      </c>
      <c r="B213" s="70" t="s">
        <v>27</v>
      </c>
      <c r="C213" s="141">
        <f>+C203</f>
        <v>0</v>
      </c>
      <c r="D213" s="141"/>
      <c r="E213" s="70"/>
      <c r="F213" s="142">
        <f>F212</f>
        <v>0</v>
      </c>
      <c r="G213" s="141">
        <f>D213*F213</f>
        <v>0</v>
      </c>
      <c r="H213" s="70">
        <f>E213</f>
        <v>0</v>
      </c>
      <c r="I213" s="141">
        <f>SUM(G213:H213)</f>
        <v>0</v>
      </c>
      <c r="J213" s="70"/>
    </row>
    <row r="216" spans="1:10">
      <c r="A216" s="68" t="s">
        <v>68</v>
      </c>
      <c r="B216" s="68" t="s">
        <v>91</v>
      </c>
      <c r="C216" s="70"/>
      <c r="D216" s="69" t="s">
        <v>92</v>
      </c>
      <c r="E216" s="70"/>
      <c r="F216" s="68" t="s">
        <v>81</v>
      </c>
      <c r="G216" s="70"/>
      <c r="H216" s="70"/>
      <c r="I216" s="70"/>
      <c r="J216" s="70"/>
    </row>
    <row r="217" spans="1:10">
      <c r="A217" s="70"/>
      <c r="B217" s="70"/>
      <c r="C217" s="137" t="s">
        <v>4</v>
      </c>
      <c r="D217" s="138" t="s">
        <v>5</v>
      </c>
      <c r="E217" s="137" t="s">
        <v>6</v>
      </c>
      <c r="F217" s="137"/>
      <c r="G217" s="137" t="s">
        <v>7</v>
      </c>
      <c r="H217" s="137" t="s">
        <v>8</v>
      </c>
      <c r="I217" s="137" t="s">
        <v>9</v>
      </c>
      <c r="J217" s="137"/>
    </row>
    <row r="218" spans="1:10">
      <c r="A218" s="70" t="s">
        <v>10</v>
      </c>
      <c r="B218" s="70"/>
      <c r="C218" s="139" t="s">
        <v>11</v>
      </c>
      <c r="D218" s="140" t="s">
        <v>12</v>
      </c>
      <c r="E218" s="139" t="s">
        <v>13</v>
      </c>
      <c r="F218" s="139" t="s">
        <v>14</v>
      </c>
      <c r="G218" s="139" t="s">
        <v>15</v>
      </c>
      <c r="H218" s="139" t="s">
        <v>12</v>
      </c>
      <c r="I218" s="139" t="s">
        <v>11</v>
      </c>
      <c r="J218" s="139" t="s">
        <v>16</v>
      </c>
    </row>
    <row r="219" spans="1:10">
      <c r="A219" s="68" t="s">
        <v>19</v>
      </c>
      <c r="B219" s="70" t="s">
        <v>20</v>
      </c>
      <c r="C219" s="141">
        <f>+C209</f>
        <v>0</v>
      </c>
      <c r="D219" s="141"/>
      <c r="E219" s="70"/>
      <c r="F219" s="142"/>
      <c r="G219" s="141">
        <f>D219*F219</f>
        <v>0</v>
      </c>
      <c r="H219" s="70">
        <f>E219</f>
        <v>0</v>
      </c>
      <c r="I219" s="141">
        <f>SUM(G219:H219)</f>
        <v>0</v>
      </c>
      <c r="J219" s="70"/>
    </row>
    <row r="220" spans="1:10">
      <c r="A220" s="68" t="s">
        <v>19</v>
      </c>
      <c r="B220" s="70" t="s">
        <v>21</v>
      </c>
      <c r="C220" s="141">
        <f>+C210</f>
        <v>0</v>
      </c>
      <c r="D220" s="141"/>
      <c r="E220" s="141"/>
      <c r="F220" s="142">
        <v>0.86860000000000004</v>
      </c>
      <c r="G220" s="141">
        <f>D220*F220</f>
        <v>0</v>
      </c>
      <c r="H220" s="141">
        <f>E220</f>
        <v>0</v>
      </c>
      <c r="I220" s="141">
        <f>SUM(G220:H220)</f>
        <v>0</v>
      </c>
      <c r="J220" s="70"/>
    </row>
    <row r="221" spans="1:10">
      <c r="A221" s="68" t="s">
        <v>22</v>
      </c>
      <c r="B221" s="70" t="s">
        <v>23</v>
      </c>
      <c r="C221" s="141">
        <f>+C211</f>
        <v>0</v>
      </c>
      <c r="D221" s="141"/>
      <c r="E221" s="70"/>
      <c r="F221" s="142">
        <f>F219</f>
        <v>0</v>
      </c>
      <c r="G221" s="141">
        <f>D221*F221</f>
        <v>0</v>
      </c>
      <c r="H221" s="70">
        <f>E221</f>
        <v>0</v>
      </c>
      <c r="I221" s="141">
        <f>SUM(G221:H221)</f>
        <v>0</v>
      </c>
      <c r="J221" s="141">
        <f>I221/24</f>
        <v>0</v>
      </c>
    </row>
    <row r="222" spans="1:10">
      <c r="A222" s="68" t="s">
        <v>24</v>
      </c>
      <c r="B222" s="70" t="s">
        <v>25</v>
      </c>
      <c r="C222" s="141">
        <f>+C212</f>
        <v>0</v>
      </c>
      <c r="D222" s="141"/>
      <c r="E222" s="70"/>
      <c r="F222" s="142">
        <f>F221</f>
        <v>0</v>
      </c>
      <c r="G222" s="141">
        <f>D222*F222</f>
        <v>0</v>
      </c>
      <c r="H222" s="70">
        <f>E222</f>
        <v>0</v>
      </c>
      <c r="I222" s="141">
        <f>SUM(G222:H222)</f>
        <v>0</v>
      </c>
      <c r="J222" s="70"/>
    </row>
    <row r="223" spans="1:10">
      <c r="A223" s="68" t="s">
        <v>26</v>
      </c>
      <c r="B223" s="70" t="s">
        <v>27</v>
      </c>
      <c r="C223" s="141">
        <f>+C213</f>
        <v>0</v>
      </c>
      <c r="D223" s="141"/>
      <c r="E223" s="70"/>
      <c r="F223" s="142">
        <f>F222</f>
        <v>0</v>
      </c>
      <c r="G223" s="141">
        <f>D223*F223</f>
        <v>0</v>
      </c>
      <c r="H223" s="70">
        <f>E223</f>
        <v>0</v>
      </c>
      <c r="I223" s="141">
        <f>SUM(G223:H223)</f>
        <v>0</v>
      </c>
      <c r="J223" s="70"/>
    </row>
    <row r="226" spans="1:10">
      <c r="A226" s="68" t="s">
        <v>93</v>
      </c>
      <c r="B226" s="68" t="s">
        <v>94</v>
      </c>
      <c r="C226" s="70"/>
      <c r="D226" s="69" t="s">
        <v>95</v>
      </c>
      <c r="E226" s="70"/>
      <c r="F226" s="68" t="s">
        <v>96</v>
      </c>
      <c r="G226" s="70"/>
      <c r="H226" s="70"/>
      <c r="I226" s="70"/>
      <c r="J226" s="70"/>
    </row>
    <row r="227" spans="1:10">
      <c r="A227" s="70"/>
      <c r="B227" s="70"/>
      <c r="C227" s="137" t="s">
        <v>4</v>
      </c>
      <c r="D227" s="138" t="s">
        <v>5</v>
      </c>
      <c r="E227" s="137" t="s">
        <v>6</v>
      </c>
      <c r="F227" s="137"/>
      <c r="G227" s="137" t="s">
        <v>7</v>
      </c>
      <c r="H227" s="137" t="s">
        <v>8</v>
      </c>
      <c r="I227" s="137" t="s">
        <v>9</v>
      </c>
      <c r="J227" s="137"/>
    </row>
    <row r="228" spans="1:10">
      <c r="A228" s="70" t="s">
        <v>10</v>
      </c>
      <c r="B228" s="70"/>
      <c r="C228" s="139" t="s">
        <v>11</v>
      </c>
      <c r="D228" s="140" t="s">
        <v>12</v>
      </c>
      <c r="E228" s="139" t="s">
        <v>13</v>
      </c>
      <c r="F228" s="139" t="s">
        <v>14</v>
      </c>
      <c r="G228" s="139" t="s">
        <v>15</v>
      </c>
      <c r="H228" s="139" t="s">
        <v>12</v>
      </c>
      <c r="I228" s="139" t="s">
        <v>11</v>
      </c>
      <c r="J228" s="139" t="s">
        <v>16</v>
      </c>
    </row>
    <row r="229" spans="1:10">
      <c r="A229" s="68" t="s">
        <v>19</v>
      </c>
      <c r="B229" s="70" t="s">
        <v>20</v>
      </c>
      <c r="C229" s="141">
        <f>+C219</f>
        <v>0</v>
      </c>
      <c r="D229" s="141"/>
      <c r="E229" s="70"/>
      <c r="F229" s="142"/>
      <c r="G229" s="141">
        <f>D229*F229</f>
        <v>0</v>
      </c>
      <c r="H229" s="70">
        <f>E229</f>
        <v>0</v>
      </c>
      <c r="I229" s="141">
        <f>SUM(G229:H229)</f>
        <v>0</v>
      </c>
      <c r="J229" s="70"/>
    </row>
    <row r="230" spans="1:10">
      <c r="A230" s="68" t="s">
        <v>19</v>
      </c>
      <c r="B230" s="70" t="s">
        <v>21</v>
      </c>
      <c r="C230" s="141">
        <f>+C220</f>
        <v>0</v>
      </c>
      <c r="D230" s="141"/>
      <c r="E230" s="141"/>
      <c r="F230" s="142">
        <v>0.85370000000000001</v>
      </c>
      <c r="G230" s="141">
        <f>D230*F230</f>
        <v>0</v>
      </c>
      <c r="H230" s="141">
        <f>E230</f>
        <v>0</v>
      </c>
      <c r="I230" s="141">
        <f>SUM(G230:H230)</f>
        <v>0</v>
      </c>
      <c r="J230" s="70"/>
    </row>
    <row r="231" spans="1:10">
      <c r="A231" s="68" t="s">
        <v>22</v>
      </c>
      <c r="B231" s="70" t="s">
        <v>23</v>
      </c>
      <c r="C231" s="141">
        <f>+C221</f>
        <v>0</v>
      </c>
      <c r="D231" s="141"/>
      <c r="E231" s="70"/>
      <c r="F231" s="142">
        <f>F229</f>
        <v>0</v>
      </c>
      <c r="G231" s="141">
        <f>D231*F231</f>
        <v>0</v>
      </c>
      <c r="H231" s="70">
        <f>E231</f>
        <v>0</v>
      </c>
      <c r="I231" s="141">
        <f>SUM(G231:H231)</f>
        <v>0</v>
      </c>
      <c r="J231" s="141">
        <f>I231/24</f>
        <v>0</v>
      </c>
    </row>
    <row r="232" spans="1:10">
      <c r="A232" s="68" t="s">
        <v>24</v>
      </c>
      <c r="B232" s="70" t="s">
        <v>25</v>
      </c>
      <c r="C232" s="141">
        <f>+C222</f>
        <v>0</v>
      </c>
      <c r="D232" s="141"/>
      <c r="E232" s="70"/>
      <c r="F232" s="142">
        <f>F231</f>
        <v>0</v>
      </c>
      <c r="G232" s="141">
        <f>D232*F232</f>
        <v>0</v>
      </c>
      <c r="H232" s="70">
        <f>E232</f>
        <v>0</v>
      </c>
      <c r="I232" s="141">
        <f>SUM(G232:H232)</f>
        <v>0</v>
      </c>
      <c r="J232" s="70"/>
    </row>
    <row r="233" spans="1:10">
      <c r="A233" s="68" t="s">
        <v>26</v>
      </c>
      <c r="B233" s="70" t="s">
        <v>27</v>
      </c>
      <c r="C233" s="141">
        <f>+C223</f>
        <v>0</v>
      </c>
      <c r="D233" s="141"/>
      <c r="E233" s="70"/>
      <c r="F233" s="142">
        <f>F232</f>
        <v>0</v>
      </c>
      <c r="G233" s="141">
        <f>D233*F233</f>
        <v>0</v>
      </c>
      <c r="H233" s="70">
        <f>E233</f>
        <v>0</v>
      </c>
      <c r="I233" s="141">
        <f>SUM(G233:H233)</f>
        <v>0</v>
      </c>
      <c r="J233" s="70"/>
    </row>
  </sheetData>
  <mergeCells count="1">
    <mergeCell ref="A1:H1"/>
  </mergeCells>
  <phoneticPr fontId="2" type="noConversion"/>
  <printOptions horizontalCentered="1" gridLines="1"/>
  <pageMargins left="0.25" right="0.5" top="0.6" bottom="0.64" header="0.19" footer="0.28000000000000003"/>
  <pageSetup fitToHeight="2" orientation="portrait" horizontalDpi="4294967294" r:id="rId1"/>
  <headerFooter alignWithMargins="0">
    <oddHeader xml:space="preserve">&amp;CHOSPICE RATES FOR 2018
EFFECTIVE DATE 10-01-2017
</oddHeader>
    <oddFooter>&amp;L&amp;8&amp;F&amp;A&amp;CPage &amp;P&amp;R&amp;D</oddFooter>
  </headerFooter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4"/>
  <sheetViews>
    <sheetView workbookViewId="0">
      <selection activeCell="F21" sqref="F21"/>
    </sheetView>
  </sheetViews>
  <sheetFormatPr defaultColWidth="8" defaultRowHeight="15"/>
  <cols>
    <col min="1" max="1" width="56.75" style="12" customWidth="1"/>
    <col min="2" max="2" width="5" style="9" customWidth="1"/>
    <col min="3" max="3" width="7.125" style="9" customWidth="1"/>
    <col min="4" max="4" width="6" style="10" hidden="1" customWidth="1"/>
    <col min="5" max="5" width="9.125" style="10" bestFit="1" customWidth="1"/>
    <col min="6" max="6" width="9.125" style="10" customWidth="1"/>
    <col min="7" max="7" width="10.25" style="10" customWidth="1"/>
    <col min="8" max="9" width="10.25" style="10" hidden="1" customWidth="1"/>
    <col min="10" max="11" width="9.125" style="10" bestFit="1" customWidth="1"/>
    <col min="12" max="12" width="9.125" style="10" customWidth="1"/>
    <col min="13" max="13" width="10.625" style="10" customWidth="1"/>
    <col min="14" max="16384" width="8" style="10"/>
  </cols>
  <sheetData>
    <row r="1" spans="1:15" ht="18.75">
      <c r="A1" s="118" t="s">
        <v>97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1"/>
    </row>
    <row r="2" spans="1:15">
      <c r="A2" s="109"/>
    </row>
    <row r="3" spans="1:15">
      <c r="A3" s="110" t="s">
        <v>98</v>
      </c>
    </row>
    <row r="4" spans="1:15" ht="15.75" thickBot="1">
      <c r="A4" s="11"/>
    </row>
    <row r="5" spans="1:15" ht="58.5" thickBot="1">
      <c r="A5" s="38"/>
      <c r="B5" s="39"/>
      <c r="C5" s="39"/>
      <c r="D5" s="11"/>
      <c r="E5" s="44" t="s">
        <v>99</v>
      </c>
      <c r="F5" s="44" t="s">
        <v>99</v>
      </c>
      <c r="G5" s="45" t="s">
        <v>100</v>
      </c>
      <c r="H5" s="45" t="s">
        <v>101</v>
      </c>
      <c r="I5" s="45" t="s">
        <v>102</v>
      </c>
      <c r="J5" s="45" t="s">
        <v>103</v>
      </c>
      <c r="K5" s="46" t="s">
        <v>104</v>
      </c>
      <c r="L5" s="46" t="s">
        <v>29</v>
      </c>
    </row>
    <row r="6" spans="1:15" ht="58.5" thickBot="1">
      <c r="A6" s="47" t="s">
        <v>105</v>
      </c>
      <c r="B6" s="48" t="s">
        <v>106</v>
      </c>
      <c r="C6" s="49" t="s">
        <v>107</v>
      </c>
      <c r="D6" s="50" t="s">
        <v>108</v>
      </c>
      <c r="E6" s="51" t="s">
        <v>109</v>
      </c>
      <c r="F6" s="51" t="s">
        <v>110</v>
      </c>
      <c r="G6" s="52" t="s">
        <v>111</v>
      </c>
      <c r="H6" s="52" t="s">
        <v>112</v>
      </c>
      <c r="I6" s="52" t="s">
        <v>112</v>
      </c>
      <c r="J6" s="52" t="s">
        <v>113</v>
      </c>
      <c r="K6" s="53" t="s">
        <v>114</v>
      </c>
      <c r="L6" s="53" t="s">
        <v>115</v>
      </c>
    </row>
    <row r="7" spans="1:15">
      <c r="A7" s="42" t="s">
        <v>116</v>
      </c>
      <c r="B7" s="40"/>
      <c r="C7" s="36"/>
      <c r="D7" s="43"/>
      <c r="E7" s="67"/>
      <c r="F7" s="36"/>
      <c r="G7" s="40"/>
      <c r="H7" s="40"/>
      <c r="I7" s="40"/>
      <c r="J7" s="40"/>
      <c r="K7" s="41"/>
      <c r="L7" s="67"/>
    </row>
    <row r="8" spans="1:15">
      <c r="A8" s="13" t="s">
        <v>117</v>
      </c>
      <c r="B8" s="14">
        <v>39</v>
      </c>
      <c r="C8" s="15">
        <v>11700</v>
      </c>
      <c r="D8" s="16">
        <v>480</v>
      </c>
      <c r="E8" s="18">
        <f>+'Hospicework proposal FY18'!I7</f>
        <v>175.49631399999998</v>
      </c>
      <c r="F8" s="18">
        <f>+'Hospicework proposal FY18'!I8</f>
        <v>137.83872600000001</v>
      </c>
      <c r="G8" s="18">
        <f>+'Hospicework proposal FY18'!J9</f>
        <v>37.003026999999996</v>
      </c>
      <c r="H8" s="17">
        <f>+'Hospicework proposal FY18'!K8</f>
        <v>0</v>
      </c>
      <c r="I8" s="17">
        <f>+'Hospicework proposal FY18'!L8</f>
        <v>0</v>
      </c>
      <c r="J8" s="19">
        <f>+'Hospicework proposal FY18'!I10</f>
        <v>168.85491000000002</v>
      </c>
      <c r="K8" s="18">
        <f>+'Hospicework proposal FY18'!I11</f>
        <v>680.62941000000001</v>
      </c>
      <c r="L8" s="18">
        <f>+'Hospicework proposal FY18'!I12</f>
        <v>9.2505914999999987</v>
      </c>
      <c r="M8" s="71"/>
      <c r="N8" s="71"/>
      <c r="O8" s="71"/>
    </row>
    <row r="9" spans="1:15">
      <c r="A9" s="20" t="s">
        <v>118</v>
      </c>
      <c r="B9" s="21"/>
      <c r="C9" s="22"/>
      <c r="D9" s="23"/>
      <c r="E9" s="25"/>
      <c r="F9" s="24"/>
      <c r="G9" s="25"/>
      <c r="H9" s="25"/>
      <c r="I9" s="25"/>
      <c r="J9" s="25"/>
      <c r="K9" s="26"/>
      <c r="L9" s="73"/>
    </row>
    <row r="10" spans="1:15">
      <c r="A10" s="13" t="s">
        <v>119</v>
      </c>
      <c r="B10" s="14" t="s">
        <v>120</v>
      </c>
      <c r="C10" s="15">
        <v>15500</v>
      </c>
      <c r="D10" s="16">
        <v>34</v>
      </c>
      <c r="E10" s="18">
        <f>+'Hospicework proposal FY18'!I17</f>
        <v>172.631506</v>
      </c>
      <c r="F10" s="17">
        <f>+'Hospicework proposal FY18'!I18</f>
        <v>135.58865399999999</v>
      </c>
      <c r="G10" s="18">
        <f>+'Hospicework proposal FY18'!J19</f>
        <v>36.398982999999994</v>
      </c>
      <c r="H10" s="18">
        <v>35.566324166666668</v>
      </c>
      <c r="I10" s="18">
        <v>35.566324166666668</v>
      </c>
      <c r="J10" s="18">
        <f>+'Hospicework proposal FY18'!I20</f>
        <v>166.72838999999999</v>
      </c>
      <c r="K10" s="18">
        <f>+'Hospicework proposal FY18'!I21</f>
        <v>670.34888999999998</v>
      </c>
      <c r="L10" s="18">
        <f>+'Hospicework proposal FY18'!I22</f>
        <v>9.099553499999999</v>
      </c>
    </row>
    <row r="11" spans="1:15">
      <c r="A11" s="20" t="s">
        <v>121</v>
      </c>
      <c r="B11" s="21"/>
      <c r="C11" s="22"/>
      <c r="D11" s="23"/>
      <c r="E11" s="25"/>
      <c r="F11" s="24"/>
      <c r="G11" s="25"/>
      <c r="H11" s="25"/>
      <c r="I11" s="25"/>
      <c r="J11" s="25"/>
      <c r="K11" s="27"/>
      <c r="L11" s="73"/>
    </row>
    <row r="12" spans="1:15" ht="18" customHeight="1">
      <c r="A12" s="72" t="s">
        <v>122</v>
      </c>
      <c r="B12" s="59">
        <v>41</v>
      </c>
      <c r="C12" s="15">
        <v>16740</v>
      </c>
      <c r="D12" s="16">
        <v>1520</v>
      </c>
      <c r="E12" s="18">
        <f>+'Hospicework proposal FY18'!I27</f>
        <v>181.29224499999998</v>
      </c>
      <c r="F12" s="17">
        <f>+'Hospicework proposal FY18'!I28</f>
        <v>142.39095499999999</v>
      </c>
      <c r="G12" s="18">
        <f>+'Hospicework proposal FY18'!J29</f>
        <v>38.225097499999997</v>
      </c>
      <c r="H12" s="18">
        <v>37.087049333333333</v>
      </c>
      <c r="I12" s="18">
        <v>37.087049333333333</v>
      </c>
      <c r="J12" s="18">
        <f>+'Hospicework proposal FY18'!I30</f>
        <v>173.157175</v>
      </c>
      <c r="K12" s="19">
        <f>+'Hospicework proposal FY18'!I31</f>
        <v>701.42842500000006</v>
      </c>
      <c r="L12" s="18">
        <f>+'Hospicework proposal FY18'!I32</f>
        <v>9.5561637499999996</v>
      </c>
    </row>
    <row r="13" spans="1:15">
      <c r="A13" s="61" t="s">
        <v>123</v>
      </c>
      <c r="B13" s="62"/>
      <c r="C13" s="22"/>
      <c r="D13" s="23"/>
      <c r="E13" s="25"/>
      <c r="F13" s="24"/>
      <c r="G13" s="25"/>
      <c r="H13" s="25"/>
      <c r="I13" s="25"/>
      <c r="J13" s="25"/>
      <c r="K13" s="26"/>
      <c r="L13" s="73"/>
    </row>
    <row r="14" spans="1:15">
      <c r="A14" s="60" t="s">
        <v>124</v>
      </c>
      <c r="B14" s="59" t="s">
        <v>125</v>
      </c>
      <c r="C14" s="15">
        <v>20500</v>
      </c>
      <c r="D14" s="16">
        <v>6640</v>
      </c>
      <c r="E14" s="18">
        <f>+'Hospicework proposal FY18'!I37</f>
        <v>189.07762599999998</v>
      </c>
      <c r="F14" s="17">
        <f>+'Hospicework proposal FY18'!I38</f>
        <v>148.50573399999999</v>
      </c>
      <c r="G14" s="18">
        <f>+'Hospicework proposal FY18'!J39</f>
        <v>39.866642999999996</v>
      </c>
      <c r="H14" s="18">
        <v>38.862130666666665</v>
      </c>
      <c r="I14" s="18">
        <v>38.862130666666665</v>
      </c>
      <c r="J14" s="18">
        <f>+'Hospicework proposal FY18'!I40</f>
        <v>178.93619000000001</v>
      </c>
      <c r="K14" s="19">
        <f>+'Hospicework proposal FY18'!I41</f>
        <v>729.36669000000006</v>
      </c>
      <c r="L14" s="18">
        <f>+'Hospicework proposal FY18'!I42</f>
        <v>9.9666235000000007</v>
      </c>
    </row>
    <row r="15" spans="1:15">
      <c r="A15" s="61" t="s">
        <v>126</v>
      </c>
      <c r="B15" s="62"/>
      <c r="C15" s="22"/>
      <c r="D15" s="23"/>
      <c r="E15" s="25"/>
      <c r="F15" s="24"/>
      <c r="G15" s="25"/>
      <c r="H15" s="25"/>
      <c r="I15" s="25"/>
      <c r="J15" s="25"/>
      <c r="K15" s="26"/>
      <c r="L15" s="73"/>
    </row>
    <row r="16" spans="1:15">
      <c r="A16" s="60" t="s">
        <v>127</v>
      </c>
      <c r="B16" s="59">
        <v>42</v>
      </c>
      <c r="C16" s="15">
        <v>22180</v>
      </c>
      <c r="D16" s="16">
        <v>2560</v>
      </c>
      <c r="E16" s="18">
        <f>+'Hospicework proposal FY18'!I47</f>
        <v>169.81975</v>
      </c>
      <c r="F16" s="17">
        <f>+'Hospicework proposal FY18'!I48</f>
        <v>133.38024999999999</v>
      </c>
      <c r="G16" s="18">
        <f>+'Hospicework proposal FY18'!J49</f>
        <v>35.806125000000002</v>
      </c>
      <c r="H16" s="18"/>
      <c r="I16" s="18"/>
      <c r="J16" s="18">
        <f>+'Hospicework proposal FY18'!I50</f>
        <v>164.64125000000001</v>
      </c>
      <c r="K16" s="19">
        <f>+'Hospicework proposal FY18'!I51</f>
        <v>660.25874999999996</v>
      </c>
      <c r="L16" s="18">
        <f>+'Hospicework proposal FY18'!I52</f>
        <v>8.9513125000000002</v>
      </c>
    </row>
    <row r="17" spans="1:12">
      <c r="A17" s="61" t="s">
        <v>128</v>
      </c>
      <c r="B17" s="62"/>
      <c r="C17" s="22"/>
      <c r="D17" s="23"/>
      <c r="E17" s="25"/>
      <c r="F17" s="24"/>
      <c r="G17" s="25"/>
      <c r="H17" s="25"/>
      <c r="I17" s="25"/>
      <c r="J17" s="25"/>
      <c r="K17" s="26"/>
      <c r="L17" s="73"/>
    </row>
    <row r="18" spans="1:12">
      <c r="A18" s="60" t="s">
        <v>129</v>
      </c>
      <c r="B18" s="59">
        <v>105</v>
      </c>
      <c r="C18" s="15">
        <v>24140</v>
      </c>
      <c r="D18" s="16">
        <v>2980</v>
      </c>
      <c r="E18" s="18">
        <f>+'Hospicework proposal FY18'!I57</f>
        <v>176.06662299999999</v>
      </c>
      <c r="F18" s="17">
        <f>+'Hospicework proposal FY18'!I58</f>
        <v>138.28665699999999</v>
      </c>
      <c r="G18" s="18">
        <f>+'Hospicework proposal FY18'!J59</f>
        <v>37.123276499999996</v>
      </c>
      <c r="H18" s="18"/>
      <c r="I18" s="18"/>
      <c r="J18" s="18">
        <f>+'Hospicework proposal FY18'!I60</f>
        <v>169.278245</v>
      </c>
      <c r="K18" s="19">
        <f>+'Hospicework proposal FY18'!I61</f>
        <v>682.67599500000006</v>
      </c>
      <c r="L18" s="18">
        <f>+'Hospicework proposal FY18'!I62</f>
        <v>9.2806592499999994</v>
      </c>
    </row>
    <row r="19" spans="1:12">
      <c r="A19" s="61" t="s">
        <v>130</v>
      </c>
      <c r="B19" s="62"/>
      <c r="C19" s="22"/>
      <c r="D19" s="23"/>
      <c r="E19" s="25"/>
      <c r="F19" s="24"/>
      <c r="G19" s="25"/>
      <c r="H19" s="25"/>
      <c r="I19" s="25"/>
      <c r="J19" s="25"/>
      <c r="K19" s="26"/>
      <c r="L19" s="73"/>
    </row>
    <row r="20" spans="1:12">
      <c r="A20" s="60" t="s">
        <v>131</v>
      </c>
      <c r="B20" s="59">
        <v>43</v>
      </c>
      <c r="C20" s="15">
        <v>24660</v>
      </c>
      <c r="D20" s="16">
        <v>3120</v>
      </c>
      <c r="E20" s="18">
        <f>+'Hospicework proposal FY18'!I67</f>
        <v>173.17528899999999</v>
      </c>
      <c r="F20" s="17">
        <f>+'Hospicework proposal FY18'!I68</f>
        <v>136.01575099999999</v>
      </c>
      <c r="G20" s="18">
        <f>+'Hospicework proposal FY18'!J69</f>
        <v>36.513639499999996</v>
      </c>
      <c r="H20" s="18"/>
      <c r="I20" s="18"/>
      <c r="J20" s="18">
        <f>+'Hospicework proposal FY18'!I70</f>
        <v>167.132035</v>
      </c>
      <c r="K20" s="19">
        <f>+'Hospicework proposal FY18'!I71</f>
        <v>672.30028500000003</v>
      </c>
      <c r="L20" s="18">
        <f>+'Hospicework proposal FY18'!I72</f>
        <v>9.1282227499999991</v>
      </c>
    </row>
    <row r="21" spans="1:12">
      <c r="A21" s="61" t="s">
        <v>132</v>
      </c>
      <c r="B21" s="62"/>
      <c r="C21" s="22"/>
      <c r="D21" s="23"/>
      <c r="E21" s="25"/>
      <c r="F21" s="24"/>
      <c r="G21" s="25"/>
      <c r="H21" s="25"/>
      <c r="I21" s="25"/>
      <c r="J21" s="25"/>
      <c r="K21" s="26"/>
      <c r="L21" s="73"/>
    </row>
    <row r="22" spans="1:12">
      <c r="A22" s="60" t="s">
        <v>133</v>
      </c>
      <c r="B22" s="59">
        <v>106</v>
      </c>
      <c r="C22" s="15">
        <v>24780</v>
      </c>
      <c r="D22" s="16">
        <v>3150</v>
      </c>
      <c r="E22" s="18">
        <f>+'Hospicework proposal FY18'!I77</f>
        <v>184.422313</v>
      </c>
      <c r="F22" s="17">
        <f>+'Hospicework proposal FY18'!I78</f>
        <v>144.849367</v>
      </c>
      <c r="G22" s="18">
        <f>+'Hospicework proposal FY18'!J79</f>
        <v>38.885071500000002</v>
      </c>
      <c r="H22" s="18"/>
      <c r="I22" s="18"/>
      <c r="J22" s="18">
        <f>+'Hospicework proposal FY18'!I80</f>
        <v>175.48059499999999</v>
      </c>
      <c r="K22" s="19">
        <f>+'Hospicework proposal FY18'!I81</f>
        <v>712.66084500000011</v>
      </c>
      <c r="L22" s="18">
        <f>+'Hospicework proposal FY18'!I82</f>
        <v>9.7211867500000011</v>
      </c>
    </row>
    <row r="23" spans="1:12">
      <c r="A23" s="61" t="s">
        <v>134</v>
      </c>
      <c r="B23" s="62"/>
      <c r="C23" s="22"/>
      <c r="D23" s="23"/>
      <c r="E23" s="25"/>
      <c r="F23" s="24"/>
      <c r="G23" s="25"/>
      <c r="H23" s="25"/>
      <c r="I23" s="25"/>
      <c r="J23" s="25"/>
      <c r="K23" s="26"/>
      <c r="L23" s="73"/>
    </row>
    <row r="24" spans="1:12" ht="15" customHeight="1">
      <c r="A24" s="60" t="s">
        <v>135</v>
      </c>
      <c r="B24" s="59">
        <v>44</v>
      </c>
      <c r="C24" s="15">
        <v>25860</v>
      </c>
      <c r="D24" s="16">
        <v>3290</v>
      </c>
      <c r="E24" s="18">
        <f>+'Hospicework proposal FY18'!I87</f>
        <v>173.73233500000001</v>
      </c>
      <c r="F24" s="17">
        <f>+'Hospicework proposal FY18'!I88</f>
        <v>136.45326499999999</v>
      </c>
      <c r="G24" s="18">
        <f>+'Hospicework proposal FY18'!J89</f>
        <v>36.631092500000001</v>
      </c>
      <c r="H24" s="18"/>
      <c r="I24" s="18"/>
      <c r="J24" s="18">
        <f>+'Hospicework proposal FY18'!I90</f>
        <v>167.545525</v>
      </c>
      <c r="K24" s="19">
        <f>+'Hospicework proposal FY18'!I91</f>
        <v>674.29927500000008</v>
      </c>
      <c r="L24" s="18">
        <f>+'Hospicework proposal FY18'!I92</f>
        <v>9.1575912499999994</v>
      </c>
    </row>
    <row r="25" spans="1:12">
      <c r="A25" s="61" t="s">
        <v>136</v>
      </c>
      <c r="B25" s="62"/>
      <c r="C25" s="22"/>
      <c r="D25" s="23"/>
      <c r="E25" s="25"/>
      <c r="F25" s="24"/>
      <c r="G25" s="25"/>
      <c r="H25" s="25"/>
      <c r="I25" s="25"/>
      <c r="J25" s="25"/>
      <c r="K25" s="26"/>
      <c r="L25" s="73"/>
    </row>
    <row r="26" spans="1:12">
      <c r="A26" s="60" t="s">
        <v>137</v>
      </c>
      <c r="B26" s="59">
        <v>45</v>
      </c>
      <c r="C26" s="15">
        <v>27340</v>
      </c>
      <c r="D26" s="16">
        <v>3605</v>
      </c>
      <c r="E26" s="18">
        <f>+'Hospicework proposal FY18'!I97</f>
        <v>166.50399999999999</v>
      </c>
      <c r="F26" s="17">
        <f>+'Hospicework proposal FY18'!I98</f>
        <v>130.77600000000001</v>
      </c>
      <c r="G26" s="18">
        <f>+'Hospicework proposal FY18'!J99</f>
        <v>35.106999999999999</v>
      </c>
      <c r="H26" s="18"/>
      <c r="I26" s="18"/>
      <c r="J26" s="18">
        <f>+'Hospicework proposal FY18'!I100</f>
        <v>162.18</v>
      </c>
      <c r="K26" s="19">
        <f>+'Hospicework proposal FY18'!I101</f>
        <v>648.36</v>
      </c>
      <c r="L26" s="18">
        <f>+'Hospicework proposal FY18'!I102</f>
        <v>8.7765000000000004</v>
      </c>
    </row>
    <row r="27" spans="1:12">
      <c r="A27" s="61" t="s">
        <v>138</v>
      </c>
      <c r="B27" s="62"/>
      <c r="C27" s="22"/>
      <c r="D27" s="23"/>
      <c r="E27" s="25"/>
      <c r="F27" s="24"/>
      <c r="G27" s="25"/>
      <c r="H27" s="25"/>
      <c r="I27" s="25"/>
      <c r="J27" s="25"/>
      <c r="K27" s="26"/>
      <c r="L27" s="73"/>
    </row>
    <row r="28" spans="1:12">
      <c r="A28" s="60" t="s">
        <v>139</v>
      </c>
      <c r="B28" s="59">
        <v>46</v>
      </c>
      <c r="C28" s="15">
        <v>39580</v>
      </c>
      <c r="D28" s="16">
        <v>6640</v>
      </c>
      <c r="E28" s="18">
        <f>+'Hospicework proposal FY18'!I107</f>
        <v>185.21809300000001</v>
      </c>
      <c r="F28" s="17">
        <f>+'Hospicework proposal FY18'!I108</f>
        <v>145.47438700000001</v>
      </c>
      <c r="G28" s="18">
        <f>+'Hospicework proposal FY18'!J109</f>
        <v>39.052861499999999</v>
      </c>
      <c r="H28" s="18"/>
      <c r="I28" s="18"/>
      <c r="J28" s="18">
        <f>+'Hospicework proposal FY18'!I110</f>
        <v>176.07129500000002</v>
      </c>
      <c r="K28" s="19">
        <f>+'Hospicework proposal FY18'!I111</f>
        <v>715.51654499999995</v>
      </c>
      <c r="L28" s="18">
        <f>+'Hospicework proposal FY18'!I112</f>
        <v>9.7631417499999991</v>
      </c>
    </row>
    <row r="29" spans="1:12">
      <c r="A29" s="61" t="s">
        <v>140</v>
      </c>
      <c r="B29" s="62"/>
      <c r="C29" s="22"/>
      <c r="D29" s="23"/>
      <c r="E29" s="25"/>
      <c r="F29" s="24"/>
      <c r="G29" s="25"/>
      <c r="H29" s="25"/>
      <c r="I29" s="25"/>
      <c r="J29" s="25"/>
      <c r="K29" s="26"/>
      <c r="L29" s="73"/>
    </row>
    <row r="30" spans="1:12">
      <c r="A30" s="60" t="s">
        <v>141</v>
      </c>
      <c r="B30" s="59">
        <v>108</v>
      </c>
      <c r="C30" s="15">
        <v>40580</v>
      </c>
      <c r="D30" s="16">
        <v>6895</v>
      </c>
      <c r="E30" s="18">
        <f>+'Hospicework proposal FY18'!I117</f>
        <v>179.85984099999999</v>
      </c>
      <c r="F30" s="17">
        <f>+'Hospicework proposal FY18'!I118</f>
        <v>141.265919</v>
      </c>
      <c r="G30" s="18">
        <f>+'Hospicework proposal FY18'!J119</f>
        <v>37.923075499999996</v>
      </c>
      <c r="H30" s="18"/>
      <c r="I30" s="18"/>
      <c r="J30" s="18">
        <f>+'Hospicework proposal FY18'!I120</f>
        <v>172.09391499999998</v>
      </c>
      <c r="K30" s="19">
        <f>+'Hospicework proposal FY18'!I121</f>
        <v>696.28816499999994</v>
      </c>
      <c r="L30" s="18">
        <f>+'Hospicework proposal FY18'!I122</f>
        <v>9.4806447499999997</v>
      </c>
    </row>
    <row r="31" spans="1:12">
      <c r="A31" s="61" t="s">
        <v>142</v>
      </c>
      <c r="B31" s="62"/>
      <c r="C31" s="22"/>
      <c r="D31" s="23"/>
      <c r="E31" s="25"/>
      <c r="F31" s="24"/>
      <c r="G31" s="25"/>
      <c r="H31" s="25"/>
      <c r="I31" s="25"/>
      <c r="J31" s="25"/>
      <c r="K31" s="26"/>
      <c r="L31" s="73"/>
    </row>
    <row r="32" spans="1:12">
      <c r="A32" s="60" t="s">
        <v>143</v>
      </c>
      <c r="B32" s="59">
        <v>47</v>
      </c>
      <c r="C32" s="15">
        <v>48900</v>
      </c>
      <c r="D32" s="16">
        <v>9200</v>
      </c>
      <c r="E32" s="18">
        <f>+'Hospicework proposal FY18'!I127</f>
        <v>176.46451299999998</v>
      </c>
      <c r="F32" s="17">
        <f>+'Hospicework proposal FY18'!I128</f>
        <v>138.59916699999999</v>
      </c>
      <c r="G32" s="18">
        <f>+'Hospicework proposal FY18'!J129</f>
        <v>37.207171499999994</v>
      </c>
      <c r="H32" s="18"/>
      <c r="I32" s="18"/>
      <c r="J32" s="18">
        <f>+'Hospicework proposal FY18'!I130</f>
        <v>169.57359500000001</v>
      </c>
      <c r="K32" s="19">
        <f>+'Hospicework proposal FY18'!I131</f>
        <v>684.10384500000009</v>
      </c>
      <c r="L32" s="18">
        <f>+'Hospicework proposal FY18'!I132</f>
        <v>9.3016367500000001</v>
      </c>
    </row>
    <row r="33" spans="1:12">
      <c r="A33" s="61" t="s">
        <v>144</v>
      </c>
      <c r="B33" s="62"/>
      <c r="C33" s="22"/>
      <c r="D33" s="23"/>
      <c r="E33" s="25"/>
      <c r="F33" s="24"/>
      <c r="G33" s="25"/>
      <c r="H33" s="25"/>
      <c r="I33" s="25"/>
      <c r="J33" s="25"/>
      <c r="K33" s="26"/>
      <c r="L33" s="73"/>
    </row>
    <row r="34" spans="1:12">
      <c r="A34" s="60" t="s">
        <v>145</v>
      </c>
      <c r="B34" s="59" t="s">
        <v>146</v>
      </c>
      <c r="C34" s="15">
        <v>49180</v>
      </c>
      <c r="D34" s="16">
        <v>3120</v>
      </c>
      <c r="E34" s="18">
        <f>+'Hospicework proposal FY18'!I137</f>
        <v>173.54665299999999</v>
      </c>
      <c r="F34" s="17">
        <f>+'Hospicework proposal FY18'!I138</f>
        <v>136.30742699999999</v>
      </c>
      <c r="G34" s="18">
        <f>+'Hospicework proposal FY18'!J139</f>
        <v>36.591941499999997</v>
      </c>
      <c r="H34" s="18"/>
      <c r="I34" s="18"/>
      <c r="J34" s="18">
        <f>+'Hospicework proposal FY18'!I140</f>
        <v>167.40769499999999</v>
      </c>
      <c r="K34" s="19">
        <f>+'Hospicework proposal FY18'!I141</f>
        <v>673.63294500000006</v>
      </c>
      <c r="L34" s="18">
        <f>+'Hospicework proposal FY18'!I142</f>
        <v>9.1478017499999993</v>
      </c>
    </row>
    <row r="35" spans="1:12">
      <c r="A35" s="61" t="s">
        <v>147</v>
      </c>
      <c r="B35" s="62"/>
      <c r="C35" s="22"/>
      <c r="D35" s="23"/>
      <c r="E35" s="25"/>
      <c r="F35" s="24"/>
      <c r="G35" s="25"/>
      <c r="H35" s="25"/>
      <c r="I35" s="25"/>
      <c r="J35" s="25"/>
      <c r="K35" s="27"/>
      <c r="L35" s="74"/>
    </row>
    <row r="36" spans="1:12">
      <c r="A36" s="60" t="s">
        <v>148</v>
      </c>
      <c r="B36" s="59">
        <v>107</v>
      </c>
      <c r="C36" s="15">
        <v>47260</v>
      </c>
      <c r="D36" s="16">
        <v>5720</v>
      </c>
      <c r="E36" s="18">
        <f>+'Hospicework proposal FY18'!I157</f>
        <v>179.64763299999998</v>
      </c>
      <c r="F36" s="17">
        <f>+'Hospicework proposal FY18'!I158</f>
        <v>141.09924699999999</v>
      </c>
      <c r="G36" s="18">
        <f>+'Hospicework proposal FY18'!J159</f>
        <v>37.878331499999994</v>
      </c>
      <c r="H36" s="18"/>
      <c r="I36" s="18"/>
      <c r="J36" s="18">
        <f>+'Hospicework proposal FY18'!I160</f>
        <v>171.936395</v>
      </c>
      <c r="K36" s="19">
        <f>+'Hospicework proposal FY18'!I161</f>
        <v>695.52664500000003</v>
      </c>
      <c r="L36" s="18">
        <f>+'Hospicework proposal FY18'!I162</f>
        <v>9.4694567499999991</v>
      </c>
    </row>
    <row r="37" spans="1:12" ht="15" customHeight="1">
      <c r="A37" s="61" t="s">
        <v>149</v>
      </c>
      <c r="B37" s="62"/>
      <c r="C37" s="113">
        <v>35100</v>
      </c>
      <c r="D37" s="23"/>
      <c r="E37" s="25"/>
      <c r="F37" s="24"/>
      <c r="G37" s="25"/>
      <c r="H37" s="25"/>
      <c r="I37" s="25"/>
      <c r="J37" s="25"/>
      <c r="K37" s="27"/>
      <c r="L37" s="74"/>
    </row>
    <row r="38" spans="1:12" ht="15" customHeight="1">
      <c r="A38" s="60" t="s">
        <v>150</v>
      </c>
      <c r="B38" s="59" t="s">
        <v>151</v>
      </c>
      <c r="C38" s="114"/>
      <c r="D38" s="16"/>
      <c r="E38" s="18">
        <f>+'Hospicework proposal FY18'!I168</f>
        <v>173.65275699999998</v>
      </c>
      <c r="F38" s="17">
        <f>+'Hospicework proposal FY18'!I169</f>
        <v>136.39076299999999</v>
      </c>
      <c r="G38" s="18">
        <f>+'Hospicework proposal FY18'!J170</f>
        <v>36.614313500000002</v>
      </c>
      <c r="H38" s="18"/>
      <c r="I38" s="18"/>
      <c r="J38" s="18">
        <f>+'Hospicework proposal FY18'!I171</f>
        <v>167.48645500000001</v>
      </c>
      <c r="K38" s="19">
        <f>+'Hospicework proposal FY18'!I172</f>
        <v>674.01370500000007</v>
      </c>
      <c r="L38" s="18">
        <f>+'Hospicework proposal FY18'!I173</f>
        <v>9.1533957499999996</v>
      </c>
    </row>
    <row r="39" spans="1:12" ht="30.75" customHeight="1">
      <c r="A39" s="63" t="s">
        <v>152</v>
      </c>
      <c r="B39" s="64">
        <v>53</v>
      </c>
      <c r="C39" s="28">
        <v>99934</v>
      </c>
      <c r="D39" s="29">
        <v>9934</v>
      </c>
      <c r="E39" s="31">
        <f>+'Hospicework proposal FY18'!I147</f>
        <v>166.50399999999999</v>
      </c>
      <c r="F39" s="30">
        <f>+'Hospicework proposal FY18'!I148</f>
        <v>130.77600000000001</v>
      </c>
      <c r="G39" s="31">
        <f>+'Hospicework proposal FY18'!J149</f>
        <v>35.106999999999999</v>
      </c>
      <c r="H39" s="31"/>
      <c r="I39" s="31"/>
      <c r="J39" s="31">
        <f>+'Hospicework proposal FY18'!I150</f>
        <v>162.18</v>
      </c>
      <c r="K39" s="32">
        <f>+'Hospicework proposal FY18'!I151</f>
        <v>648.36</v>
      </c>
      <c r="L39" s="75">
        <f>+'Hospicework proposal FY18'!I152</f>
        <v>8.7765000000000004</v>
      </c>
    </row>
    <row r="40" spans="1:12">
      <c r="A40" s="61" t="s">
        <v>153</v>
      </c>
      <c r="B40" s="62"/>
      <c r="C40" s="113">
        <v>34820</v>
      </c>
      <c r="D40" s="23"/>
      <c r="E40" s="25"/>
      <c r="F40" s="24"/>
      <c r="G40" s="25"/>
      <c r="H40" s="25"/>
      <c r="I40" s="25"/>
      <c r="J40" s="25"/>
      <c r="K40" s="27"/>
      <c r="L40" s="74"/>
    </row>
    <row r="41" spans="1:12">
      <c r="A41" s="60" t="s">
        <v>154</v>
      </c>
      <c r="B41" s="59" t="s">
        <v>155</v>
      </c>
      <c r="C41" s="114"/>
      <c r="D41" s="16"/>
      <c r="E41" s="18">
        <f>+'Hospicework proposal FY18'!I189</f>
        <v>171.35825800000001</v>
      </c>
      <c r="F41" s="17">
        <f>+'Hospicework proposal FY18'!I190</f>
        <v>134.58862199999999</v>
      </c>
      <c r="G41" s="18">
        <f>+'Hospicework proposal FY18'!J191</f>
        <v>36.130519</v>
      </c>
      <c r="H41" s="18"/>
      <c r="I41" s="18"/>
      <c r="J41" s="18">
        <f>+'Hospicework proposal FY18'!I192</f>
        <v>165.78327000000002</v>
      </c>
      <c r="K41" s="19">
        <f>+'Hospicework proposal FY18'!I193</f>
        <v>665.7797700000001</v>
      </c>
      <c r="L41" s="18">
        <f>+'Hospicework proposal FY18'!I194</f>
        <v>9.0324254999999987</v>
      </c>
    </row>
    <row r="42" spans="1:12">
      <c r="A42" s="65"/>
      <c r="B42" s="66"/>
      <c r="C42" s="33"/>
      <c r="D42" s="34"/>
      <c r="E42" s="35"/>
      <c r="F42" s="35"/>
      <c r="G42" s="35"/>
      <c r="H42" s="35"/>
      <c r="I42" s="35"/>
      <c r="J42" s="35"/>
      <c r="K42" s="35"/>
      <c r="L42" s="35"/>
    </row>
    <row r="43" spans="1:12">
      <c r="A43" s="65"/>
      <c r="B43" s="66"/>
      <c r="C43" s="33"/>
      <c r="D43" s="34"/>
      <c r="E43" s="35"/>
      <c r="F43" s="35"/>
      <c r="G43" s="35"/>
      <c r="H43" s="35"/>
      <c r="I43" s="35"/>
      <c r="J43" s="35"/>
      <c r="K43" s="35"/>
      <c r="L43" s="35"/>
    </row>
    <row r="44" spans="1:12">
      <c r="A44" s="12" t="s">
        <v>156</v>
      </c>
      <c r="B44" s="33"/>
      <c r="C44" s="33"/>
      <c r="D44" s="34"/>
      <c r="E44" s="35"/>
      <c r="F44" s="35"/>
      <c r="G44" s="35"/>
      <c r="H44" s="35"/>
      <c r="I44" s="35"/>
      <c r="J44" s="35"/>
      <c r="K44" s="35"/>
      <c r="L44" s="35"/>
    </row>
    <row r="45" spans="1:12">
      <c r="A45" s="36" t="s">
        <v>157</v>
      </c>
      <c r="B45" s="33"/>
      <c r="C45" s="33"/>
      <c r="D45" s="34"/>
      <c r="E45" s="35"/>
      <c r="F45" s="35"/>
      <c r="G45" s="35"/>
      <c r="H45" s="35"/>
      <c r="I45" s="35"/>
      <c r="J45" s="35"/>
      <c r="K45" s="35"/>
      <c r="L45" s="35"/>
    </row>
    <row r="46" spans="1:12">
      <c r="A46" s="36" t="s">
        <v>158</v>
      </c>
      <c r="B46" s="37"/>
      <c r="C46" s="37"/>
      <c r="D46" s="35"/>
      <c r="E46" s="35"/>
      <c r="F46" s="35"/>
      <c r="G46" s="35"/>
      <c r="H46" s="35"/>
      <c r="I46" s="35"/>
      <c r="J46" s="35"/>
      <c r="K46" s="35"/>
      <c r="L46" s="35"/>
    </row>
    <row r="47" spans="1:12">
      <c r="B47" s="37"/>
      <c r="C47" s="37"/>
      <c r="D47" s="35"/>
      <c r="E47" s="35"/>
      <c r="F47" s="35"/>
      <c r="G47" s="35"/>
      <c r="H47" s="35"/>
      <c r="I47" s="35"/>
      <c r="J47" s="35"/>
      <c r="K47" s="35"/>
      <c r="L47" s="35"/>
    </row>
    <row r="48" spans="1:12">
      <c r="A48" s="110" t="s">
        <v>159</v>
      </c>
      <c r="B48" s="37"/>
      <c r="C48" s="37"/>
      <c r="D48" s="35"/>
      <c r="E48" s="35"/>
      <c r="F48" s="35"/>
      <c r="G48" s="35"/>
      <c r="H48" s="35"/>
      <c r="I48" s="35"/>
      <c r="J48" s="35"/>
      <c r="K48" s="35"/>
      <c r="L48" s="35"/>
    </row>
    <row r="49" spans="1:10">
      <c r="A49" s="110" t="s">
        <v>160</v>
      </c>
    </row>
    <row r="50" spans="1:10">
      <c r="A50" s="110" t="s">
        <v>161</v>
      </c>
    </row>
    <row r="51" spans="1:10">
      <c r="A51" s="110" t="s">
        <v>162</v>
      </c>
    </row>
    <row r="52" spans="1:10">
      <c r="A52" s="110" t="s">
        <v>163</v>
      </c>
    </row>
    <row r="53" spans="1:10">
      <c r="A53" s="110" t="s">
        <v>164</v>
      </c>
    </row>
    <row r="54" spans="1:10">
      <c r="A54" s="110" t="s">
        <v>165</v>
      </c>
    </row>
    <row r="55" spans="1:10">
      <c r="A55" s="110" t="s">
        <v>166</v>
      </c>
    </row>
    <row r="56" spans="1:10">
      <c r="A56" s="110" t="s">
        <v>167</v>
      </c>
    </row>
    <row r="57" spans="1:10">
      <c r="A57" s="110" t="s">
        <v>168</v>
      </c>
    </row>
    <row r="58" spans="1:10">
      <c r="A58" s="110" t="s">
        <v>169</v>
      </c>
    </row>
    <row r="59" spans="1:10">
      <c r="A59" s="110"/>
      <c r="B59" s="55"/>
      <c r="C59" s="55"/>
      <c r="D59" s="56"/>
      <c r="E59" s="56"/>
      <c r="F59" s="56"/>
      <c r="G59" s="56"/>
      <c r="H59" s="56"/>
      <c r="I59" s="56"/>
      <c r="J59" s="56"/>
    </row>
    <row r="60" spans="1:10">
      <c r="A60" s="115"/>
      <c r="B60" s="116"/>
      <c r="C60" s="116"/>
      <c r="D60" s="117"/>
      <c r="E60" s="117"/>
      <c r="F60" s="117"/>
      <c r="G60" s="117"/>
      <c r="H60" s="117"/>
      <c r="I60" s="117"/>
      <c r="J60" s="117"/>
    </row>
    <row r="61" spans="1:10">
      <c r="A61" s="115"/>
      <c r="B61" s="116"/>
      <c r="C61" s="116"/>
      <c r="D61" s="117"/>
      <c r="E61" s="117"/>
      <c r="F61" s="117"/>
      <c r="G61" s="117"/>
      <c r="H61" s="117"/>
      <c r="I61" s="117"/>
      <c r="J61" s="117"/>
    </row>
    <row r="62" spans="1:10">
      <c r="A62" s="115"/>
      <c r="B62" s="116"/>
      <c r="C62" s="116"/>
      <c r="D62" s="117"/>
      <c r="E62" s="117"/>
      <c r="F62" s="117"/>
      <c r="G62" s="117"/>
      <c r="H62" s="117"/>
      <c r="I62" s="117"/>
      <c r="J62" s="117"/>
    </row>
    <row r="63" spans="1:10">
      <c r="A63" s="108"/>
    </row>
    <row r="64" spans="1:10">
      <c r="A64" s="108"/>
    </row>
  </sheetData>
  <mergeCells count="6">
    <mergeCell ref="C40:C41"/>
    <mergeCell ref="A60:J60"/>
    <mergeCell ref="A61:J61"/>
    <mergeCell ref="A62:J62"/>
    <mergeCell ref="A1:K1"/>
    <mergeCell ref="C37:C38"/>
  </mergeCells>
  <printOptions horizontalCentered="1" verticalCentered="1"/>
  <pageMargins left="0.75" right="0.75" top="1" bottom="1" header="0.5" footer="0.5"/>
  <pageSetup scale="64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3862-842C-4A69-A3F0-AE79E99673B5}">
  <dimension ref="A1"/>
  <sheetViews>
    <sheetView workbookViewId="0">
      <selection activeCell="D12" sqref="D12"/>
    </sheetView>
  </sheetViews>
  <sheetFormatPr defaultRowHeight="15.75"/>
  <sheetData>
    <row r="1" spans="1:1">
      <c r="A1" s="106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EAB2-8627-45A9-95E1-DCD2355C673D}">
  <sheetPr>
    <pageSetUpPr fitToPage="1"/>
  </sheetPr>
  <dimension ref="A1:I63"/>
  <sheetViews>
    <sheetView tabSelected="1" workbookViewId="0">
      <pane ySplit="5" topLeftCell="A6" activePane="bottomLeft" state="frozen"/>
      <selection pane="bottomLeft" sqref="A1:I1"/>
      <selection activeCell="F22" sqref="F22"/>
    </sheetView>
  </sheetViews>
  <sheetFormatPr defaultColWidth="8" defaultRowHeight="15"/>
  <cols>
    <col min="1" max="1" width="63.875" style="12" customWidth="1"/>
    <col min="2" max="2" width="5" style="9" customWidth="1"/>
    <col min="3" max="3" width="7.125" style="9" customWidth="1"/>
    <col min="4" max="4" width="9.125" style="10" bestFit="1" customWidth="1"/>
    <col min="5" max="5" width="9.125" style="10" customWidth="1"/>
    <col min="6" max="6" width="10.25" style="10" customWidth="1"/>
    <col min="7" max="7" width="9.125" style="10" bestFit="1" customWidth="1"/>
    <col min="8" max="8" width="9.375" style="10" customWidth="1"/>
    <col min="9" max="9" width="9.75" style="10" customWidth="1"/>
    <col min="10" max="16384" width="8" style="10"/>
  </cols>
  <sheetData>
    <row r="1" spans="1:9" ht="18.75">
      <c r="A1" s="119" t="s">
        <v>171</v>
      </c>
      <c r="B1" s="119"/>
      <c r="C1" s="119"/>
      <c r="D1" s="119"/>
      <c r="E1" s="119"/>
      <c r="F1" s="119"/>
      <c r="G1" s="119"/>
      <c r="H1" s="119"/>
      <c r="I1" s="119"/>
    </row>
    <row r="2" spans="1:9">
      <c r="A2" s="109"/>
    </row>
    <row r="3" spans="1:9" ht="21" customHeight="1" thickBot="1">
      <c r="A3" s="11"/>
    </row>
    <row r="4" spans="1:9" ht="58.5" thickBot="1">
      <c r="A4" s="85" t="s">
        <v>172</v>
      </c>
      <c r="B4" s="39"/>
      <c r="C4" s="39"/>
      <c r="D4" s="47" t="s">
        <v>99</v>
      </c>
      <c r="E4" s="82" t="s">
        <v>99</v>
      </c>
      <c r="F4" s="82" t="s">
        <v>100</v>
      </c>
      <c r="G4" s="82" t="s">
        <v>103</v>
      </c>
      <c r="H4" s="82" t="s">
        <v>104</v>
      </c>
      <c r="I4" s="81" t="s">
        <v>29</v>
      </c>
    </row>
    <row r="5" spans="1:9" ht="58.5" thickBot="1">
      <c r="A5" s="47" t="s">
        <v>105</v>
      </c>
      <c r="B5" s="47" t="s">
        <v>106</v>
      </c>
      <c r="C5" s="82" t="s">
        <v>107</v>
      </c>
      <c r="D5" s="47" t="s">
        <v>109</v>
      </c>
      <c r="E5" s="82" t="s">
        <v>110</v>
      </c>
      <c r="F5" s="82" t="s">
        <v>111</v>
      </c>
      <c r="G5" s="82" t="s">
        <v>113</v>
      </c>
      <c r="H5" s="82" t="s">
        <v>114</v>
      </c>
      <c r="I5" s="81" t="s">
        <v>173</v>
      </c>
    </row>
    <row r="6" spans="1:9">
      <c r="A6" s="42" t="s">
        <v>116</v>
      </c>
      <c r="B6" s="40"/>
      <c r="C6" s="36"/>
      <c r="D6" s="67"/>
      <c r="E6" s="76"/>
      <c r="F6" s="77"/>
      <c r="G6" s="77"/>
      <c r="H6" s="78"/>
      <c r="I6" s="79"/>
    </row>
    <row r="7" spans="1:9">
      <c r="A7" s="13" t="s">
        <v>117</v>
      </c>
      <c r="B7" s="14">
        <v>39</v>
      </c>
      <c r="C7" s="15">
        <v>11700</v>
      </c>
      <c r="D7" s="93">
        <v>190.78847340000007</v>
      </c>
      <c r="E7" s="94">
        <v>150.79610175000002</v>
      </c>
      <c r="F7" s="94">
        <v>57.096889456250018</v>
      </c>
      <c r="G7" s="95">
        <v>473.79430560000014</v>
      </c>
      <c r="H7" s="94">
        <v>1006.6497346500003</v>
      </c>
      <c r="I7" s="94">
        <v>14.275144275000004</v>
      </c>
    </row>
    <row r="8" spans="1:9">
      <c r="A8" s="20" t="s">
        <v>118</v>
      </c>
      <c r="B8" s="21"/>
      <c r="C8" s="22"/>
      <c r="D8" s="96"/>
      <c r="E8" s="97"/>
      <c r="F8" s="98"/>
      <c r="G8" s="98"/>
      <c r="H8" s="99"/>
      <c r="I8" s="100"/>
    </row>
    <row r="9" spans="1:9">
      <c r="A9" s="13" t="s">
        <v>119</v>
      </c>
      <c r="B9" s="14" t="s">
        <v>120</v>
      </c>
      <c r="C9" s="15">
        <v>15500</v>
      </c>
      <c r="D9" s="93">
        <v>189.73775520000001</v>
      </c>
      <c r="E9" s="94">
        <v>149.96559900000003</v>
      </c>
      <c r="F9" s="94">
        <v>56.782436025000003</v>
      </c>
      <c r="G9" s="94">
        <v>471.78055680000006</v>
      </c>
      <c r="H9" s="94">
        <v>1001.5193201999999</v>
      </c>
      <c r="I9" s="94">
        <v>14.196539700000002</v>
      </c>
    </row>
    <row r="10" spans="1:9">
      <c r="A10" s="20" t="s">
        <v>121</v>
      </c>
      <c r="B10" s="21"/>
      <c r="C10" s="22"/>
      <c r="D10" s="96"/>
      <c r="E10" s="97"/>
      <c r="F10" s="98"/>
      <c r="G10" s="98"/>
      <c r="H10" s="99"/>
      <c r="I10" s="100"/>
    </row>
    <row r="11" spans="1:9" ht="18" customHeight="1">
      <c r="A11" s="80" t="s">
        <v>174</v>
      </c>
      <c r="B11" s="59">
        <v>41</v>
      </c>
      <c r="C11" s="15">
        <v>16740</v>
      </c>
      <c r="D11" s="93">
        <v>199.94267580000007</v>
      </c>
      <c r="E11" s="101">
        <v>158.03171475000002</v>
      </c>
      <c r="F11" s="94">
        <v>59.836511131250013</v>
      </c>
      <c r="G11" s="94">
        <v>491.33874720000006</v>
      </c>
      <c r="H11" s="95">
        <v>1051.3475920500002</v>
      </c>
      <c r="I11" s="94">
        <v>14.959973175000005</v>
      </c>
    </row>
    <row r="12" spans="1:9">
      <c r="A12" s="61" t="s">
        <v>123</v>
      </c>
      <c r="B12" s="62"/>
      <c r="C12" s="22"/>
      <c r="D12" s="96"/>
      <c r="E12" s="97"/>
      <c r="F12" s="98"/>
      <c r="G12" s="98"/>
      <c r="H12" s="99"/>
      <c r="I12" s="100"/>
    </row>
    <row r="13" spans="1:9">
      <c r="A13" s="60" t="s">
        <v>175</v>
      </c>
      <c r="B13" s="59" t="s">
        <v>125</v>
      </c>
      <c r="C13" s="15">
        <v>20500</v>
      </c>
      <c r="D13" s="93">
        <v>204.56295720000003</v>
      </c>
      <c r="E13" s="101">
        <v>161.6836515</v>
      </c>
      <c r="F13" s="94">
        <v>61.219244712500007</v>
      </c>
      <c r="G13" s="94">
        <v>500.19372480000004</v>
      </c>
      <c r="H13" s="95">
        <v>1073.9073597000001</v>
      </c>
      <c r="I13" s="94">
        <v>15.305617950000002</v>
      </c>
    </row>
    <row r="14" spans="1:9">
      <c r="A14" s="61" t="s">
        <v>126</v>
      </c>
      <c r="B14" s="62"/>
      <c r="C14" s="22"/>
      <c r="D14" s="96"/>
      <c r="E14" s="97"/>
      <c r="F14" s="98"/>
      <c r="G14" s="98"/>
      <c r="H14" s="99"/>
      <c r="I14" s="100"/>
    </row>
    <row r="15" spans="1:9">
      <c r="A15" s="60" t="s">
        <v>176</v>
      </c>
      <c r="B15" s="59">
        <v>42</v>
      </c>
      <c r="C15" s="15">
        <v>22180</v>
      </c>
      <c r="D15" s="93">
        <v>180.87142080000001</v>
      </c>
      <c r="E15" s="101">
        <v>142.95752099999999</v>
      </c>
      <c r="F15" s="94">
        <v>54.128965975000007</v>
      </c>
      <c r="G15" s="94">
        <v>454.78782719999998</v>
      </c>
      <c r="H15" s="95">
        <v>958.22705580000002</v>
      </c>
      <c r="I15" s="94">
        <v>13.533246300000004</v>
      </c>
    </row>
    <row r="16" spans="1:9">
      <c r="A16" s="61" t="s">
        <v>128</v>
      </c>
      <c r="B16" s="62"/>
      <c r="C16" s="22"/>
      <c r="D16" s="96"/>
      <c r="E16" s="97"/>
      <c r="F16" s="98"/>
      <c r="G16" s="98"/>
      <c r="H16" s="99"/>
      <c r="I16" s="100"/>
    </row>
    <row r="17" spans="1:9">
      <c r="A17" s="60" t="s">
        <v>129</v>
      </c>
      <c r="B17" s="59">
        <v>105</v>
      </c>
      <c r="C17" s="15">
        <v>24140</v>
      </c>
      <c r="D17" s="93">
        <v>195.94131060000004</v>
      </c>
      <c r="E17" s="101">
        <v>154.86897825</v>
      </c>
      <c r="F17" s="94">
        <v>58.639003543750007</v>
      </c>
      <c r="G17" s="94">
        <v>483.66995040000006</v>
      </c>
      <c r="H17" s="95">
        <v>1031.8098493500001</v>
      </c>
      <c r="I17" s="94">
        <v>14.660629725000001</v>
      </c>
    </row>
    <row r="18" spans="1:9">
      <c r="A18" s="61" t="s">
        <v>130</v>
      </c>
      <c r="B18" s="62"/>
      <c r="C18" s="22"/>
      <c r="D18" s="96"/>
      <c r="E18" s="97"/>
      <c r="F18" s="98"/>
      <c r="G18" s="98"/>
      <c r="H18" s="99"/>
      <c r="I18" s="100"/>
    </row>
    <row r="19" spans="1:9">
      <c r="A19" s="60" t="s">
        <v>131</v>
      </c>
      <c r="B19" s="59">
        <v>43</v>
      </c>
      <c r="C19" s="15">
        <v>24660</v>
      </c>
      <c r="D19" s="93">
        <v>196.83370140000002</v>
      </c>
      <c r="E19" s="101">
        <v>155.57433674999999</v>
      </c>
      <c r="F19" s="94">
        <v>58.906073581250013</v>
      </c>
      <c r="G19" s="94">
        <v>485.38025760000005</v>
      </c>
      <c r="H19" s="95">
        <v>1036.16718765</v>
      </c>
      <c r="I19" s="94">
        <v>14.727389775000001</v>
      </c>
    </row>
    <row r="20" spans="1:9">
      <c r="A20" s="61" t="s">
        <v>132</v>
      </c>
      <c r="B20" s="62"/>
      <c r="C20" s="22"/>
      <c r="D20" s="96"/>
      <c r="E20" s="97"/>
      <c r="F20" s="98"/>
      <c r="G20" s="98"/>
      <c r="H20" s="99"/>
      <c r="I20" s="100"/>
    </row>
    <row r="21" spans="1:9">
      <c r="A21" s="60" t="s">
        <v>133</v>
      </c>
      <c r="B21" s="59">
        <v>106</v>
      </c>
      <c r="C21" s="15">
        <v>24780</v>
      </c>
      <c r="D21" s="93">
        <v>197.72609220000001</v>
      </c>
      <c r="E21" s="101">
        <v>156.27969525</v>
      </c>
      <c r="F21" s="94">
        <v>59.173143618749997</v>
      </c>
      <c r="G21" s="94">
        <v>487.09056480000004</v>
      </c>
      <c r="H21" s="95">
        <v>1040.52452595</v>
      </c>
      <c r="I21" s="94">
        <v>14.794149825</v>
      </c>
    </row>
    <row r="22" spans="1:9">
      <c r="A22" s="61" t="s">
        <v>134</v>
      </c>
      <c r="B22" s="62"/>
      <c r="C22" s="22"/>
      <c r="D22" s="96"/>
      <c r="E22" s="97"/>
      <c r="F22" s="98"/>
      <c r="G22" s="98"/>
      <c r="H22" s="99"/>
      <c r="I22" s="100"/>
    </row>
    <row r="23" spans="1:9" ht="15" customHeight="1">
      <c r="A23" s="60" t="s">
        <v>135</v>
      </c>
      <c r="B23" s="59">
        <v>44</v>
      </c>
      <c r="C23" s="15">
        <v>25860</v>
      </c>
      <c r="D23" s="93">
        <v>190.28470440000004</v>
      </c>
      <c r="E23" s="101">
        <v>150.39791550000001</v>
      </c>
      <c r="F23" s="94">
        <v>56.946124112500009</v>
      </c>
      <c r="G23" s="94">
        <v>472.82880960000006</v>
      </c>
      <c r="H23" s="95">
        <v>1004.1899469000001</v>
      </c>
      <c r="I23" s="94">
        <v>14.237457150000001</v>
      </c>
    </row>
    <row r="24" spans="1:9">
      <c r="A24" s="61" t="s">
        <v>136</v>
      </c>
      <c r="B24" s="62"/>
      <c r="C24" s="22"/>
      <c r="D24" s="96"/>
      <c r="E24" s="97"/>
      <c r="F24" s="98"/>
      <c r="G24" s="98"/>
      <c r="H24" s="99"/>
      <c r="I24" s="100"/>
    </row>
    <row r="25" spans="1:9">
      <c r="A25" s="60" t="s">
        <v>137</v>
      </c>
      <c r="B25" s="59">
        <v>45</v>
      </c>
      <c r="C25" s="15">
        <v>27340</v>
      </c>
      <c r="D25" s="93">
        <v>180.69870000000003</v>
      </c>
      <c r="E25" s="101">
        <v>142.82100000000003</v>
      </c>
      <c r="F25" s="94">
        <v>54.077275000000007</v>
      </c>
      <c r="G25" s="94">
        <v>454.45680000000004</v>
      </c>
      <c r="H25" s="95">
        <v>957.38370000000009</v>
      </c>
      <c r="I25" s="94">
        <v>13.520325000000001</v>
      </c>
    </row>
    <row r="26" spans="1:9">
      <c r="A26" s="61" t="s">
        <v>138</v>
      </c>
      <c r="B26" s="62"/>
      <c r="C26" s="22"/>
      <c r="D26" s="96"/>
      <c r="E26" s="97"/>
      <c r="F26" s="98"/>
      <c r="G26" s="98"/>
      <c r="H26" s="99"/>
      <c r="I26" s="100"/>
    </row>
    <row r="27" spans="1:9">
      <c r="A27" s="60" t="s">
        <v>139</v>
      </c>
      <c r="B27" s="59">
        <v>46</v>
      </c>
      <c r="C27" s="15">
        <v>39580</v>
      </c>
      <c r="D27" s="93">
        <v>201.22368840000001</v>
      </c>
      <c r="E27" s="101">
        <v>159.04424550000002</v>
      </c>
      <c r="F27" s="94">
        <v>60.2198858625</v>
      </c>
      <c r="G27" s="94">
        <v>493.79386560000006</v>
      </c>
      <c r="H27" s="95">
        <v>1057.6024809</v>
      </c>
      <c r="I27" s="94">
        <v>15.05580615</v>
      </c>
    </row>
    <row r="28" spans="1:9">
      <c r="A28" s="61" t="s">
        <v>140</v>
      </c>
      <c r="B28" s="62"/>
      <c r="C28" s="22"/>
      <c r="D28" s="96"/>
      <c r="E28" s="97"/>
      <c r="F28" s="98"/>
      <c r="G28" s="98"/>
      <c r="H28" s="99"/>
      <c r="I28" s="100"/>
    </row>
    <row r="29" spans="1:9">
      <c r="A29" s="60" t="s">
        <v>141</v>
      </c>
      <c r="B29" s="59">
        <v>108</v>
      </c>
      <c r="C29" s="15">
        <v>40580</v>
      </c>
      <c r="D29" s="93">
        <v>184.49855760000003</v>
      </c>
      <c r="E29" s="101">
        <v>145.82446200000004</v>
      </c>
      <c r="F29" s="94">
        <v>55.214476450000006</v>
      </c>
      <c r="G29" s="94">
        <v>461.73939840000003</v>
      </c>
      <c r="H29" s="95">
        <v>975.93752760000007</v>
      </c>
      <c r="I29" s="94">
        <v>13.804593600000004</v>
      </c>
    </row>
    <row r="30" spans="1:9">
      <c r="A30" s="61" t="s">
        <v>142</v>
      </c>
      <c r="B30" s="62"/>
      <c r="C30" s="22"/>
      <c r="D30" s="96"/>
      <c r="E30" s="97"/>
      <c r="F30" s="98"/>
      <c r="G30" s="98"/>
      <c r="H30" s="99"/>
      <c r="I30" s="100"/>
    </row>
    <row r="31" spans="1:9">
      <c r="A31" s="60" t="s">
        <v>143</v>
      </c>
      <c r="B31" s="59">
        <v>47</v>
      </c>
      <c r="C31" s="15">
        <v>48900</v>
      </c>
      <c r="D31" s="93">
        <v>193.52321940000002</v>
      </c>
      <c r="E31" s="101">
        <v>152.95768425000003</v>
      </c>
      <c r="F31" s="94">
        <v>57.915329893750005</v>
      </c>
      <c r="G31" s="94">
        <v>479.03556960000003</v>
      </c>
      <c r="H31" s="95">
        <v>1020.0028681500002</v>
      </c>
      <c r="I31" s="94">
        <v>14.479731525</v>
      </c>
    </row>
    <row r="32" spans="1:9">
      <c r="A32" s="61" t="s">
        <v>144</v>
      </c>
      <c r="B32" s="62"/>
      <c r="C32" s="22"/>
      <c r="D32" s="96"/>
      <c r="E32" s="97"/>
      <c r="F32" s="98"/>
      <c r="G32" s="98"/>
      <c r="H32" s="99"/>
      <c r="I32" s="100"/>
    </row>
    <row r="33" spans="1:9">
      <c r="A33" s="60" t="s">
        <v>145</v>
      </c>
      <c r="B33" s="59" t="s">
        <v>146</v>
      </c>
      <c r="C33" s="15">
        <v>49180</v>
      </c>
      <c r="D33" s="93">
        <v>198.67605660000001</v>
      </c>
      <c r="E33" s="101">
        <v>157.03056074999998</v>
      </c>
      <c r="F33" s="94">
        <v>59.457443981250009</v>
      </c>
      <c r="G33" s="94">
        <v>488.91121440000001</v>
      </c>
      <c r="H33" s="95">
        <v>1045.1629828500002</v>
      </c>
      <c r="I33" s="94">
        <v>14.865216975000003</v>
      </c>
    </row>
    <row r="34" spans="1:9">
      <c r="A34" s="61" t="s">
        <v>147</v>
      </c>
      <c r="B34" s="62"/>
      <c r="C34" s="22"/>
      <c r="D34" s="96"/>
      <c r="E34" s="97"/>
      <c r="F34" s="98"/>
      <c r="G34" s="98"/>
      <c r="H34" s="99"/>
      <c r="I34" s="100"/>
    </row>
    <row r="35" spans="1:9">
      <c r="A35" s="60" t="s">
        <v>177</v>
      </c>
      <c r="B35" s="59">
        <v>107</v>
      </c>
      <c r="C35" s="15">
        <v>47260</v>
      </c>
      <c r="D35" s="93">
        <v>192.15584640000003</v>
      </c>
      <c r="E35" s="101">
        <v>151.876893</v>
      </c>
      <c r="F35" s="94">
        <v>57.506109675000012</v>
      </c>
      <c r="G35" s="94">
        <v>476.41493760000003</v>
      </c>
      <c r="H35" s="95">
        <v>1013.3263014</v>
      </c>
      <c r="I35" s="94">
        <v>14.3774379</v>
      </c>
    </row>
    <row r="36" spans="1:9" ht="15" customHeight="1">
      <c r="A36" s="61" t="s">
        <v>149</v>
      </c>
      <c r="B36" s="62"/>
      <c r="C36" s="113">
        <v>35100</v>
      </c>
      <c r="D36" s="96"/>
      <c r="E36" s="97"/>
      <c r="F36" s="98"/>
      <c r="G36" s="98"/>
      <c r="H36" s="99"/>
      <c r="I36" s="100"/>
    </row>
    <row r="37" spans="1:9" ht="15" customHeight="1">
      <c r="A37" s="60" t="s">
        <v>150</v>
      </c>
      <c r="B37" s="59" t="s">
        <v>151</v>
      </c>
      <c r="C37" s="114"/>
      <c r="D37" s="93">
        <v>182.10925320000001</v>
      </c>
      <c r="E37" s="101">
        <v>143.93592150000001</v>
      </c>
      <c r="F37" s="94">
        <v>54.49941796249999</v>
      </c>
      <c r="G37" s="94">
        <v>457.16018880000007</v>
      </c>
      <c r="H37" s="95">
        <v>964.27110570000013</v>
      </c>
      <c r="I37" s="94">
        <v>13.62584895</v>
      </c>
    </row>
    <row r="38" spans="1:9">
      <c r="A38" s="61" t="s">
        <v>153</v>
      </c>
      <c r="B38" s="62"/>
      <c r="C38" s="113">
        <v>34820</v>
      </c>
      <c r="D38" s="96"/>
      <c r="E38" s="97"/>
      <c r="F38" s="98"/>
      <c r="G38" s="98"/>
      <c r="H38" s="99"/>
      <c r="I38" s="100"/>
    </row>
    <row r="39" spans="1:9">
      <c r="A39" s="60" t="s">
        <v>154</v>
      </c>
      <c r="B39" s="59" t="s">
        <v>155</v>
      </c>
      <c r="C39" s="114"/>
      <c r="D39" s="93">
        <v>188.39916900000003</v>
      </c>
      <c r="E39" s="101">
        <v>148.90756125000001</v>
      </c>
      <c r="F39" s="94">
        <v>56.381830968750009</v>
      </c>
      <c r="G39" s="94">
        <v>469.21509600000007</v>
      </c>
      <c r="H39" s="95">
        <v>994.9833127500001</v>
      </c>
      <c r="I39" s="94">
        <v>14.096399625</v>
      </c>
    </row>
    <row r="40" spans="1:9" ht="30.75" customHeight="1">
      <c r="A40" s="63" t="s">
        <v>152</v>
      </c>
      <c r="B40" s="64">
        <v>53</v>
      </c>
      <c r="C40" s="28">
        <v>99934</v>
      </c>
      <c r="D40" s="102">
        <v>180.69870000000003</v>
      </c>
      <c r="E40" s="103">
        <v>142.82100000000003</v>
      </c>
      <c r="F40" s="104">
        <v>54.077275000000007</v>
      </c>
      <c r="G40" s="104">
        <v>454.45680000000004</v>
      </c>
      <c r="H40" s="105">
        <v>957.38370000000009</v>
      </c>
      <c r="I40" s="104">
        <v>13.520325000000001</v>
      </c>
    </row>
    <row r="41" spans="1:9">
      <c r="A41" s="38"/>
      <c r="B41" s="87"/>
      <c r="C41" s="87"/>
      <c r="D41" s="84"/>
      <c r="E41" s="84"/>
      <c r="F41" s="35"/>
      <c r="G41" s="35"/>
      <c r="H41" s="35"/>
      <c r="I41" s="35"/>
    </row>
    <row r="42" spans="1:9">
      <c r="A42" s="38"/>
      <c r="B42" s="87"/>
      <c r="C42" s="87"/>
      <c r="D42" s="84"/>
      <c r="E42" s="84"/>
      <c r="F42" s="35"/>
      <c r="G42" s="35"/>
      <c r="H42" s="35"/>
      <c r="I42" s="35"/>
    </row>
    <row r="43" spans="1:9">
      <c r="A43" s="88" t="s">
        <v>156</v>
      </c>
      <c r="B43" s="87"/>
      <c r="C43" s="87"/>
      <c r="D43" s="84"/>
      <c r="E43" s="84"/>
      <c r="F43" s="35"/>
      <c r="G43" s="35"/>
      <c r="H43" s="35"/>
      <c r="I43" s="35"/>
    </row>
    <row r="44" spans="1:9">
      <c r="A44" s="89" t="s">
        <v>178</v>
      </c>
      <c r="B44" s="87"/>
      <c r="C44" s="87"/>
      <c r="D44" s="84"/>
      <c r="E44" s="84"/>
      <c r="F44" s="35"/>
      <c r="G44" s="35"/>
      <c r="H44" s="35"/>
      <c r="I44" s="35"/>
    </row>
    <row r="45" spans="1:9">
      <c r="A45" s="89" t="s">
        <v>179</v>
      </c>
      <c r="B45" s="90"/>
      <c r="C45" s="90"/>
      <c r="D45" s="84"/>
      <c r="E45" s="84"/>
      <c r="F45" s="35"/>
      <c r="G45" s="35"/>
      <c r="H45" s="35"/>
      <c r="I45" s="35"/>
    </row>
    <row r="46" spans="1:9">
      <c r="A46" s="38"/>
      <c r="B46" s="90"/>
      <c r="C46" s="90"/>
      <c r="D46" s="84"/>
      <c r="E46" s="84"/>
      <c r="F46" s="35"/>
      <c r="G46" s="35"/>
      <c r="H46" s="35"/>
      <c r="I46" s="35"/>
    </row>
    <row r="47" spans="1:9">
      <c r="A47" s="91" t="s">
        <v>159</v>
      </c>
      <c r="B47" s="90"/>
      <c r="C47" s="90"/>
      <c r="D47" s="84"/>
      <c r="E47" s="84"/>
      <c r="F47" s="35"/>
      <c r="G47" s="35"/>
      <c r="H47" s="35"/>
      <c r="I47" s="35"/>
    </row>
    <row r="48" spans="1:9">
      <c r="A48" s="91" t="s">
        <v>160</v>
      </c>
      <c r="B48" s="92"/>
      <c r="C48" s="92"/>
      <c r="D48" s="83"/>
      <c r="E48" s="83"/>
    </row>
    <row r="49" spans="1:7">
      <c r="A49" s="91" t="s">
        <v>161</v>
      </c>
      <c r="B49" s="92"/>
      <c r="C49" s="92"/>
      <c r="D49" s="83"/>
      <c r="E49" s="83"/>
    </row>
    <row r="50" spans="1:7">
      <c r="A50" s="91" t="s">
        <v>162</v>
      </c>
      <c r="B50" s="92"/>
      <c r="C50" s="92"/>
      <c r="D50" s="83"/>
      <c r="E50" s="83"/>
    </row>
    <row r="51" spans="1:7">
      <c r="A51" s="91" t="s">
        <v>163</v>
      </c>
      <c r="B51" s="92"/>
      <c r="C51" s="92"/>
      <c r="D51" s="83"/>
      <c r="E51" s="83"/>
    </row>
    <row r="52" spans="1:7">
      <c r="A52" s="86" t="s">
        <v>164</v>
      </c>
    </row>
    <row r="53" spans="1:7">
      <c r="A53" s="86" t="s">
        <v>165</v>
      </c>
    </row>
    <row r="54" spans="1:7">
      <c r="A54" s="86" t="s">
        <v>166</v>
      </c>
    </row>
    <row r="55" spans="1:7">
      <c r="A55" s="86" t="s">
        <v>167</v>
      </c>
    </row>
    <row r="56" spans="1:7">
      <c r="A56" s="86" t="s">
        <v>168</v>
      </c>
    </row>
    <row r="57" spans="1:7">
      <c r="A57" s="86" t="s">
        <v>169</v>
      </c>
    </row>
    <row r="58" spans="1:7">
      <c r="A58" s="110"/>
      <c r="B58" s="55"/>
      <c r="C58" s="55"/>
      <c r="D58" s="56"/>
      <c r="E58" s="56"/>
      <c r="F58" s="56"/>
      <c r="G58" s="56"/>
    </row>
    <row r="59" spans="1:7">
      <c r="A59" s="115"/>
      <c r="B59" s="116"/>
      <c r="C59" s="116"/>
      <c r="D59" s="117"/>
      <c r="E59" s="117"/>
      <c r="F59" s="117"/>
      <c r="G59" s="117"/>
    </row>
    <row r="60" spans="1:7">
      <c r="A60" s="115"/>
      <c r="B60" s="116"/>
      <c r="C60" s="116"/>
      <c r="D60" s="117"/>
      <c r="E60" s="117"/>
      <c r="F60" s="117"/>
      <c r="G60" s="117"/>
    </row>
    <row r="61" spans="1:7">
      <c r="A61" s="115"/>
      <c r="B61" s="116"/>
      <c r="C61" s="116"/>
      <c r="D61" s="117"/>
      <c r="E61" s="117"/>
      <c r="F61" s="117"/>
      <c r="G61" s="117"/>
    </row>
    <row r="62" spans="1:7">
      <c r="A62" s="108"/>
    </row>
    <row r="63" spans="1:7">
      <c r="A63" s="108"/>
    </row>
  </sheetData>
  <mergeCells count="6">
    <mergeCell ref="A1:I1"/>
    <mergeCell ref="A61:G61"/>
    <mergeCell ref="C36:C37"/>
    <mergeCell ref="C38:C39"/>
    <mergeCell ref="A59:G59"/>
    <mergeCell ref="A60:G60"/>
  </mergeCells>
  <printOptions horizontalCentered="1" verticalCentered="1"/>
  <pageMargins left="0.25" right="0.25" top="0.5" bottom="0.5" header="0.3" footer="0.3"/>
  <pageSetup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A0B85-82B3-4F69-AC30-892F1A97889C}"/>
</file>

<file path=customXml/itemProps2.xml><?xml version="1.0" encoding="utf-8"?>
<ds:datastoreItem xmlns:ds="http://schemas.openxmlformats.org/officeDocument/2006/customXml" ds:itemID="{19228307-7703-4452-A573-BA7BADE6CD99}"/>
</file>

<file path=customXml/itemProps3.xml><?xml version="1.0" encoding="utf-8"?>
<ds:datastoreItem xmlns:ds="http://schemas.openxmlformats.org/officeDocument/2006/customXml" ds:itemID="{8CE2842D-B739-4052-9A40-CDD32A5F1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Carolyn Brown</dc:creator>
  <cp:keywords/>
  <dc:description/>
  <cp:lastModifiedBy/>
  <cp:revision/>
  <dcterms:created xsi:type="dcterms:W3CDTF">2003-11-13T21:09:11Z</dcterms:created>
  <dcterms:modified xsi:type="dcterms:W3CDTF">2020-09-30T17:05:26Z</dcterms:modified>
  <cp:category/>
  <cp:contentStatus/>
</cp:coreProperties>
</file>