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scoleman\Documents\Web Updates\FEB 2024\SFY2023 Annual Tables Report\"/>
    </mc:Choice>
  </mc:AlternateContent>
  <xr:revisionPtr revIDLastSave="0" documentId="8_{D6FD9B1F-7558-4D82-8AA4-E8C80A363EDA}" xr6:coauthVersionLast="47" xr6:coauthVersionMax="47" xr10:uidLastSave="{00000000-0000-0000-0000-000000000000}"/>
  <bookViews>
    <workbookView xWindow="-120" yWindow="-120" windowWidth="29040" windowHeight="15840" tabRatio="742"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10 Exp by Service Categ" sheetId="1" r:id="rId7"/>
  </sheets>
  <definedNames>
    <definedName name="_xlnm._FilterDatabase" localSheetId="4" hidden="1">'Table 7 Elig. &amp; Prgm Payments'!$A$8:$I$108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5" l="1"/>
  <c r="C79" i="5" s="1"/>
  <c r="B35" i="10" l="1"/>
  <c r="F10" i="15" l="1"/>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9" i="15"/>
  <c r="D77" i="1" l="1"/>
  <c r="N55" i="9"/>
  <c r="E56" i="9"/>
  <c r="F56" i="9"/>
  <c r="G56" i="9"/>
  <c r="H56" i="9"/>
  <c r="I56" i="9"/>
  <c r="J56" i="9"/>
  <c r="K56" i="9"/>
  <c r="L56" i="9"/>
  <c r="M56" i="9"/>
  <c r="N56" i="9"/>
  <c r="D56" i="9"/>
  <c r="C56" i="9"/>
  <c r="B56" i="9"/>
  <c r="O53" i="9"/>
  <c r="O80" i="1" l="1"/>
  <c r="I77" i="1"/>
  <c r="F80" i="1"/>
  <c r="E80" i="1"/>
  <c r="Q81" i="1" l="1"/>
  <c r="P81" i="1"/>
  <c r="O81" i="1"/>
  <c r="N81" i="1"/>
  <c r="M81" i="1"/>
  <c r="L81" i="1"/>
  <c r="K81" i="1"/>
  <c r="J81" i="1"/>
  <c r="H81" i="1"/>
  <c r="G81" i="1"/>
  <c r="F81" i="1"/>
  <c r="E81" i="1"/>
  <c r="D81" i="1"/>
  <c r="B81" i="1"/>
  <c r="Q77" i="1"/>
  <c r="Q83" i="1" s="1"/>
  <c r="P77" i="1"/>
  <c r="P83" i="1" s="1"/>
  <c r="O77" i="1"/>
  <c r="N77" i="1"/>
  <c r="N83" i="1" s="1"/>
  <c r="M77" i="1"/>
  <c r="L77" i="1"/>
  <c r="L83" i="1" s="1"/>
  <c r="K77" i="1"/>
  <c r="K83" i="1" s="1"/>
  <c r="J77" i="1"/>
  <c r="J83" i="1" s="1"/>
  <c r="I83" i="1"/>
  <c r="H77" i="1"/>
  <c r="H83" i="1" s="1"/>
  <c r="G77" i="1"/>
  <c r="G83" i="1" s="1"/>
  <c r="F77" i="1"/>
  <c r="E77" i="1"/>
  <c r="D83" i="1"/>
  <c r="B77" i="1"/>
  <c r="B83" i="1" s="1"/>
  <c r="F83" i="1" l="1"/>
  <c r="M83" i="1"/>
  <c r="E83" i="1"/>
  <c r="O83" i="1"/>
  <c r="B77" i="5"/>
  <c r="B73" i="5"/>
  <c r="F72" i="5"/>
  <c r="F71" i="5"/>
  <c r="F70" i="5"/>
  <c r="F69" i="5"/>
  <c r="F68" i="5"/>
  <c r="F67" i="5"/>
  <c r="F66" i="5"/>
  <c r="F65" i="5"/>
  <c r="F64" i="5"/>
  <c r="F63" i="5"/>
  <c r="F62" i="5"/>
  <c r="F61" i="5"/>
  <c r="F60" i="5"/>
  <c r="F59" i="5"/>
  <c r="F57" i="5"/>
  <c r="F56" i="5"/>
  <c r="B39" i="5"/>
  <c r="F73" i="5" l="1"/>
  <c r="D67" i="5"/>
  <c r="D66" i="5"/>
  <c r="D65" i="5"/>
  <c r="D57" i="5"/>
  <c r="D72" i="5"/>
  <c r="D64" i="5"/>
  <c r="D56" i="5"/>
  <c r="D71" i="5"/>
  <c r="D63" i="5"/>
  <c r="D70" i="5"/>
  <c r="D62" i="5"/>
  <c r="D69" i="5"/>
  <c r="D61" i="5"/>
  <c r="D68" i="5"/>
  <c r="D60" i="5"/>
  <c r="D59" i="5"/>
  <c r="D58" i="5"/>
  <c r="B79" i="5"/>
  <c r="E34" i="1"/>
  <c r="N40" i="1"/>
  <c r="O40" i="1"/>
  <c r="P40" i="1"/>
  <c r="Q40" i="1"/>
  <c r="D73" i="5" l="1"/>
  <c r="F81" i="5"/>
  <c r="C66" i="5"/>
  <c r="C58" i="5"/>
  <c r="C65" i="5"/>
  <c r="C57" i="5"/>
  <c r="C72" i="5"/>
  <c r="C64" i="5"/>
  <c r="C56" i="5"/>
  <c r="C71" i="5"/>
  <c r="C63" i="5"/>
  <c r="C70" i="5"/>
  <c r="C62" i="5"/>
  <c r="C69" i="5"/>
  <c r="C61" i="5"/>
  <c r="C68" i="5"/>
  <c r="C60" i="5"/>
  <c r="C67" i="5"/>
  <c r="C59" i="5"/>
  <c r="B40" i="1"/>
  <c r="C73" i="5" l="1"/>
  <c r="F40" i="1"/>
  <c r="E40" i="1"/>
  <c r="M40" i="1"/>
  <c r="L40" i="1"/>
  <c r="K40" i="1"/>
  <c r="J40" i="1"/>
  <c r="H40" i="1"/>
  <c r="G40" i="1"/>
  <c r="D40" i="1"/>
  <c r="E55" i="9"/>
  <c r="F55" i="9"/>
  <c r="G55" i="9"/>
  <c r="H55" i="9"/>
  <c r="I55" i="9"/>
  <c r="J55" i="9"/>
  <c r="K55" i="9"/>
  <c r="L55" i="9"/>
  <c r="M55" i="9"/>
  <c r="D55" i="9"/>
  <c r="C55" i="9"/>
  <c r="B55" i="9"/>
  <c r="O52" i="9"/>
  <c r="B31" i="5"/>
  <c r="B110" i="15" l="1"/>
  <c r="O51" i="9"/>
  <c r="F19" i="5"/>
  <c r="O50" i="9" l="1"/>
  <c r="O49" i="9" l="1"/>
  <c r="C110" i="15" l="1"/>
  <c r="D32" i="1" l="1"/>
  <c r="D44" i="1" l="1"/>
  <c r="I32" i="1" l="1"/>
  <c r="E32" i="1"/>
  <c r="F32" i="1"/>
  <c r="F44" i="1" s="1"/>
  <c r="G32" i="1"/>
  <c r="G44" i="1" s="1"/>
  <c r="H32" i="1"/>
  <c r="J32" i="1"/>
  <c r="J44" i="1" s="1"/>
  <c r="K32" i="1"/>
  <c r="K44" i="1" s="1"/>
  <c r="L32" i="1"/>
  <c r="L44" i="1" s="1"/>
  <c r="M32" i="1"/>
  <c r="N32" i="1"/>
  <c r="N44" i="1" s="1"/>
  <c r="O32" i="1"/>
  <c r="P32" i="1"/>
  <c r="P44" i="1" s="1"/>
  <c r="Q32" i="1"/>
  <c r="Q44" i="1" s="1"/>
  <c r="M44" i="1" l="1"/>
  <c r="H44" i="1"/>
  <c r="E44" i="1"/>
  <c r="F10" i="5"/>
  <c r="F11" i="5"/>
  <c r="F13" i="5"/>
  <c r="F14" i="5"/>
  <c r="F15" i="5"/>
  <c r="F16" i="5"/>
  <c r="F17" i="5"/>
  <c r="F18" i="5"/>
  <c r="F20" i="5"/>
  <c r="F21" i="5"/>
  <c r="F22" i="5"/>
  <c r="F23" i="5"/>
  <c r="F24" i="5"/>
  <c r="F25" i="5"/>
  <c r="F26" i="5"/>
  <c r="F27" i="5"/>
  <c r="F28" i="5"/>
  <c r="F29" i="5"/>
  <c r="F30" i="5"/>
  <c r="N47" i="9" l="1"/>
  <c r="N45" i="9"/>
  <c r="N44" i="9"/>
  <c r="O43" i="9"/>
  <c r="O42" i="9"/>
  <c r="O41" i="9"/>
  <c r="O40" i="9"/>
  <c r="O39" i="9"/>
  <c r="O38" i="9"/>
  <c r="E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48" i="9" l="1"/>
  <c r="O45" i="9"/>
  <c r="O46" i="9"/>
  <c r="O47" i="9"/>
  <c r="B32" i="1" l="1"/>
  <c r="B44" i="1" s="1"/>
  <c r="O44" i="1" l="1"/>
  <c r="K42" i="1"/>
  <c r="J42" i="1"/>
  <c r="H42" i="1"/>
  <c r="M42" i="1"/>
  <c r="O42" i="1"/>
  <c r="G42" i="1"/>
  <c r="D42" i="1"/>
  <c r="N42" i="1"/>
  <c r="L42" i="1"/>
  <c r="B42" i="1"/>
  <c r="C62" i="1" s="1"/>
  <c r="F42" i="1"/>
  <c r="E42" i="1"/>
  <c r="C75" i="1" l="1"/>
  <c r="C73" i="1"/>
  <c r="C66" i="1"/>
  <c r="C65" i="1"/>
  <c r="C60" i="1"/>
  <c r="C74" i="1"/>
  <c r="C64" i="1"/>
  <c r="C69" i="1"/>
  <c r="C67" i="1"/>
  <c r="C72" i="1"/>
  <c r="C71" i="1"/>
  <c r="C70" i="1"/>
  <c r="C68" i="1"/>
  <c r="C76" i="1"/>
  <c r="C63" i="1"/>
  <c r="C61" i="1"/>
  <c r="C77" i="1"/>
  <c r="C81" i="1"/>
  <c r="C83" i="1"/>
  <c r="C42" i="1"/>
  <c r="C18" i="1"/>
  <c r="C26" i="1"/>
  <c r="C36" i="1"/>
  <c r="C12" i="1"/>
  <c r="C28" i="1"/>
  <c r="C22" i="1"/>
  <c r="C31" i="1"/>
  <c r="C24" i="1"/>
  <c r="C17" i="1"/>
  <c r="C25" i="1"/>
  <c r="C19" i="1"/>
  <c r="C27" i="1"/>
  <c r="C20" i="1"/>
  <c r="C11" i="1"/>
  <c r="C23" i="1"/>
  <c r="C32" i="1"/>
  <c r="C13" i="1"/>
  <c r="C21" i="1"/>
  <c r="C29" i="1"/>
  <c r="C14" i="1"/>
  <c r="C30" i="1"/>
  <c r="C15" i="1"/>
  <c r="C16" i="1"/>
  <c r="C35" i="1"/>
  <c r="C40" i="1"/>
  <c r="Q42" i="1" l="1"/>
  <c r="P42" i="1"/>
  <c r="B41" i="5" l="1"/>
  <c r="D29" i="5" l="1"/>
  <c r="D18" i="5"/>
  <c r="D26" i="5"/>
  <c r="F31" i="5"/>
  <c r="D11" i="5"/>
  <c r="D15" i="5"/>
  <c r="D19" i="5"/>
  <c r="D23" i="5"/>
  <c r="D27" i="5"/>
  <c r="D31" i="5"/>
  <c r="D13" i="5"/>
  <c r="D21" i="5"/>
  <c r="D22" i="5"/>
  <c r="D10" i="5"/>
  <c r="D12" i="5"/>
  <c r="D16" i="5"/>
  <c r="D20" i="5"/>
  <c r="D24" i="5"/>
  <c r="D28" i="5"/>
  <c r="D17" i="5"/>
  <c r="D25" i="5"/>
  <c r="D14" i="5"/>
  <c r="D30" i="5"/>
  <c r="F43" i="5" l="1"/>
  <c r="C17" i="5"/>
  <c r="C14" i="5"/>
  <c r="C26" i="5"/>
  <c r="C11" i="5"/>
  <c r="C15" i="5"/>
  <c r="C19" i="5"/>
  <c r="C23" i="5"/>
  <c r="C27" i="5"/>
  <c r="C22" i="5"/>
  <c r="C41" i="5"/>
  <c r="C12" i="5"/>
  <c r="C16" i="5"/>
  <c r="C20" i="5"/>
  <c r="C24" i="5"/>
  <c r="C28" i="5"/>
  <c r="C34" i="5"/>
  <c r="C10" i="5"/>
  <c r="C35" i="5"/>
  <c r="C13" i="5"/>
  <c r="C21" i="5"/>
  <c r="C25" i="5"/>
  <c r="C29" i="5"/>
  <c r="C18" i="5"/>
  <c r="C30" i="5"/>
  <c r="C39" i="5"/>
  <c r="C31" i="5"/>
  <c r="D110" i="15"/>
</calcChain>
</file>

<file path=xl/sharedStrings.xml><?xml version="1.0" encoding="utf-8"?>
<sst xmlns="http://schemas.openxmlformats.org/spreadsheetml/2006/main" count="615" uniqueCount="372">
  <si>
    <t>Table 3</t>
  </si>
  <si>
    <t>North Carolina Medicaid</t>
  </si>
  <si>
    <t>State Fiscal Year 2023</t>
  </si>
  <si>
    <t>Enrolled NC Medicaid Providers</t>
  </si>
  <si>
    <t>Provider  Type</t>
  </si>
  <si>
    <t xml:space="preserve">Unduplicated NPI Count  By Type </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</si>
  <si>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</si>
  <si>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</si>
  <si>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</si>
  <si>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</si>
  <si>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</si>
  <si>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</si>
  <si>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</si>
  <si>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</si>
  <si>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</si>
  <si>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</si>
  <si>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</si>
  <si>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</si>
  <si>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</si>
  <si>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</si>
  <si>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Nursing Service Related Providers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</si>
  <si>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</si>
  <si>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</si>
  <si>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</si>
  <si>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</si>
  <si>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</si>
  <si>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 Service Providers</t>
  </si>
  <si>
    <t>Respite Care Facility</t>
  </si>
  <si>
    <t>Speech, Language and Hearing Service Providers</t>
  </si>
  <si>
    <t>Student, Health Care</t>
  </si>
  <si>
    <t>Suppliers</t>
  </si>
  <si>
    <t>Transportation Services</t>
  </si>
  <si>
    <t>Note: This is a count of all NPI providers that have a active taxonomy as of end of SFY 2023</t>
  </si>
  <si>
    <t>Distinct NPI Count - 104,182</t>
  </si>
  <si>
    <t>Run Date: 11/01/2023</t>
  </si>
  <si>
    <t>Source: NCAnayltics Data warehouse</t>
  </si>
  <si>
    <t>Table 4</t>
  </si>
  <si>
    <t>State Fiscal Years 2010 - 2023</t>
  </si>
  <si>
    <t>Sources of NC Medicaid Funds</t>
  </si>
  <si>
    <t>SFY 2010</t>
  </si>
  <si>
    <t>SFY 2011</t>
  </si>
  <si>
    <t>SFY 2012</t>
  </si>
  <si>
    <t>SFY 2013</t>
  </si>
  <si>
    <t>SFY 2014</t>
  </si>
  <si>
    <t>SFY 2015</t>
  </si>
  <si>
    <t>SFY 2016</t>
  </si>
  <si>
    <t>SFY 2017</t>
  </si>
  <si>
    <t>SFY 2018</t>
  </si>
  <si>
    <t>SFY 2019</t>
  </si>
  <si>
    <t>SFY 2020</t>
  </si>
  <si>
    <t>SFY 2021</t>
  </si>
  <si>
    <t>SFY 2022</t>
  </si>
  <si>
    <t>SFY 2023</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</si>
  <si>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</si>
  <si>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</si>
  <si>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</si>
  <si>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</si>
  <si>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</si>
  <si>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</si>
  <si>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</si>
  <si>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</si>
  <si>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</si>
  <si>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</si>
  <si>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</si>
  <si>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</si>
  <si>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</si>
  <si>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</si>
  <si>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2008 - 2023</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</si>
  <si>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</si>
  <si>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</si>
  <si>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</si>
  <si>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</si>
  <si>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</si>
  <si>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</si>
  <si>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</si>
  <si>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</si>
  <si>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</si>
  <si>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</si>
  <si>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</si>
  <si>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</si>
  <si>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</si>
  <si>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</si>
  <si>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</si>
  <si>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</si>
  <si>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</si>
  <si>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SFY 2021*</t>
  </si>
  <si>
    <t>SFY 2022*</t>
  </si>
  <si>
    <t>SFY 2023*</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</si>
  <si>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</si>
  <si>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</si>
  <si>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</si>
  <si>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</si>
  <si>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</si>
  <si>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</si>
  <si>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</si>
  <si>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</si>
  <si>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</si>
  <si>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</si>
  <si>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</si>
  <si>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</si>
  <si>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</si>
  <si>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</si>
  <si>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1979 - 2023</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</si>
  <si>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</si>
  <si>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</si>
  <si>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</si>
  <si>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</si>
  <si>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</si>
  <si>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</si>
  <si>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</si>
  <si>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</si>
  <si>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</si>
  <si>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</si>
  <si>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</si>
  <si>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</si>
  <si>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</si>
  <si>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</si>
  <si>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</si>
  <si>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</si>
  <si>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</si>
  <si>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</si>
  <si>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</si>
  <si>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</si>
  <si>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</si>
  <si>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</si>
  <si>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</si>
  <si>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</si>
  <si>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</si>
  <si>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</si>
  <si>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</si>
  <si>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</si>
  <si>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</si>
  <si>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</si>
  <si>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</si>
  <si>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</si>
  <si>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</si>
  <si>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</si>
  <si>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</si>
  <si>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</si>
  <si>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</si>
  <si>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</si>
  <si>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</si>
  <si>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</si>
  <si>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</si>
  <si>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</si>
  <si>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</si>
  <si>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</si>
  <si>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</si>
  <si>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</si>
  <si>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</si>
  <si>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</si>
  <si>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</si>
  <si>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</si>
  <si>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</si>
  <si>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</si>
  <si>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</si>
  <si>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</si>
  <si>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</si>
  <si>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</si>
  <si>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</si>
  <si>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</si>
  <si>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</si>
  <si>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</si>
  <si>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</si>
  <si>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SFY 2022 -% of Total</t>
  </si>
  <si>
    <t>SFY 2023 -% of Total</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</si>
  <si>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</si>
  <si>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</si>
  <si>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</si>
  <si>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</si>
  <si>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</si>
  <si>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</si>
  <si>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</si>
  <si>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2023 Est. County Population</t>
  </si>
  <si>
    <t>Number of Medicaid Eligibles</t>
  </si>
  <si>
    <t>Expenditure per Eligible</t>
  </si>
  <si>
    <t>Per Capita Expenditure</t>
  </si>
  <si>
    <t>Ranking</t>
  </si>
  <si>
    <t>Eligibles per 1,000 Population</t>
  </si>
  <si>
    <t>% of Medicaid Eligibles based on 2023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</si>
  <si>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</si>
  <si>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</si>
  <si>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</si>
  <si>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</si>
  <si>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</si>
  <si>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</si>
  <si>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</si>
  <si>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</si>
  <si>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</si>
  <si>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</si>
  <si>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</si>
  <si>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</si>
  <si>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</si>
  <si>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</si>
  <si>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</si>
  <si>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</si>
  <si>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</si>
  <si>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</si>
  <si>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</si>
  <si>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</si>
  <si>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</si>
  <si>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</si>
  <si>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</si>
  <si>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</si>
  <si>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</si>
  <si>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</si>
  <si>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</si>
  <si>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</si>
  <si>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</si>
  <si>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</si>
  <si>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</si>
  <si>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</si>
  <si>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</si>
  <si>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</si>
  <si>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</si>
  <si>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</si>
  <si>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</si>
  <si>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</si>
  <si>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</si>
  <si>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</si>
  <si>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</si>
  <si>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</si>
  <si>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</si>
  <si>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</si>
  <si>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</si>
  <si>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</si>
  <si>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</si>
  <si>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</si>
  <si>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</si>
  <si>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</si>
  <si>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</si>
  <si>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</si>
  <si>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</si>
  <si>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</si>
  <si>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</si>
  <si>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</si>
  <si>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</si>
  <si>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</si>
  <si>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</si>
  <si>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</si>
  <si>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</si>
  <si>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</si>
  <si>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</si>
  <si>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</si>
  <si>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</si>
  <si>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</si>
  <si>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</si>
  <si>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</si>
  <si>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</si>
  <si>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</si>
  <si>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</si>
  <si>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</si>
  <si>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</si>
  <si>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</si>
  <si>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</si>
  <si>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</si>
  <si>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</si>
  <si>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</si>
  <si>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</si>
  <si>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</si>
  <si>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</si>
  <si>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</si>
  <si>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</si>
  <si>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</si>
  <si>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</si>
  <si>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</si>
  <si>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</si>
  <si>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</si>
  <si>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</si>
  <si>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</si>
  <si>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</si>
  <si>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</si>
  <si>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</si>
  <si>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</si>
  <si>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</si>
  <si>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</si>
  <si>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</si>
  <si>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</si>
  <si>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</si>
  <si>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</si>
  <si>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 Total</t>
  </si>
  <si>
    <t xml:space="preserve">Source: </t>
  </si>
  <si>
    <t>1.NCAnayltics Data warehouse.</t>
  </si>
  <si>
    <t>2.County population is obtained from NC Budget and Management (NC OSBM).</t>
  </si>
  <si>
    <t>3. Eligibles are counted in only one county during each year (the last county of record) regardless of whether they may have moved between counties.</t>
  </si>
  <si>
    <t>4. Out of State expenditures excluded.</t>
  </si>
  <si>
    <t>5. Medicare Part A &amp; B premiums excluded.</t>
  </si>
  <si>
    <t>Note:</t>
  </si>
  <si>
    <t>Health Choice expenditures and eligibles are not included.</t>
  </si>
  <si>
    <t>Table 8</t>
  </si>
  <si>
    <t>NC Medicaid Expenditures by Type of Service</t>
  </si>
  <si>
    <t>Type of Service</t>
  </si>
  <si>
    <t>Expenditures SFY 2023</t>
  </si>
  <si>
    <t>Percentage of Paid Claims and Premiums</t>
  </si>
  <si>
    <t>Percentage of Paid Claims only</t>
  </si>
  <si>
    <t>2023 
Number of Recipients</t>
  </si>
  <si>
    <t>2023 Expenditures per Recipient</t>
  </si>
  <si>
    <t>Inpatient Hospital</t>
  </si>
  <si>
    <t>Outpatient Hospital</t>
  </si>
  <si>
    <t>Mental Hospital (&gt; 65)</t>
  </si>
  <si>
    <t>Psychiatric Hospital (&lt; 21)</t>
  </si>
  <si>
    <t>Physician</t>
  </si>
  <si>
    <t>Clinics</t>
  </si>
  <si>
    <t>Nursing Facility</t>
  </si>
  <si>
    <t>Intermediate Care Facility</t>
  </si>
  <si>
    <t>Dental</t>
  </si>
  <si>
    <t>Prescribed Drugs</t>
  </si>
  <si>
    <t>Home Health</t>
  </si>
  <si>
    <t>CAP/Disabled Adult</t>
  </si>
  <si>
    <t>CAP/MR</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</si>
  <si>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</si>
  <si>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</si>
  <si>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</si>
  <si>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</si>
  <si>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</si>
  <si>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</si>
  <si>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</si>
  <si>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</si>
  <si>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</si>
  <si>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</si>
  <si>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</si>
  <si>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</si>
  <si>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LME-MCO HMO Premiums</t>
  </si>
  <si>
    <t>PHP Premiums</t>
  </si>
  <si>
    <t>Other Premiums</t>
  </si>
  <si>
    <t>Total Premiums</t>
  </si>
  <si>
    <t>Grand Total Services and Premiums</t>
  </si>
  <si>
    <t>Total Recipients</t>
  </si>
  <si>
    <t>Expenditures per Recipient</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</si>
  <si>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</si>
  <si>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</si>
  <si>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</si>
  <si>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</si>
  <si>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</si>
  <si>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t>Source:  SFY2023 NCAnaytics data warehouse</t>
  </si>
  <si>
    <t>Managed Care - PHP Expenditures</t>
  </si>
  <si>
    <t>Note 1: Med-Solution is not included.</t>
  </si>
  <si>
    <t>Note 2: HealthChoice is not included.</t>
  </si>
  <si>
    <t>Note 3: Recipients can appear in multiple services.</t>
  </si>
  <si>
    <t>Table 10</t>
  </si>
  <si>
    <t>NC Medicaid Service Expenditures by Service Category</t>
  </si>
  <si>
    <t>Total Service Dollars</t>
  </si>
  <si>
    <t>Percent of Service Dollars</t>
  </si>
  <si>
    <t>MQBQ 
Medicare Qualified Beneficiary ****</t>
  </si>
  <si>
    <t>MQBB+MQBE
Part B Premium Only</t>
  </si>
  <si>
    <t>Other Adult**(Preg Wmn, AFDC Adults)</t>
  </si>
  <si>
    <t xml:space="preserve"> Children***</t>
  </si>
  <si>
    <t>MSCHIP</t>
  </si>
  <si>
    <t>Breast 
&amp; Cervical 
Cancer</t>
  </si>
  <si>
    <t>Family Planning</t>
  </si>
  <si>
    <t>Infants and Children</t>
  </si>
  <si>
    <t>Medsolution Encounters</t>
  </si>
  <si>
    <t>Alien 
&amp; Refugees</t>
  </si>
  <si>
    <t>Adjustments and Others</t>
  </si>
  <si>
    <t>Mental Hospital (&gt; 65) *</t>
  </si>
  <si>
    <t>Psychiatric Hospital (&lt; 21) *</t>
  </si>
  <si>
    <t>CAP/MR *</t>
  </si>
  <si>
    <t>High Risk Intervention Residential *</t>
  </si>
  <si>
    <t>Practitioner-Non Physician *</t>
  </si>
  <si>
    <t>Other Services *</t>
  </si>
  <si>
    <t>.</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</si>
  <si>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</si>
  <si>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</si>
  <si>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</si>
  <si>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</si>
  <si>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</si>
  <si>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</si>
  <si>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</si>
  <si>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</si>
  <si>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</si>
  <si>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</si>
  <si>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Intermediate Care Facility (Mentally Retarded)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</si>
</sst>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409]#,##0.00"/>
    <numFmt numFmtId="172" formatCode="[$$-409]#,##0"/>
    <numFmt numFmtId="173" formatCode="&quot;$&quot;#,##0.00;[Red]&quot;$&quot;#,##0.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theme="1"/>
      <name val="Arial"/>
      <family val="2"/>
    </font>
    <font>
      <b/>
      <sz val="10"/>
      <color theme="1"/>
      <name val="Arial"/>
      <family val="2"/>
    </font>
    <font>
      <sz val="10"/>
      <color theme="1"/>
      <name val="Arial"/>
      <family val="2"/>
    </font>
    <font>
      <sz val="14"/>
      <color theme="1"/>
      <name val="Arial"/>
      <family val="2"/>
    </font>
    <font>
      <sz val="11"/>
      <name val="Arial"/>
      <family val="2"/>
    </font>
    <font>
      <sz val="14"/>
      <name val="Arial"/>
      <family val="2"/>
    </font>
    <font>
      <b/>
      <sz val="1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sz val="11"/>
      <color rgb="FF9C5700"/>
      <name val="Calibri"/>
      <family val="2"/>
      <scheme val="minor"/>
    </font>
    <font>
      <sz val="10"/>
      <name val="Trebuchet MS"/>
      <family val="2"/>
    </font>
    <font>
      <sz val="11"/>
      <name val="Calibri"/>
      <family val="2"/>
    </font>
    <font>
      <sz val="8"/>
      <name val="Calibri"/>
      <family val="2"/>
      <scheme val="minor"/>
    </font>
    <font>
      <b/>
      <sz val="12"/>
      <color theme="1"/>
      <name val="Arial"/>
      <family val="2"/>
    </font>
    <font>
      <sz val="10"/>
      <color theme="0"/>
      <name val="Arial"/>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169" fontId="4" fillId="0" borderId="0" applyFill="0"/>
    <xf numFmtId="0" fontId="5" fillId="0" borderId="0"/>
    <xf numFmtId="0" fontId="5"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5" applyNumberFormat="0" applyAlignment="0" applyProtection="0"/>
    <xf numFmtId="0" fontId="13" fillId="8" borderId="6" applyNumberFormat="0" applyAlignment="0" applyProtection="0"/>
    <xf numFmtId="0" fontId="14" fillId="8" borderId="5" applyNumberFormat="0" applyAlignment="0" applyProtection="0"/>
    <xf numFmtId="0" fontId="15" fillId="0" borderId="7" applyNumberFormat="0" applyFill="0" applyAlignment="0" applyProtection="0"/>
    <xf numFmtId="0" fontId="16" fillId="9" borderId="8" applyNumberFormat="0" applyAlignment="0" applyProtection="0"/>
    <xf numFmtId="0" fontId="17" fillId="0" borderId="0" applyNumberFormat="0" applyFill="0" applyBorder="0" applyAlignment="0" applyProtection="0"/>
    <xf numFmtId="0" fontId="1" fillId="10" borderId="9" applyNumberFormat="0" applyFont="0" applyAlignment="0" applyProtection="0"/>
    <xf numFmtId="0" fontId="18" fillId="0" borderId="0" applyNumberFormat="0" applyFill="0" applyBorder="0" applyAlignment="0" applyProtection="0"/>
    <xf numFmtId="0" fontId="2" fillId="0" borderId="10"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0" fillId="6"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3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35" fillId="0" borderId="0"/>
  </cellStyleXfs>
  <cellXfs count="192">
    <xf numFmtId="0" fontId="0" fillId="0" borderId="0" xfId="0"/>
    <xf numFmtId="0" fontId="21" fillId="0" borderId="0" xfId="0" applyFont="1"/>
    <xf numFmtId="165" fontId="21" fillId="0" borderId="0" xfId="2" applyNumberFormat="1" applyFont="1"/>
    <xf numFmtId="0" fontId="21" fillId="0" borderId="0" xfId="0" applyFont="1" applyAlignment="1">
      <alignment horizontal="right"/>
    </xf>
    <xf numFmtId="0" fontId="22" fillId="0" borderId="1" xfId="0" applyFont="1" applyBorder="1" applyAlignment="1">
      <alignment horizontal="left"/>
    </xf>
    <xf numFmtId="165" fontId="22" fillId="0" borderId="1" xfId="2" applyNumberFormat="1" applyFont="1" applyFill="1" applyBorder="1" applyAlignment="1">
      <alignment horizontal="right" wrapText="1"/>
    </xf>
    <xf numFmtId="165" fontId="23" fillId="0" borderId="0" xfId="2" applyNumberFormat="1" applyFont="1" applyFill="1"/>
    <xf numFmtId="49" fontId="22" fillId="0" borderId="0" xfId="0" applyNumberFormat="1" applyFont="1"/>
    <xf numFmtId="0" fontId="23" fillId="0" borderId="0" xfId="0" applyFont="1"/>
    <xf numFmtId="165" fontId="23" fillId="0" borderId="0" xfId="2" applyNumberFormat="1" applyFont="1" applyFill="1" applyBorder="1"/>
    <xf numFmtId="165" fontId="21" fillId="0" borderId="0" xfId="2" applyNumberFormat="1" applyFont="1" applyFill="1"/>
    <xf numFmtId="165" fontId="24" fillId="0" borderId="0" xfId="2" applyNumberFormat="1" applyFont="1" applyAlignment="1">
      <alignment horizontal="right"/>
    </xf>
    <xf numFmtId="0" fontId="25" fillId="0" borderId="0" xfId="7" applyFont="1"/>
    <xf numFmtId="0" fontId="25" fillId="0" borderId="0" xfId="7" applyFont="1" applyAlignment="1">
      <alignment horizontal="right"/>
    </xf>
    <xf numFmtId="0" fontId="5" fillId="0" borderId="0" xfId="7" applyAlignment="1">
      <alignment horizontal="center"/>
    </xf>
    <xf numFmtId="0" fontId="27" fillId="0" borderId="1" xfId="7" applyFont="1" applyBorder="1" applyAlignment="1">
      <alignment horizontal="right"/>
    </xf>
    <xf numFmtId="0" fontId="5" fillId="0" borderId="0" xfId="7"/>
    <xf numFmtId="166" fontId="5" fillId="0" borderId="0" xfId="7" applyNumberFormat="1" applyAlignment="1">
      <alignment horizontal="right"/>
    </xf>
    <xf numFmtId="166" fontId="5" fillId="0" borderId="1" xfId="7" applyNumberFormat="1" applyBorder="1" applyAlignment="1">
      <alignment horizontal="right"/>
    </xf>
    <xf numFmtId="0" fontId="27" fillId="0" borderId="0" xfId="7" applyFont="1"/>
    <xf numFmtId="0" fontId="5" fillId="0" borderId="0" xfId="7" applyAlignment="1">
      <alignment horizontal="right"/>
    </xf>
    <xf numFmtId="167" fontId="5" fillId="0" borderId="0" xfId="7" applyNumberFormat="1"/>
    <xf numFmtId="168" fontId="5" fillId="0" borderId="0" xfId="7" applyNumberFormat="1" applyAlignment="1">
      <alignment horizontal="right"/>
    </xf>
    <xf numFmtId="10" fontId="5" fillId="0" borderId="1" xfId="7" applyNumberFormat="1" applyBorder="1" applyAlignment="1">
      <alignment horizontal="right"/>
    </xf>
    <xf numFmtId="0" fontId="27" fillId="0" borderId="0" xfId="7" applyFont="1" applyAlignment="1">
      <alignment horizontal="left"/>
    </xf>
    <xf numFmtId="0" fontId="30" fillId="0" borderId="0" xfId="7" applyFont="1" applyAlignment="1">
      <alignment horizontal="center"/>
    </xf>
    <xf numFmtId="0" fontId="30" fillId="0" borderId="0" xfId="7" applyFont="1"/>
    <xf numFmtId="0" fontId="30" fillId="0" borderId="0" xfId="7" applyFont="1" applyAlignment="1">
      <alignment horizontal="right"/>
    </xf>
    <xf numFmtId="166" fontId="30" fillId="0" borderId="0" xfId="7" applyNumberFormat="1" applyFont="1" applyAlignment="1">
      <alignment horizontal="right"/>
    </xf>
    <xf numFmtId="0" fontId="27" fillId="0" borderId="1" xfId="7" applyFont="1" applyBorder="1" applyAlignment="1">
      <alignment horizontal="left" wrapText="1"/>
    </xf>
    <xf numFmtId="0" fontId="27" fillId="0" borderId="1" xfId="7" applyFont="1" applyBorder="1" applyAlignment="1">
      <alignment horizontal="right" wrapText="1"/>
    </xf>
    <xf numFmtId="0" fontId="27" fillId="0" borderId="0" xfId="7" applyFont="1" applyAlignment="1">
      <alignment wrapText="1"/>
    </xf>
    <xf numFmtId="0" fontId="5" fillId="0" borderId="0" xfId="7" applyAlignment="1">
      <alignment horizontal="right" wrapText="1"/>
    </xf>
    <xf numFmtId="0" fontId="5" fillId="0" borderId="0" xfId="7" applyAlignment="1">
      <alignment wrapText="1"/>
    </xf>
    <xf numFmtId="0" fontId="23" fillId="0" borderId="0" xfId="0" applyFont="1" applyAlignment="1">
      <alignment vertical="center"/>
    </xf>
    <xf numFmtId="10" fontId="5" fillId="0" borderId="0" xfId="7" applyNumberFormat="1"/>
    <xf numFmtId="166" fontId="5" fillId="0" borderId="0" xfId="7" applyNumberFormat="1"/>
    <xf numFmtId="10" fontId="23" fillId="0" borderId="0" xfId="7" applyNumberFormat="1" applyFont="1"/>
    <xf numFmtId="0" fontId="23" fillId="0" borderId="0" xfId="7" applyFont="1"/>
    <xf numFmtId="0" fontId="27" fillId="0" borderId="0" xfId="6" applyFont="1" applyAlignment="1">
      <alignment horizontal="left" wrapText="1"/>
    </xf>
    <xf numFmtId="0" fontId="27" fillId="0" borderId="0" xfId="6" applyFont="1" applyAlignment="1">
      <alignment horizontal="right" wrapText="1"/>
    </xf>
    <xf numFmtId="0" fontId="27" fillId="0" borderId="0" xfId="6" applyFont="1" applyAlignment="1">
      <alignment wrapText="1"/>
    </xf>
    <xf numFmtId="0" fontId="5" fillId="0" borderId="0" xfId="6" applyAlignment="1">
      <alignment horizontal="left"/>
    </xf>
    <xf numFmtId="3" fontId="5" fillId="0" borderId="0" xfId="6" applyNumberFormat="1" applyAlignment="1">
      <alignment horizontal="right"/>
    </xf>
    <xf numFmtId="10" fontId="5" fillId="0" borderId="0" xfId="6" applyNumberFormat="1" applyAlignment="1">
      <alignment horizontal="right"/>
    </xf>
    <xf numFmtId="0" fontId="5" fillId="0" borderId="0" xfId="6"/>
    <xf numFmtId="3" fontId="5" fillId="0" borderId="0" xfId="6" applyNumberFormat="1"/>
    <xf numFmtId="0" fontId="23" fillId="0" borderId="0" xfId="6" applyFont="1" applyAlignment="1">
      <alignment horizontal="left"/>
    </xf>
    <xf numFmtId="0" fontId="5" fillId="0" borderId="0" xfId="6" applyAlignment="1">
      <alignment horizontal="left" wrapText="1"/>
    </xf>
    <xf numFmtId="0" fontId="5" fillId="0" borderId="0" xfId="6" applyAlignment="1">
      <alignment horizontal="right"/>
    </xf>
    <xf numFmtId="168" fontId="23" fillId="0" borderId="0" xfId="6" applyNumberFormat="1" applyFont="1" applyAlignment="1">
      <alignment horizontal="right"/>
    </xf>
    <xf numFmtId="0" fontId="27" fillId="0" borderId="0" xfId="6" applyFont="1" applyAlignment="1">
      <alignment horizontal="left"/>
    </xf>
    <xf numFmtId="0" fontId="27" fillId="0" borderId="0" xfId="6" applyFont="1" applyAlignment="1">
      <alignment horizontal="right"/>
    </xf>
    <xf numFmtId="3" fontId="23" fillId="0" borderId="0" xfId="0" applyNumberFormat="1" applyFont="1"/>
    <xf numFmtId="3" fontId="23" fillId="0" borderId="0" xfId="2" applyNumberFormat="1" applyFont="1"/>
    <xf numFmtId="0" fontId="26" fillId="0" borderId="0" xfId="6" applyFont="1" applyAlignment="1">
      <alignment horizontal="right"/>
    </xf>
    <xf numFmtId="169" fontId="31" fillId="0" borderId="1" xfId="5" applyFont="1" applyFill="1" applyBorder="1" applyAlignment="1" applyProtection="1">
      <alignment horizontal="left" wrapText="1"/>
      <protection locked="0"/>
    </xf>
    <xf numFmtId="165" fontId="22" fillId="0" borderId="1" xfId="5" applyNumberFormat="1" applyFont="1" applyFill="1" applyBorder="1" applyAlignment="1" applyProtection="1">
      <alignment horizontal="right" wrapText="1"/>
      <protection locked="0"/>
    </xf>
    <xf numFmtId="165" fontId="31" fillId="0" borderId="1" xfId="5" applyNumberFormat="1" applyFont="1" applyFill="1" applyBorder="1" applyAlignment="1" applyProtection="1">
      <alignment horizontal="right" wrapText="1"/>
      <protection locked="0"/>
    </xf>
    <xf numFmtId="164" fontId="31" fillId="0" borderId="1" xfId="1" applyNumberFormat="1" applyFont="1" applyFill="1" applyBorder="1" applyAlignment="1" applyProtection="1">
      <alignment horizontal="right" wrapText="1"/>
      <protection locked="0"/>
    </xf>
    <xf numFmtId="165" fontId="31" fillId="0" borderId="1" xfId="2" applyNumberFormat="1" applyFont="1" applyFill="1" applyBorder="1" applyAlignment="1" applyProtection="1">
      <alignment horizontal="right" wrapText="1"/>
      <protection locked="0"/>
    </xf>
    <xf numFmtId="0" fontId="22" fillId="0" borderId="1" xfId="0" applyFont="1" applyBorder="1" applyAlignment="1">
      <alignment horizontal="right" wrapText="1"/>
    </xf>
    <xf numFmtId="0" fontId="32" fillId="3" borderId="0" xfId="0" applyFont="1" applyFill="1" applyAlignment="1">
      <alignment horizontal="left" wrapText="1"/>
    </xf>
    <xf numFmtId="166" fontId="23" fillId="0" borderId="0" xfId="1" applyNumberFormat="1" applyFont="1" applyBorder="1"/>
    <xf numFmtId="165" fontId="23" fillId="0" borderId="0" xfId="2" applyNumberFormat="1" applyFont="1" applyBorder="1"/>
    <xf numFmtId="168" fontId="23" fillId="0" borderId="0" xfId="3" applyNumberFormat="1" applyFont="1" applyBorder="1"/>
    <xf numFmtId="164" fontId="23" fillId="0" borderId="0" xfId="1" applyNumberFormat="1" applyFont="1" applyBorder="1"/>
    <xf numFmtId="0" fontId="31" fillId="3" borderId="0" xfId="0" applyFont="1" applyFill="1" applyAlignment="1">
      <alignment horizontal="left" wrapText="1"/>
    </xf>
    <xf numFmtId="165" fontId="22" fillId="0" borderId="0" xfId="2" applyNumberFormat="1" applyFont="1" applyBorder="1"/>
    <xf numFmtId="166" fontId="22" fillId="0" borderId="0" xfId="1" applyNumberFormat="1" applyFont="1" applyBorder="1"/>
    <xf numFmtId="164" fontId="22" fillId="0" borderId="0" xfId="1" applyNumberFormat="1" applyFont="1" applyBorder="1"/>
    <xf numFmtId="0" fontId="22" fillId="0" borderId="0" xfId="0" applyFont="1"/>
    <xf numFmtId="10" fontId="22" fillId="0" borderId="0" xfId="3" applyNumberFormat="1" applyFont="1" applyBorder="1"/>
    <xf numFmtId="0" fontId="23" fillId="0" borderId="0" xfId="0" applyFont="1" applyAlignment="1">
      <alignment horizontal="left"/>
    </xf>
    <xf numFmtId="10" fontId="23" fillId="0" borderId="0" xfId="3" applyNumberFormat="1" applyFont="1" applyBorder="1"/>
    <xf numFmtId="0" fontId="27" fillId="2" borderId="0" xfId="0" applyFont="1" applyFill="1" applyAlignment="1">
      <alignment horizontal="left" wrapText="1"/>
    </xf>
    <xf numFmtId="9" fontId="22" fillId="0" borderId="0" xfId="3" applyFont="1" applyBorder="1"/>
    <xf numFmtId="169" fontId="31" fillId="2" borderId="0" xfId="5" applyFont="1" applyFill="1" applyAlignment="1" applyProtection="1">
      <alignment horizontal="right"/>
      <protection locked="0"/>
    </xf>
    <xf numFmtId="3" fontId="32" fillId="2" borderId="0" xfId="5" applyNumberFormat="1" applyFont="1" applyFill="1" applyAlignment="1" applyProtection="1">
      <alignment horizontal="left"/>
      <protection locked="0"/>
    </xf>
    <xf numFmtId="0" fontId="22" fillId="0" borderId="0" xfId="0" applyFont="1" applyAlignment="1">
      <alignment horizontal="right" indent="2"/>
    </xf>
    <xf numFmtId="164" fontId="23" fillId="0" borderId="0" xfId="1" applyNumberFormat="1" applyFont="1"/>
    <xf numFmtId="0" fontId="27" fillId="2" borderId="0" xfId="0" applyFont="1" applyFill="1" applyAlignment="1">
      <alignment horizontal="center"/>
    </xf>
    <xf numFmtId="0" fontId="27" fillId="2" borderId="0" xfId="0" applyFont="1" applyFill="1"/>
    <xf numFmtId="164" fontId="23" fillId="0" borderId="0" xfId="1" applyNumberFormat="1" applyFont="1" applyFill="1" applyBorder="1"/>
    <xf numFmtId="9" fontId="23" fillId="0" borderId="0" xfId="3" applyFont="1" applyFill="1" applyBorder="1"/>
    <xf numFmtId="165" fontId="23" fillId="0" borderId="0" xfId="2" applyNumberFormat="1" applyFont="1"/>
    <xf numFmtId="10" fontId="23" fillId="0" borderId="0" xfId="3" applyNumberFormat="1" applyFont="1"/>
    <xf numFmtId="0" fontId="22" fillId="0" borderId="0" xfId="0" applyFont="1" applyAlignment="1">
      <alignment horizontal="right" wrapText="1"/>
    </xf>
    <xf numFmtId="0" fontId="22" fillId="0" borderId="0" xfId="0" applyFont="1" applyAlignment="1">
      <alignment horizontal="center" wrapText="1"/>
    </xf>
    <xf numFmtId="165" fontId="22" fillId="0" borderId="0" xfId="2" applyNumberFormat="1" applyFont="1" applyBorder="1" applyAlignment="1">
      <alignment horizontal="right"/>
    </xf>
    <xf numFmtId="10" fontId="24" fillId="0" borderId="0" xfId="3" applyNumberFormat="1" applyFont="1" applyAlignment="1">
      <alignment horizontal="right"/>
    </xf>
    <xf numFmtId="4" fontId="27" fillId="0" borderId="1" xfId="0" applyNumberFormat="1" applyFont="1" applyBorder="1" applyAlignment="1">
      <alignment horizontal="left" wrapText="1"/>
    </xf>
    <xf numFmtId="3" fontId="22" fillId="0" borderId="1" xfId="0" applyNumberFormat="1" applyFont="1" applyBorder="1" applyAlignment="1">
      <alignment horizontal="right" wrapText="1"/>
    </xf>
    <xf numFmtId="168" fontId="27" fillId="0" borderId="1" xfId="0" applyNumberFormat="1" applyFont="1" applyBorder="1" applyAlignment="1">
      <alignment horizontal="right" wrapText="1"/>
    </xf>
    <xf numFmtId="3" fontId="27" fillId="0" borderId="1" xfId="0" applyNumberFormat="1" applyFont="1" applyBorder="1" applyAlignment="1">
      <alignment horizontal="right" wrapText="1"/>
    </xf>
    <xf numFmtId="164" fontId="22" fillId="0" borderId="1" xfId="1" applyNumberFormat="1" applyFont="1" applyFill="1" applyBorder="1" applyAlignment="1">
      <alignment horizontal="right" wrapText="1"/>
    </xf>
    <xf numFmtId="0" fontId="27" fillId="0" borderId="0" xfId="0" applyFont="1" applyAlignment="1">
      <alignment horizontal="center"/>
    </xf>
    <xf numFmtId="0" fontId="5" fillId="0" borderId="0" xfId="0" applyFont="1" applyAlignment="1">
      <alignment horizontal="center"/>
    </xf>
    <xf numFmtId="49" fontId="23" fillId="0" borderId="0" xfId="0" applyNumberFormat="1" applyFont="1"/>
    <xf numFmtId="168" fontId="5" fillId="0" borderId="0" xfId="1" quotePrefix="1" applyNumberFormat="1" applyFont="1" applyBorder="1"/>
    <xf numFmtId="166" fontId="23" fillId="0" borderId="0" xfId="1" applyNumberFormat="1" applyFont="1" applyFill="1" applyBorder="1"/>
    <xf numFmtId="0" fontId="5" fillId="0" borderId="0" xfId="0" quotePrefix="1" applyFont="1"/>
    <xf numFmtId="166" fontId="23" fillId="0" borderId="1" xfId="1" applyNumberFormat="1" applyFont="1" applyBorder="1"/>
    <xf numFmtId="168" fontId="23" fillId="0" borderId="1" xfId="3" applyNumberFormat="1" applyFont="1" applyBorder="1"/>
    <xf numFmtId="168" fontId="5" fillId="0" borderId="1" xfId="1" quotePrefix="1" applyNumberFormat="1" applyFont="1" applyBorder="1"/>
    <xf numFmtId="165" fontId="23" fillId="0" borderId="1" xfId="2" applyNumberFormat="1" applyFont="1" applyBorder="1"/>
    <xf numFmtId="0" fontId="27" fillId="0" borderId="0" xfId="0" applyFont="1" applyAlignment="1">
      <alignment horizontal="left"/>
    </xf>
    <xf numFmtId="166" fontId="22" fillId="0" borderId="0" xfId="0" applyNumberFormat="1" applyFont="1"/>
    <xf numFmtId="168" fontId="22" fillId="0" borderId="0" xfId="3" applyNumberFormat="1" applyFont="1" applyBorder="1"/>
    <xf numFmtId="168" fontId="27" fillId="0" borderId="0" xfId="1" quotePrefix="1" applyNumberFormat="1" applyFont="1" applyBorder="1"/>
    <xf numFmtId="0" fontId="27" fillId="0" borderId="0" xfId="0" applyFont="1"/>
    <xf numFmtId="0" fontId="23" fillId="0" borderId="1" xfId="0" applyFont="1" applyBorder="1"/>
    <xf numFmtId="164" fontId="23" fillId="0" borderId="1" xfId="1" applyNumberFormat="1" applyFont="1" applyBorder="1"/>
    <xf numFmtId="165" fontId="22" fillId="35" borderId="0" xfId="2" applyNumberFormat="1" applyFont="1" applyFill="1" applyBorder="1"/>
    <xf numFmtId="0" fontId="27" fillId="0" borderId="0" xfId="0" quotePrefix="1" applyFont="1"/>
    <xf numFmtId="0" fontId="27" fillId="0" borderId="0" xfId="0" applyFont="1" applyAlignment="1">
      <alignment horizontal="left" indent="1"/>
    </xf>
    <xf numFmtId="166" fontId="22" fillId="0" borderId="0" xfId="1" applyNumberFormat="1" applyFont="1" applyFill="1" applyBorder="1"/>
    <xf numFmtId="0" fontId="23" fillId="0" borderId="0" xfId="0" applyFont="1" applyAlignment="1">
      <alignment horizontal="right"/>
    </xf>
    <xf numFmtId="3" fontId="27" fillId="0" borderId="0" xfId="0" applyNumberFormat="1" applyFont="1" applyAlignment="1">
      <alignment horizontal="left"/>
    </xf>
    <xf numFmtId="164" fontId="27" fillId="0" borderId="0" xfId="1" applyNumberFormat="1" applyFont="1" applyFill="1" applyBorder="1" applyAlignment="1">
      <alignment horizontal="left"/>
    </xf>
    <xf numFmtId="3" fontId="27" fillId="0" borderId="0" xfId="0" applyNumberFormat="1" applyFont="1" applyAlignment="1">
      <alignment horizontal="center"/>
    </xf>
    <xf numFmtId="168" fontId="22" fillId="0" borderId="0" xfId="0" applyNumberFormat="1" applyFont="1"/>
    <xf numFmtId="168" fontId="23" fillId="0" borderId="0" xfId="0" applyNumberFormat="1" applyFont="1"/>
    <xf numFmtId="44" fontId="22" fillId="0" borderId="0" xfId="0" applyNumberFormat="1" applyFont="1"/>
    <xf numFmtId="166" fontId="23" fillId="0" borderId="0" xfId="0" applyNumberFormat="1" applyFont="1"/>
    <xf numFmtId="164" fontId="23" fillId="0" borderId="0" xfId="0" applyNumberFormat="1" applyFont="1"/>
    <xf numFmtId="0" fontId="5" fillId="0" borderId="0" xfId="0" applyFont="1" applyAlignment="1">
      <alignment horizontal="left"/>
    </xf>
    <xf numFmtId="164" fontId="5" fillId="0" borderId="0" xfId="1" applyNumberFormat="1" applyFont="1"/>
    <xf numFmtId="0" fontId="5" fillId="0" borderId="0" xfId="4" applyFont="1"/>
    <xf numFmtId="168" fontId="23" fillId="0" borderId="0" xfId="3" applyNumberFormat="1" applyFont="1"/>
    <xf numFmtId="0" fontId="24" fillId="0" borderId="0" xfId="0" applyFont="1" applyAlignment="1">
      <alignment horizontal="right"/>
    </xf>
    <xf numFmtId="0" fontId="26" fillId="0" borderId="0" xfId="0" applyFont="1" applyAlignment="1">
      <alignment horizontal="right"/>
    </xf>
    <xf numFmtId="10" fontId="27" fillId="0" borderId="1" xfId="4" applyNumberFormat="1" applyFont="1" applyBorder="1" applyAlignment="1">
      <alignment horizontal="right" wrapText="1"/>
    </xf>
    <xf numFmtId="4" fontId="27" fillId="0" borderId="1" xfId="4" applyNumberFormat="1" applyFont="1" applyBorder="1" applyAlignment="1">
      <alignment horizontal="left" wrapText="1"/>
    </xf>
    <xf numFmtId="166" fontId="22" fillId="0" borderId="1" xfId="1" applyNumberFormat="1" applyFont="1" applyFill="1" applyBorder="1" applyAlignment="1">
      <alignment horizontal="right" wrapText="1"/>
    </xf>
    <xf numFmtId="167" fontId="27" fillId="0" borderId="1" xfId="1" applyNumberFormat="1" applyFont="1" applyFill="1" applyBorder="1" applyAlignment="1">
      <alignment horizontal="right" wrapText="1"/>
    </xf>
    <xf numFmtId="170" fontId="23" fillId="0" borderId="0" xfId="0" applyNumberFormat="1" applyFont="1"/>
    <xf numFmtId="170" fontId="23" fillId="0" borderId="1" xfId="0" applyNumberFormat="1" applyFont="1" applyBorder="1"/>
    <xf numFmtId="0" fontId="27" fillId="0" borderId="0" xfId="4" applyFont="1" applyAlignment="1">
      <alignment horizontal="left"/>
    </xf>
    <xf numFmtId="170" fontId="22" fillId="0" borderId="0" xfId="0" applyNumberFormat="1" applyFont="1"/>
    <xf numFmtId="0" fontId="27" fillId="0" borderId="0" xfId="4" applyFont="1"/>
    <xf numFmtId="167" fontId="23" fillId="0" borderId="0" xfId="1" applyNumberFormat="1" applyFont="1" applyFill="1" applyBorder="1"/>
    <xf numFmtId="167" fontId="5" fillId="0" borderId="0" xfId="0" quotePrefix="1" applyNumberFormat="1" applyFont="1"/>
    <xf numFmtId="0" fontId="23" fillId="0" borderId="0" xfId="0" quotePrefix="1" applyFont="1"/>
    <xf numFmtId="0" fontId="5" fillId="0" borderId="0" xfId="4" applyFont="1" applyAlignment="1">
      <alignment horizontal="left"/>
    </xf>
    <xf numFmtId="166" fontId="5" fillId="0" borderId="0" xfId="1" applyNumberFormat="1" applyFont="1" applyFill="1" applyBorder="1"/>
    <xf numFmtId="10" fontId="5" fillId="0" borderId="0" xfId="4" applyNumberFormat="1" applyFont="1" applyAlignment="1">
      <alignment horizontal="center"/>
    </xf>
    <xf numFmtId="167" fontId="5" fillId="0" borderId="0" xfId="1" applyNumberFormat="1" applyFont="1" applyFill="1" applyBorder="1"/>
    <xf numFmtId="164" fontId="22" fillId="0" borderId="0" xfId="1" applyNumberFormat="1" applyFont="1" applyFill="1"/>
    <xf numFmtId="166" fontId="5" fillId="0" borderId="0" xfId="4" applyNumberFormat="1" applyFont="1" applyAlignment="1">
      <alignment horizontal="center"/>
    </xf>
    <xf numFmtId="168" fontId="5" fillId="0" borderId="0" xfId="4" applyNumberFormat="1" applyFont="1" applyAlignment="1">
      <alignment horizontal="center"/>
    </xf>
    <xf numFmtId="167" fontId="5" fillId="0" borderId="0" xfId="4" applyNumberFormat="1" applyFont="1" applyAlignment="1">
      <alignment horizontal="center"/>
    </xf>
    <xf numFmtId="167" fontId="5" fillId="0" borderId="0" xfId="4" applyNumberFormat="1" applyFont="1"/>
    <xf numFmtId="167" fontId="27" fillId="0" borderId="0" xfId="4" applyNumberFormat="1" applyFont="1" applyAlignment="1">
      <alignment horizontal="right"/>
    </xf>
    <xf numFmtId="10" fontId="5" fillId="0" borderId="0" xfId="4" applyNumberFormat="1" applyFont="1"/>
    <xf numFmtId="164" fontId="23" fillId="0" borderId="0" xfId="1" applyNumberFormat="1" applyFont="1" applyFill="1"/>
    <xf numFmtId="166" fontId="23" fillId="0" borderId="0" xfId="1" applyNumberFormat="1" applyFont="1"/>
    <xf numFmtId="3" fontId="0" fillId="0" borderId="0" xfId="0" applyNumberFormat="1"/>
    <xf numFmtId="3" fontId="2" fillId="0" borderId="0" xfId="0" applyNumberFormat="1" applyFont="1" applyAlignment="1">
      <alignment horizontal="right"/>
    </xf>
    <xf numFmtId="3" fontId="22" fillId="0" borderId="0" xfId="5" applyNumberFormat="1" applyFont="1" applyFill="1" applyAlignment="1" applyProtection="1">
      <alignment horizontal="right" wrapText="1"/>
      <protection locked="0"/>
    </xf>
    <xf numFmtId="166" fontId="27" fillId="0" borderId="0" xfId="0" applyNumberFormat="1" applyFont="1"/>
    <xf numFmtId="165" fontId="22" fillId="0" borderId="0" xfId="2" applyNumberFormat="1" applyFont="1" applyFill="1" applyBorder="1"/>
    <xf numFmtId="49" fontId="0" fillId="0" borderId="0" xfId="0" applyNumberFormat="1"/>
    <xf numFmtId="166" fontId="34" fillId="0" borderId="0" xfId="7" applyNumberFormat="1" applyFont="1" applyAlignment="1">
      <alignment horizontal="right"/>
    </xf>
    <xf numFmtId="168" fontId="34" fillId="0" borderId="0" xfId="7" applyNumberFormat="1" applyFont="1" applyAlignment="1">
      <alignment horizontal="right"/>
    </xf>
    <xf numFmtId="0" fontId="34" fillId="0" borderId="0" xfId="7" applyFont="1"/>
    <xf numFmtId="0" fontId="34" fillId="0" borderId="0" xfId="7" applyFont="1" applyAlignment="1">
      <alignment horizontal="right"/>
    </xf>
    <xf numFmtId="164" fontId="23" fillId="35" borderId="0" xfId="0" applyNumberFormat="1" applyFont="1" applyFill="1"/>
    <xf numFmtId="166" fontId="22" fillId="0" borderId="1" xfId="1" applyNumberFormat="1" applyFont="1" applyFill="1" applyBorder="1" applyAlignment="1" applyProtection="1">
      <alignment horizontal="right" wrapText="1"/>
      <protection locked="0"/>
    </xf>
    <xf numFmtId="168" fontId="23" fillId="0" borderId="0" xfId="3" applyNumberFormat="1" applyFont="1" applyFill="1" applyBorder="1"/>
    <xf numFmtId="44" fontId="23" fillId="0" borderId="0" xfId="0" applyNumberFormat="1" applyFont="1"/>
    <xf numFmtId="166" fontId="23" fillId="0" borderId="1" xfId="1" applyNumberFormat="1" applyFont="1" applyFill="1" applyBorder="1"/>
    <xf numFmtId="6" fontId="23" fillId="0" borderId="0" xfId="0" applyNumberFormat="1" applyFont="1"/>
    <xf numFmtId="171" fontId="0" fillId="0" borderId="0" xfId="0" applyNumberFormat="1"/>
    <xf numFmtId="170" fontId="0" fillId="0" borderId="0" xfId="0" applyNumberFormat="1"/>
    <xf numFmtId="0" fontId="37" fillId="0" borderId="0" xfId="0" applyFont="1"/>
    <xf numFmtId="171" fontId="19" fillId="0" borderId="0" xfId="0" applyNumberFormat="1" applyFont="1"/>
    <xf numFmtId="166" fontId="38" fillId="0" borderId="0" xfId="1" applyNumberFormat="1" applyFont="1" applyBorder="1"/>
    <xf numFmtId="172" fontId="19" fillId="0" borderId="0" xfId="0" applyNumberFormat="1" applyFont="1"/>
    <xf numFmtId="165" fontId="31" fillId="0" borderId="0" xfId="2" applyNumberFormat="1" applyFont="1" applyFill="1" applyBorder="1" applyAlignment="1" applyProtection="1">
      <alignment horizontal="right" wrapText="1"/>
    </xf>
    <xf numFmtId="165" fontId="0" fillId="0" borderId="0" xfId="2" applyNumberFormat="1" applyFont="1"/>
    <xf numFmtId="165" fontId="5" fillId="0" borderId="0" xfId="2" applyNumberFormat="1" applyFont="1"/>
    <xf numFmtId="166" fontId="27" fillId="0" borderId="1" xfId="1" applyNumberFormat="1" applyFont="1" applyFill="1" applyBorder="1" applyAlignment="1">
      <alignment horizontal="right" wrapText="1"/>
    </xf>
    <xf numFmtId="166" fontId="23" fillId="0" borderId="0" xfId="1" applyNumberFormat="1" applyFont="1" applyFill="1"/>
    <xf numFmtId="166" fontId="22" fillId="0" borderId="0" xfId="1" applyNumberFormat="1" applyFont="1" applyFill="1"/>
    <xf numFmtId="8" fontId="23" fillId="0" borderId="0" xfId="0" applyNumberFormat="1" applyFont="1"/>
    <xf numFmtId="173" fontId="23" fillId="0" borderId="0" xfId="0" applyNumberFormat="1" applyFont="1"/>
    <xf numFmtId="168" fontId="23" fillId="0" borderId="0" xfId="3" applyNumberFormat="1" applyFont="1" applyFill="1"/>
    <xf numFmtId="0" fontId="5" fillId="0" borderId="0" xfId="0" applyFont="1" applyAlignment="1">
      <alignment horizontal="left" wrapText="1"/>
    </xf>
    <xf numFmtId="0" fontId="5" fillId="0" borderId="0" xfId="0" applyFont="1"/>
    <xf numFmtId="0" fontId="5" fillId="0" borderId="0" xfId="0" applyFont="1" applyAlignment="1">
      <alignment horizontal="left" wrapText="1"/>
    </xf>
    <xf numFmtId="0" fontId="5" fillId="0" borderId="0" xfId="0" applyFont="1"/>
  </cellXfs>
  <cellStyles count="57">
    <cellStyle name="20% - Accent1" xfId="25" builtinId="30" customBuiltin="1"/>
    <cellStyle name="20% - Accent2" xfId="28" builtinId="34" customBuiltin="1"/>
    <cellStyle name="20% - Accent3" xfId="31" builtinId="38" customBuiltin="1"/>
    <cellStyle name="20% - Accent4" xfId="34" builtinId="42" customBuiltin="1"/>
    <cellStyle name="20% - Accent5" xfId="37" builtinId="46" customBuiltin="1"/>
    <cellStyle name="20% - Accent6" xfId="40" builtinId="50" customBuiltin="1"/>
    <cellStyle name="40% - Accent1" xfId="26" builtinId="31" customBuiltin="1"/>
    <cellStyle name="40% - Accent2" xfId="29" builtinId="35" customBuiltin="1"/>
    <cellStyle name="40% - Accent3" xfId="32" builtinId="39" customBuiltin="1"/>
    <cellStyle name="40% - Accent4" xfId="35" builtinId="43" customBuiltin="1"/>
    <cellStyle name="40% - Accent5" xfId="38" builtinId="47" customBuiltin="1"/>
    <cellStyle name="40% - Accent6" xfId="41" builtinId="51" customBuiltin="1"/>
    <cellStyle name="60% - Accent1" xfId="50" builtinId="32" customBuiltin="1"/>
    <cellStyle name="60% - Accent1 2" xfId="43" xr:uid="{00000000-0005-0000-0000-00000C000000}"/>
    <cellStyle name="60% - Accent2" xfId="51" builtinId="36" customBuiltin="1"/>
    <cellStyle name="60% - Accent2 2" xfId="44" xr:uid="{00000000-0005-0000-0000-00000D000000}"/>
    <cellStyle name="60% - Accent3" xfId="52" builtinId="40" customBuiltin="1"/>
    <cellStyle name="60% - Accent3 2" xfId="45" xr:uid="{00000000-0005-0000-0000-00000E000000}"/>
    <cellStyle name="60% - Accent4" xfId="53" builtinId="44" customBuiltin="1"/>
    <cellStyle name="60% - Accent4 2" xfId="46" xr:uid="{00000000-0005-0000-0000-00000F000000}"/>
    <cellStyle name="60% - Accent5" xfId="54" builtinId="48" customBuiltin="1"/>
    <cellStyle name="60% - Accent5 2" xfId="47" xr:uid="{00000000-0005-0000-0000-000010000000}"/>
    <cellStyle name="60% - Accent6" xfId="55" builtinId="52" customBuiltin="1"/>
    <cellStyle name="60% - Accent6 2" xfId="48" xr:uid="{00000000-0005-0000-0000-000011000000}"/>
    <cellStyle name="Accent1" xfId="24" builtinId="29" customBuiltin="1"/>
    <cellStyle name="Accent2" xfId="27" builtinId="33" customBuiltin="1"/>
    <cellStyle name="Accent3" xfId="30" builtinId="37" customBuiltin="1"/>
    <cellStyle name="Accent4" xfId="33" builtinId="41" customBuiltin="1"/>
    <cellStyle name="Accent5" xfId="36" builtinId="45" customBuiltin="1"/>
    <cellStyle name="Accent6" xfId="39" builtinId="49" customBuiltin="1"/>
    <cellStyle name="Bad" xfId="14" builtinId="27" customBuiltin="1"/>
    <cellStyle name="Calculation" xfId="17" builtinId="22" customBuiltin="1"/>
    <cellStyle name="Check Cell" xfId="19" builtinId="23" customBuiltin="1"/>
    <cellStyle name="Comma" xfId="2" builtinId="3"/>
    <cellStyle name="Currency" xfId="1" builtinId="4"/>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5" builtinId="20" customBuiltin="1"/>
    <cellStyle name="Linked Cell" xfId="18" builtinId="24" customBuiltin="1"/>
    <cellStyle name="Neutral" xfId="49" builtinId="28" customBuiltin="1"/>
    <cellStyle name="Neutral 2" xfId="42" xr:uid="{00000000-0005-0000-0000-000026000000}"/>
    <cellStyle name="Normal" xfId="0" builtinId="0"/>
    <cellStyle name="Normal 2" xfId="56" xr:uid="{E762B790-1D39-4C5B-BECE-2240B0C61758}"/>
    <cellStyle name="Normal_94TAB9" xfId="5" xr:uid="{00000000-0005-0000-0000-000028000000}"/>
    <cellStyle name="Normal_SFY13_Table6_Annual Report (2)" xfId="6" xr:uid="{00000000-0005-0000-0000-00002A000000}"/>
    <cellStyle name="Normal_SFY13_Tables4_5 Annual Report (3)" xfId="7" xr:uid="{00000000-0005-0000-0000-00002B000000}"/>
    <cellStyle name="Normal_Table 10 (11) for SFY 2012" xfId="4" xr:uid="{00000000-0005-0000-0000-00002C000000}"/>
    <cellStyle name="Note" xfId="21" builtinId="10" customBuiltin="1"/>
    <cellStyle name="Output" xfId="16" builtinId="21" customBuiltin="1"/>
    <cellStyle name="Percent" xfId="3" builtinId="5"/>
    <cellStyle name="Title" xfId="8" builtinId="15" customBuiltin="1"/>
    <cellStyle name="Total" xfId="23" builtinId="25" customBuiltin="1"/>
    <cellStyle name="Warning Text" xfId="20"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3065145</xdr:colOff>
      <xdr:row>4</xdr:row>
      <xdr:rowOff>137010</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3017520" cy="973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1013461</xdr:colOff>
      <xdr:row>4</xdr:row>
      <xdr:rowOff>120297</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1" y="47625"/>
          <a:ext cx="3017520" cy="956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76203</xdr:rowOff>
    </xdr:from>
    <xdr:to>
      <xdr:col>3</xdr:col>
      <xdr:colOff>304800</xdr:colOff>
      <xdr:row>4</xdr:row>
      <xdr:rowOff>144162</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60960" y="76203"/>
          <a:ext cx="3017520" cy="95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66678</xdr:rowOff>
    </xdr:from>
    <xdr:to>
      <xdr:col>3</xdr:col>
      <xdr:colOff>171450</xdr:colOff>
      <xdr:row>4</xdr:row>
      <xdr:rowOff>132593</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8"/>
          <a:ext cx="3017520" cy="961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2</xdr:col>
      <xdr:colOff>382905</xdr:colOff>
      <xdr:row>4</xdr:row>
      <xdr:rowOff>117555</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2"/>
          <a:ext cx="3017520" cy="963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3030855</xdr:colOff>
      <xdr:row>4</xdr:row>
      <xdr:rowOff>151443</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3017520" cy="959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1</xdr:col>
      <xdr:colOff>361950</xdr:colOff>
      <xdr:row>4</xdr:row>
      <xdr:rowOff>153251</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1"/>
          <a:ext cx="3017520" cy="947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showGridLines="0" tabSelected="1" workbookViewId="0">
      <pane ySplit="8" topLeftCell="A9" activePane="bottomLeft" state="frozen"/>
      <selection pane="bottomLeft" activeCell="A9" sqref="A9"/>
    </sheetView>
  </sheetViews>
  <sheetFormatPr defaultColWidth="9.140625" defaultRowHeight="14.25" x14ac:dyDescent="0.2"/>
  <cols>
    <col min="1" max="1" width="86.5703125" style="1" customWidth="1"/>
    <col min="2" max="2" width="18.7109375" style="2" customWidth="1"/>
    <col min="3" max="16384" width="9.140625" style="1"/>
  </cols>
  <sheetData>
    <row r="1" spans="1:6" ht="18" x14ac:dyDescent="0.25">
      <c r="B1" s="11" t="s">
        <v>0</v>
      </c>
      <c r="D1" s="3"/>
    </row>
    <row r="2" spans="1:6" ht="18" x14ac:dyDescent="0.25">
      <c r="B2" s="11" t="s">
        <v>1</v>
      </c>
      <c r="D2" s="3"/>
    </row>
    <row r="3" spans="1:6" ht="18" x14ac:dyDescent="0.25">
      <c r="B3" s="11" t="s">
        <v>2</v>
      </c>
      <c r="D3" s="3"/>
    </row>
    <row r="4" spans="1:6" ht="18" x14ac:dyDescent="0.25">
      <c r="B4" s="11" t="s">
        <v>3</v>
      </c>
      <c r="D4" s="3"/>
    </row>
    <row r="8" spans="1:6" ht="25.5" x14ac:dyDescent="0.2">
      <c r="A8" s="4" t="s">
        <v>4</v>
      </c>
      <c r="B8" s="5" t="s">
        <v>5</v>
      </c>
    </row>
    <row r="9" spans="1:6" ht="15" x14ac:dyDescent="0.25">
      <c r="A9" s="98" t="s">
        <v>6</v>
      </c>
      <c r="B9" s="85">
        <v>5477</v>
      </c>
      <c r="D9" s="162"/>
      <c r="E9"/>
      <c r="F9"/>
    </row>
    <row r="10" spans="1:6" ht="15" x14ac:dyDescent="0.25">
      <c r="A10" s="98" t="s">
        <v>7</v>
      </c>
      <c r="B10" s="85">
        <v>34836</v>
      </c>
      <c r="D10" s="162"/>
      <c r="E10"/>
      <c r="F10"/>
    </row>
    <row r="11" spans="1:6" ht="15" x14ac:dyDescent="0.25">
      <c r="A11" s="98" t="s">
        <v>8</v>
      </c>
      <c r="B11" s="85">
        <v>1455</v>
      </c>
      <c r="D11" s="162"/>
      <c r="E11"/>
      <c r="F11"/>
    </row>
    <row r="12" spans="1:6" ht="15" x14ac:dyDescent="0.25">
      <c r="A12" s="98" t="s">
        <v>9</v>
      </c>
      <c r="B12" s="85">
        <v>9817</v>
      </c>
      <c r="D12" s="162"/>
      <c r="E12"/>
      <c r="F12"/>
    </row>
    <row r="13" spans="1:6" ht="15" x14ac:dyDescent="0.25">
      <c r="A13" s="98" t="s">
        <v>10</v>
      </c>
      <c r="B13" s="85">
        <v>231</v>
      </c>
      <c r="D13" s="162"/>
      <c r="E13"/>
      <c r="F13"/>
    </row>
    <row r="14" spans="1:6" ht="15" x14ac:dyDescent="0.25">
      <c r="A14" s="98" t="s">
        <v>11</v>
      </c>
      <c r="B14" s="85">
        <v>3266</v>
      </c>
      <c r="D14" s="162"/>
      <c r="E14"/>
      <c r="F14"/>
    </row>
    <row r="15" spans="1:6" ht="15" x14ac:dyDescent="0.25">
      <c r="A15" s="98" t="s">
        <v>12</v>
      </c>
      <c r="B15" s="85">
        <v>397</v>
      </c>
      <c r="D15" s="162"/>
      <c r="E15"/>
      <c r="F15"/>
    </row>
    <row r="16" spans="1:6" ht="15" x14ac:dyDescent="0.25">
      <c r="A16" s="98" t="s">
        <v>13</v>
      </c>
      <c r="B16" s="85">
        <v>816</v>
      </c>
      <c r="D16" s="162"/>
      <c r="E16"/>
      <c r="F16"/>
    </row>
    <row r="17" spans="1:6" ht="15" x14ac:dyDescent="0.25">
      <c r="A17" s="98" t="s">
        <v>14</v>
      </c>
      <c r="B17" s="85">
        <v>8942</v>
      </c>
      <c r="D17" s="162"/>
      <c r="E17"/>
      <c r="F17"/>
    </row>
    <row r="18" spans="1:6" ht="15" x14ac:dyDescent="0.25">
      <c r="A18" s="98" t="s">
        <v>15</v>
      </c>
      <c r="B18" s="85">
        <v>74</v>
      </c>
      <c r="D18" s="162"/>
      <c r="E18"/>
      <c r="F18"/>
    </row>
    <row r="19" spans="1:6" ht="15" x14ac:dyDescent="0.25">
      <c r="A19" s="98" t="s">
        <v>16</v>
      </c>
      <c r="B19" s="85">
        <v>924</v>
      </c>
      <c r="D19" s="162"/>
      <c r="E19"/>
      <c r="F19"/>
    </row>
    <row r="20" spans="1:6" ht="15" x14ac:dyDescent="0.25">
      <c r="A20" s="98" t="s">
        <v>17</v>
      </c>
      <c r="B20" s="85">
        <v>756</v>
      </c>
      <c r="D20" s="162"/>
      <c r="E20"/>
      <c r="F20"/>
    </row>
    <row r="21" spans="1:6" ht="15" x14ac:dyDescent="0.25">
      <c r="A21" s="98" t="s">
        <v>18</v>
      </c>
      <c r="B21" s="85">
        <v>61</v>
      </c>
      <c r="D21" s="162"/>
      <c r="E21"/>
      <c r="F21"/>
    </row>
    <row r="22" spans="1:6" ht="15" x14ac:dyDescent="0.25">
      <c r="A22" s="98" t="s">
        <v>19</v>
      </c>
      <c r="B22" s="85">
        <v>2031</v>
      </c>
      <c r="D22" s="162"/>
      <c r="E22"/>
      <c r="F22"/>
    </row>
    <row r="23" spans="1:6" ht="15" x14ac:dyDescent="0.25">
      <c r="A23" s="98" t="s">
        <v>20</v>
      </c>
      <c r="B23" s="85">
        <v>43</v>
      </c>
      <c r="D23" s="162"/>
      <c r="E23"/>
      <c r="F23"/>
    </row>
    <row r="24" spans="1:6" ht="15" x14ac:dyDescent="0.25">
      <c r="A24" s="98" t="s">
        <v>21</v>
      </c>
      <c r="B24" s="85">
        <v>292</v>
      </c>
      <c r="D24" s="162"/>
      <c r="E24"/>
      <c r="F24"/>
    </row>
    <row r="25" spans="1:6" ht="15" x14ac:dyDescent="0.25">
      <c r="A25" s="98" t="s">
        <v>22</v>
      </c>
      <c r="B25" s="85">
        <v>141</v>
      </c>
      <c r="D25" s="162"/>
      <c r="E25"/>
      <c r="F25"/>
    </row>
    <row r="26" spans="1:6" ht="15" x14ac:dyDescent="0.25">
      <c r="A26" s="98" t="s">
        <v>23</v>
      </c>
      <c r="B26" s="85">
        <v>23826</v>
      </c>
      <c r="D26" s="162"/>
      <c r="E26"/>
      <c r="F26"/>
    </row>
    <row r="27" spans="1:6" ht="15" x14ac:dyDescent="0.25">
      <c r="A27" s="98" t="s">
        <v>24</v>
      </c>
      <c r="B27" s="85">
        <v>306</v>
      </c>
      <c r="D27" s="162"/>
      <c r="E27"/>
      <c r="F27"/>
    </row>
    <row r="28" spans="1:6" ht="15" x14ac:dyDescent="0.25">
      <c r="A28" s="98" t="s">
        <v>25</v>
      </c>
      <c r="B28" s="85">
        <v>375</v>
      </c>
      <c r="D28" s="162"/>
      <c r="E28"/>
      <c r="F28"/>
    </row>
    <row r="29" spans="1:6" ht="15" x14ac:dyDescent="0.25">
      <c r="A29" s="98" t="s">
        <v>26</v>
      </c>
      <c r="B29" s="85">
        <v>3318</v>
      </c>
      <c r="D29" s="162"/>
      <c r="E29"/>
      <c r="F29"/>
    </row>
    <row r="30" spans="1:6" ht="15" x14ac:dyDescent="0.25">
      <c r="A30" s="98" t="s">
        <v>27</v>
      </c>
      <c r="B30" s="85">
        <v>311</v>
      </c>
      <c r="D30" s="162"/>
      <c r="E30"/>
      <c r="F30"/>
    </row>
    <row r="31" spans="1:6" ht="15" x14ac:dyDescent="0.25">
      <c r="A31" s="98" t="s">
        <v>28</v>
      </c>
      <c r="B31" s="85">
        <v>2274</v>
      </c>
      <c r="D31" s="162"/>
      <c r="E31"/>
      <c r="F31"/>
    </row>
    <row r="32" spans="1:6" ht="15" x14ac:dyDescent="0.25">
      <c r="A32" s="98" t="s">
        <v>29</v>
      </c>
      <c r="B32" s="85">
        <v>3886</v>
      </c>
      <c r="D32" s="162"/>
      <c r="E32"/>
      <c r="F32"/>
    </row>
    <row r="33" spans="1:6" ht="15" x14ac:dyDescent="0.25">
      <c r="A33" s="98" t="s">
        <v>30</v>
      </c>
      <c r="B33" s="85">
        <v>3242</v>
      </c>
      <c r="D33" s="162"/>
      <c r="E33"/>
      <c r="F33"/>
    </row>
    <row r="34" spans="1:6" ht="15" x14ac:dyDescent="0.25">
      <c r="A34" s="98" t="s">
        <v>31</v>
      </c>
      <c r="B34" s="105">
        <v>946</v>
      </c>
      <c r="D34" s="162"/>
      <c r="E34"/>
      <c r="F34"/>
    </row>
    <row r="35" spans="1:6" ht="15" x14ac:dyDescent="0.25">
      <c r="A35" s="98"/>
      <c r="B35" s="85">
        <f>SUM(B9:B34)</f>
        <v>108043</v>
      </c>
      <c r="D35" s="162"/>
      <c r="E35"/>
      <c r="F35"/>
    </row>
    <row r="36" spans="1:6" ht="15" x14ac:dyDescent="0.25">
      <c r="A36" s="98"/>
      <c r="B36" s="85"/>
      <c r="D36" s="162"/>
      <c r="E36"/>
      <c r="F36"/>
    </row>
    <row r="37" spans="1:6" x14ac:dyDescent="0.2">
      <c r="A37" s="8"/>
      <c r="B37" s="6"/>
    </row>
    <row r="38" spans="1:6" x14ac:dyDescent="0.2">
      <c r="A38" s="98" t="s">
        <v>32</v>
      </c>
      <c r="B38" s="10"/>
    </row>
    <row r="39" spans="1:6" x14ac:dyDescent="0.2">
      <c r="A39" s="98" t="s">
        <v>33</v>
      </c>
    </row>
    <row r="40" spans="1:6" x14ac:dyDescent="0.2">
      <c r="A40" s="98" t="s">
        <v>34</v>
      </c>
    </row>
    <row r="41" spans="1:6" x14ac:dyDescent="0.2">
      <c r="A41" s="98" t="s">
        <v>35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6"/>
  <sheetViews>
    <sheetView showGridLines="0" topLeftCell="D1" workbookViewId="0"/>
  </sheetViews>
  <sheetFormatPr defaultRowHeight="14.25" x14ac:dyDescent="0.2"/>
  <cols>
    <col min="1" max="1" width="13.7109375" style="12" customWidth="1"/>
    <col min="2" max="3" width="16.140625" style="12" customWidth="1"/>
    <col min="4" max="10" width="16.140625" style="13" customWidth="1"/>
    <col min="11" max="12" width="16.140625" style="12" customWidth="1"/>
    <col min="13" max="13" width="17" style="12" customWidth="1"/>
    <col min="14" max="14" width="16.5703125" style="12" bestFit="1" customWidth="1"/>
    <col min="15" max="15" width="16" style="12" bestFit="1" customWidth="1"/>
    <col min="16" max="16" width="4" style="12" customWidth="1"/>
    <col min="17" max="17" width="16.5703125" style="12" bestFit="1" customWidth="1"/>
    <col min="18" max="18" width="16" style="12" bestFit="1" customWidth="1"/>
    <col min="19" max="249" width="9.140625" style="12"/>
    <col min="250" max="250" width="13.7109375" style="12" customWidth="1"/>
    <col min="251" max="251" width="20.5703125" style="12" bestFit="1" customWidth="1"/>
    <col min="252" max="252" width="9.85546875" style="12" bestFit="1" customWidth="1"/>
    <col min="253" max="253" width="5.140625" style="12" customWidth="1"/>
    <col min="254" max="254" width="20.140625" style="12" bestFit="1" customWidth="1"/>
    <col min="255" max="255" width="9.85546875" style="12" bestFit="1" customWidth="1"/>
    <col min="256" max="256" width="4.28515625" style="12" customWidth="1"/>
    <col min="257" max="257" width="21.140625" style="12" bestFit="1" customWidth="1"/>
    <col min="258" max="258" width="9.85546875" style="12" bestFit="1" customWidth="1"/>
    <col min="259" max="259" width="4.42578125" style="12" customWidth="1"/>
    <col min="260" max="260" width="20.140625" style="12" bestFit="1" customWidth="1"/>
    <col min="261" max="261" width="9.85546875" style="12" bestFit="1" customWidth="1"/>
    <col min="262" max="505" width="9.140625" style="12"/>
    <col min="506" max="506" width="13.7109375" style="12" customWidth="1"/>
    <col min="507" max="507" width="20.5703125" style="12" bestFit="1" customWidth="1"/>
    <col min="508" max="508" width="9.85546875" style="12" bestFit="1" customWidth="1"/>
    <col min="509" max="509" width="5.140625" style="12" customWidth="1"/>
    <col min="510" max="510" width="20.140625" style="12" bestFit="1" customWidth="1"/>
    <col min="511" max="511" width="9.85546875" style="12" bestFit="1" customWidth="1"/>
    <col min="512" max="512" width="4.28515625" style="12" customWidth="1"/>
    <col min="513" max="513" width="21.140625" style="12" bestFit="1" customWidth="1"/>
    <col min="514" max="514" width="9.85546875" style="12" bestFit="1" customWidth="1"/>
    <col min="515" max="515" width="4.42578125" style="12" customWidth="1"/>
    <col min="516" max="516" width="20.140625" style="12" bestFit="1" customWidth="1"/>
    <col min="517" max="517" width="9.85546875" style="12" bestFit="1" customWidth="1"/>
    <col min="518" max="761" width="9.140625" style="12"/>
    <col min="762" max="762" width="13.7109375" style="12" customWidth="1"/>
    <col min="763" max="763" width="20.5703125" style="12" bestFit="1" customWidth="1"/>
    <col min="764" max="764" width="9.85546875" style="12" bestFit="1" customWidth="1"/>
    <col min="765" max="765" width="5.140625" style="12" customWidth="1"/>
    <col min="766" max="766" width="20.140625" style="12" bestFit="1" customWidth="1"/>
    <col min="767" max="767" width="9.85546875" style="12" bestFit="1" customWidth="1"/>
    <col min="768" max="768" width="4.28515625" style="12" customWidth="1"/>
    <col min="769" max="769" width="21.140625" style="12" bestFit="1" customWidth="1"/>
    <col min="770" max="770" width="9.85546875" style="12" bestFit="1" customWidth="1"/>
    <col min="771" max="771" width="4.42578125" style="12" customWidth="1"/>
    <col min="772" max="772" width="20.140625" style="12" bestFit="1" customWidth="1"/>
    <col min="773" max="773" width="9.85546875" style="12" bestFit="1" customWidth="1"/>
    <col min="774" max="1017" width="9.140625" style="12"/>
    <col min="1018" max="1018" width="13.7109375" style="12" customWidth="1"/>
    <col min="1019" max="1019" width="20.5703125" style="12" bestFit="1" customWidth="1"/>
    <col min="1020" max="1020" width="9.85546875" style="12" bestFit="1" customWidth="1"/>
    <col min="1021" max="1021" width="5.140625" style="12" customWidth="1"/>
    <col min="1022" max="1022" width="20.140625" style="12" bestFit="1" customWidth="1"/>
    <col min="1023" max="1023" width="9.85546875" style="12" bestFit="1" customWidth="1"/>
    <col min="1024" max="1024" width="4.28515625" style="12" customWidth="1"/>
    <col min="1025" max="1025" width="21.140625" style="12" bestFit="1" customWidth="1"/>
    <col min="1026" max="1026" width="9.85546875" style="12" bestFit="1" customWidth="1"/>
    <col min="1027" max="1027" width="4.42578125" style="12" customWidth="1"/>
    <col min="1028" max="1028" width="20.140625" style="12" bestFit="1" customWidth="1"/>
    <col min="1029" max="1029" width="9.85546875" style="12" bestFit="1" customWidth="1"/>
    <col min="1030" max="1273" width="9.140625" style="12"/>
    <col min="1274" max="1274" width="13.7109375" style="12" customWidth="1"/>
    <col min="1275" max="1275" width="20.5703125" style="12" bestFit="1" customWidth="1"/>
    <col min="1276" max="1276" width="9.85546875" style="12" bestFit="1" customWidth="1"/>
    <col min="1277" max="1277" width="5.140625" style="12" customWidth="1"/>
    <col min="1278" max="1278" width="20.140625" style="12" bestFit="1" customWidth="1"/>
    <col min="1279" max="1279" width="9.85546875" style="12" bestFit="1" customWidth="1"/>
    <col min="1280" max="1280" width="4.28515625" style="12" customWidth="1"/>
    <col min="1281" max="1281" width="21.140625" style="12" bestFit="1" customWidth="1"/>
    <col min="1282" max="1282" width="9.85546875" style="12" bestFit="1" customWidth="1"/>
    <col min="1283" max="1283" width="4.42578125" style="12" customWidth="1"/>
    <col min="1284" max="1284" width="20.140625" style="12" bestFit="1" customWidth="1"/>
    <col min="1285" max="1285" width="9.85546875" style="12" bestFit="1" customWidth="1"/>
    <col min="1286" max="1529" width="9.140625" style="12"/>
    <col min="1530" max="1530" width="13.7109375" style="12" customWidth="1"/>
    <col min="1531" max="1531" width="20.5703125" style="12" bestFit="1" customWidth="1"/>
    <col min="1532" max="1532" width="9.85546875" style="12" bestFit="1" customWidth="1"/>
    <col min="1533" max="1533" width="5.140625" style="12" customWidth="1"/>
    <col min="1534" max="1534" width="20.140625" style="12" bestFit="1" customWidth="1"/>
    <col min="1535" max="1535" width="9.85546875" style="12" bestFit="1" customWidth="1"/>
    <col min="1536" max="1536" width="4.28515625" style="12" customWidth="1"/>
    <col min="1537" max="1537" width="21.140625" style="12" bestFit="1" customWidth="1"/>
    <col min="1538" max="1538" width="9.85546875" style="12" bestFit="1" customWidth="1"/>
    <col min="1539" max="1539" width="4.42578125" style="12" customWidth="1"/>
    <col min="1540" max="1540" width="20.140625" style="12" bestFit="1" customWidth="1"/>
    <col min="1541" max="1541" width="9.85546875" style="12" bestFit="1" customWidth="1"/>
    <col min="1542" max="1785" width="9.140625" style="12"/>
    <col min="1786" max="1786" width="13.7109375" style="12" customWidth="1"/>
    <col min="1787" max="1787" width="20.5703125" style="12" bestFit="1" customWidth="1"/>
    <col min="1788" max="1788" width="9.85546875" style="12" bestFit="1" customWidth="1"/>
    <col min="1789" max="1789" width="5.140625" style="12" customWidth="1"/>
    <col min="1790" max="1790" width="20.140625" style="12" bestFit="1" customWidth="1"/>
    <col min="1791" max="1791" width="9.85546875" style="12" bestFit="1" customWidth="1"/>
    <col min="1792" max="1792" width="4.28515625" style="12" customWidth="1"/>
    <col min="1793" max="1793" width="21.140625" style="12" bestFit="1" customWidth="1"/>
    <col min="1794" max="1794" width="9.85546875" style="12" bestFit="1" customWidth="1"/>
    <col min="1795" max="1795" width="4.42578125" style="12" customWidth="1"/>
    <col min="1796" max="1796" width="20.140625" style="12" bestFit="1" customWidth="1"/>
    <col min="1797" max="1797" width="9.85546875" style="12" bestFit="1" customWidth="1"/>
    <col min="1798" max="2041" width="9.140625" style="12"/>
    <col min="2042" max="2042" width="13.7109375" style="12" customWidth="1"/>
    <col min="2043" max="2043" width="20.5703125" style="12" bestFit="1" customWidth="1"/>
    <col min="2044" max="2044" width="9.85546875" style="12" bestFit="1" customWidth="1"/>
    <col min="2045" max="2045" width="5.140625" style="12" customWidth="1"/>
    <col min="2046" max="2046" width="20.140625" style="12" bestFit="1" customWidth="1"/>
    <col min="2047" max="2047" width="9.85546875" style="12" bestFit="1" customWidth="1"/>
    <col min="2048" max="2048" width="4.28515625" style="12" customWidth="1"/>
    <col min="2049" max="2049" width="21.140625" style="12" bestFit="1" customWidth="1"/>
    <col min="2050" max="2050" width="9.85546875" style="12" bestFit="1" customWidth="1"/>
    <col min="2051" max="2051" width="4.42578125" style="12" customWidth="1"/>
    <col min="2052" max="2052" width="20.140625" style="12" bestFit="1" customWidth="1"/>
    <col min="2053" max="2053" width="9.85546875" style="12" bestFit="1" customWidth="1"/>
    <col min="2054" max="2297" width="9.140625" style="12"/>
    <col min="2298" max="2298" width="13.7109375" style="12" customWidth="1"/>
    <col min="2299" max="2299" width="20.5703125" style="12" bestFit="1" customWidth="1"/>
    <col min="2300" max="2300" width="9.85546875" style="12" bestFit="1" customWidth="1"/>
    <col min="2301" max="2301" width="5.140625" style="12" customWidth="1"/>
    <col min="2302" max="2302" width="20.140625" style="12" bestFit="1" customWidth="1"/>
    <col min="2303" max="2303" width="9.85546875" style="12" bestFit="1" customWidth="1"/>
    <col min="2304" max="2304" width="4.28515625" style="12" customWidth="1"/>
    <col min="2305" max="2305" width="21.140625" style="12" bestFit="1" customWidth="1"/>
    <col min="2306" max="2306" width="9.85546875" style="12" bestFit="1" customWidth="1"/>
    <col min="2307" max="2307" width="4.42578125" style="12" customWidth="1"/>
    <col min="2308" max="2308" width="20.140625" style="12" bestFit="1" customWidth="1"/>
    <col min="2309" max="2309" width="9.85546875" style="12" bestFit="1" customWidth="1"/>
    <col min="2310" max="2553" width="9.140625" style="12"/>
    <col min="2554" max="2554" width="13.7109375" style="12" customWidth="1"/>
    <col min="2555" max="2555" width="20.5703125" style="12" bestFit="1" customWidth="1"/>
    <col min="2556" max="2556" width="9.85546875" style="12" bestFit="1" customWidth="1"/>
    <col min="2557" max="2557" width="5.140625" style="12" customWidth="1"/>
    <col min="2558" max="2558" width="20.140625" style="12" bestFit="1" customWidth="1"/>
    <col min="2559" max="2559" width="9.85546875" style="12" bestFit="1" customWidth="1"/>
    <col min="2560" max="2560" width="4.28515625" style="12" customWidth="1"/>
    <col min="2561" max="2561" width="21.140625" style="12" bestFit="1" customWidth="1"/>
    <col min="2562" max="2562" width="9.85546875" style="12" bestFit="1" customWidth="1"/>
    <col min="2563" max="2563" width="4.42578125" style="12" customWidth="1"/>
    <col min="2564" max="2564" width="20.140625" style="12" bestFit="1" customWidth="1"/>
    <col min="2565" max="2565" width="9.85546875" style="12" bestFit="1" customWidth="1"/>
    <col min="2566" max="2809" width="9.140625" style="12"/>
    <col min="2810" max="2810" width="13.7109375" style="12" customWidth="1"/>
    <col min="2811" max="2811" width="20.5703125" style="12" bestFit="1" customWidth="1"/>
    <col min="2812" max="2812" width="9.85546875" style="12" bestFit="1" customWidth="1"/>
    <col min="2813" max="2813" width="5.140625" style="12" customWidth="1"/>
    <col min="2814" max="2814" width="20.140625" style="12" bestFit="1" customWidth="1"/>
    <col min="2815" max="2815" width="9.85546875" style="12" bestFit="1" customWidth="1"/>
    <col min="2816" max="2816" width="4.28515625" style="12" customWidth="1"/>
    <col min="2817" max="2817" width="21.140625" style="12" bestFit="1" customWidth="1"/>
    <col min="2818" max="2818" width="9.85546875" style="12" bestFit="1" customWidth="1"/>
    <col min="2819" max="2819" width="4.42578125" style="12" customWidth="1"/>
    <col min="2820" max="2820" width="20.140625" style="12" bestFit="1" customWidth="1"/>
    <col min="2821" max="2821" width="9.85546875" style="12" bestFit="1" customWidth="1"/>
    <col min="2822" max="3065" width="9.140625" style="12"/>
    <col min="3066" max="3066" width="13.7109375" style="12" customWidth="1"/>
    <col min="3067" max="3067" width="20.5703125" style="12" bestFit="1" customWidth="1"/>
    <col min="3068" max="3068" width="9.85546875" style="12" bestFit="1" customWidth="1"/>
    <col min="3069" max="3069" width="5.140625" style="12" customWidth="1"/>
    <col min="3070" max="3070" width="20.140625" style="12" bestFit="1" customWidth="1"/>
    <col min="3071" max="3071" width="9.85546875" style="12" bestFit="1" customWidth="1"/>
    <col min="3072" max="3072" width="4.28515625" style="12" customWidth="1"/>
    <col min="3073" max="3073" width="21.140625" style="12" bestFit="1" customWidth="1"/>
    <col min="3074" max="3074" width="9.85546875" style="12" bestFit="1" customWidth="1"/>
    <col min="3075" max="3075" width="4.42578125" style="12" customWidth="1"/>
    <col min="3076" max="3076" width="20.140625" style="12" bestFit="1" customWidth="1"/>
    <col min="3077" max="3077" width="9.85546875" style="12" bestFit="1" customWidth="1"/>
    <col min="3078" max="3321" width="9.140625" style="12"/>
    <col min="3322" max="3322" width="13.7109375" style="12" customWidth="1"/>
    <col min="3323" max="3323" width="20.5703125" style="12" bestFit="1" customWidth="1"/>
    <col min="3324" max="3324" width="9.85546875" style="12" bestFit="1" customWidth="1"/>
    <col min="3325" max="3325" width="5.140625" style="12" customWidth="1"/>
    <col min="3326" max="3326" width="20.140625" style="12" bestFit="1" customWidth="1"/>
    <col min="3327" max="3327" width="9.85546875" style="12" bestFit="1" customWidth="1"/>
    <col min="3328" max="3328" width="4.28515625" style="12" customWidth="1"/>
    <col min="3329" max="3329" width="21.140625" style="12" bestFit="1" customWidth="1"/>
    <col min="3330" max="3330" width="9.85546875" style="12" bestFit="1" customWidth="1"/>
    <col min="3331" max="3331" width="4.42578125" style="12" customWidth="1"/>
    <col min="3332" max="3332" width="20.140625" style="12" bestFit="1" customWidth="1"/>
    <col min="3333" max="3333" width="9.85546875" style="12" bestFit="1" customWidth="1"/>
    <col min="3334" max="3577" width="9.140625" style="12"/>
    <col min="3578" max="3578" width="13.7109375" style="12" customWidth="1"/>
    <col min="3579" max="3579" width="20.5703125" style="12" bestFit="1" customWidth="1"/>
    <col min="3580" max="3580" width="9.85546875" style="12" bestFit="1" customWidth="1"/>
    <col min="3581" max="3581" width="5.140625" style="12" customWidth="1"/>
    <col min="3582" max="3582" width="20.140625" style="12" bestFit="1" customWidth="1"/>
    <col min="3583" max="3583" width="9.85546875" style="12" bestFit="1" customWidth="1"/>
    <col min="3584" max="3584" width="4.28515625" style="12" customWidth="1"/>
    <col min="3585" max="3585" width="21.140625" style="12" bestFit="1" customWidth="1"/>
    <col min="3586" max="3586" width="9.85546875" style="12" bestFit="1" customWidth="1"/>
    <col min="3587" max="3587" width="4.42578125" style="12" customWidth="1"/>
    <col min="3588" max="3588" width="20.140625" style="12" bestFit="1" customWidth="1"/>
    <col min="3589" max="3589" width="9.85546875" style="12" bestFit="1" customWidth="1"/>
    <col min="3590" max="3833" width="9.140625" style="12"/>
    <col min="3834" max="3834" width="13.7109375" style="12" customWidth="1"/>
    <col min="3835" max="3835" width="20.5703125" style="12" bestFit="1" customWidth="1"/>
    <col min="3836" max="3836" width="9.85546875" style="12" bestFit="1" customWidth="1"/>
    <col min="3837" max="3837" width="5.140625" style="12" customWidth="1"/>
    <col min="3838" max="3838" width="20.140625" style="12" bestFit="1" customWidth="1"/>
    <col min="3839" max="3839" width="9.85546875" style="12" bestFit="1" customWidth="1"/>
    <col min="3840" max="3840" width="4.28515625" style="12" customWidth="1"/>
    <col min="3841" max="3841" width="21.140625" style="12" bestFit="1" customWidth="1"/>
    <col min="3842" max="3842" width="9.85546875" style="12" bestFit="1" customWidth="1"/>
    <col min="3843" max="3843" width="4.42578125" style="12" customWidth="1"/>
    <col min="3844" max="3844" width="20.140625" style="12" bestFit="1" customWidth="1"/>
    <col min="3845" max="3845" width="9.85546875" style="12" bestFit="1" customWidth="1"/>
    <col min="3846" max="4089" width="9.140625" style="12"/>
    <col min="4090" max="4090" width="13.7109375" style="12" customWidth="1"/>
    <col min="4091" max="4091" width="20.5703125" style="12" bestFit="1" customWidth="1"/>
    <col min="4092" max="4092" width="9.85546875" style="12" bestFit="1" customWidth="1"/>
    <col min="4093" max="4093" width="5.140625" style="12" customWidth="1"/>
    <col min="4094" max="4094" width="20.140625" style="12" bestFit="1" customWidth="1"/>
    <col min="4095" max="4095" width="9.85546875" style="12" bestFit="1" customWidth="1"/>
    <col min="4096" max="4096" width="4.28515625" style="12" customWidth="1"/>
    <col min="4097" max="4097" width="21.140625" style="12" bestFit="1" customWidth="1"/>
    <col min="4098" max="4098" width="9.85546875" style="12" bestFit="1" customWidth="1"/>
    <col min="4099" max="4099" width="4.42578125" style="12" customWidth="1"/>
    <col min="4100" max="4100" width="20.140625" style="12" bestFit="1" customWidth="1"/>
    <col min="4101" max="4101" width="9.85546875" style="12" bestFit="1" customWidth="1"/>
    <col min="4102" max="4345" width="9.140625" style="12"/>
    <col min="4346" max="4346" width="13.7109375" style="12" customWidth="1"/>
    <col min="4347" max="4347" width="20.5703125" style="12" bestFit="1" customWidth="1"/>
    <col min="4348" max="4348" width="9.85546875" style="12" bestFit="1" customWidth="1"/>
    <col min="4349" max="4349" width="5.140625" style="12" customWidth="1"/>
    <col min="4350" max="4350" width="20.140625" style="12" bestFit="1" customWidth="1"/>
    <col min="4351" max="4351" width="9.85546875" style="12" bestFit="1" customWidth="1"/>
    <col min="4352" max="4352" width="4.28515625" style="12" customWidth="1"/>
    <col min="4353" max="4353" width="21.140625" style="12" bestFit="1" customWidth="1"/>
    <col min="4354" max="4354" width="9.85546875" style="12" bestFit="1" customWidth="1"/>
    <col min="4355" max="4355" width="4.42578125" style="12" customWidth="1"/>
    <col min="4356" max="4356" width="20.140625" style="12" bestFit="1" customWidth="1"/>
    <col min="4357" max="4357" width="9.85546875" style="12" bestFit="1" customWidth="1"/>
    <col min="4358" max="4601" width="9.140625" style="12"/>
    <col min="4602" max="4602" width="13.7109375" style="12" customWidth="1"/>
    <col min="4603" max="4603" width="20.5703125" style="12" bestFit="1" customWidth="1"/>
    <col min="4604" max="4604" width="9.85546875" style="12" bestFit="1" customWidth="1"/>
    <col min="4605" max="4605" width="5.140625" style="12" customWidth="1"/>
    <col min="4606" max="4606" width="20.140625" style="12" bestFit="1" customWidth="1"/>
    <col min="4607" max="4607" width="9.85546875" style="12" bestFit="1" customWidth="1"/>
    <col min="4608" max="4608" width="4.28515625" style="12" customWidth="1"/>
    <col min="4609" max="4609" width="21.140625" style="12" bestFit="1" customWidth="1"/>
    <col min="4610" max="4610" width="9.85546875" style="12" bestFit="1" customWidth="1"/>
    <col min="4611" max="4611" width="4.42578125" style="12" customWidth="1"/>
    <col min="4612" max="4612" width="20.140625" style="12" bestFit="1" customWidth="1"/>
    <col min="4613" max="4613" width="9.85546875" style="12" bestFit="1" customWidth="1"/>
    <col min="4614" max="4857" width="9.140625" style="12"/>
    <col min="4858" max="4858" width="13.7109375" style="12" customWidth="1"/>
    <col min="4859" max="4859" width="20.5703125" style="12" bestFit="1" customWidth="1"/>
    <col min="4860" max="4860" width="9.85546875" style="12" bestFit="1" customWidth="1"/>
    <col min="4861" max="4861" width="5.140625" style="12" customWidth="1"/>
    <col min="4862" max="4862" width="20.140625" style="12" bestFit="1" customWidth="1"/>
    <col min="4863" max="4863" width="9.85546875" style="12" bestFit="1" customWidth="1"/>
    <col min="4864" max="4864" width="4.28515625" style="12" customWidth="1"/>
    <col min="4865" max="4865" width="21.140625" style="12" bestFit="1" customWidth="1"/>
    <col min="4866" max="4866" width="9.85546875" style="12" bestFit="1" customWidth="1"/>
    <col min="4867" max="4867" width="4.42578125" style="12" customWidth="1"/>
    <col min="4868" max="4868" width="20.140625" style="12" bestFit="1" customWidth="1"/>
    <col min="4869" max="4869" width="9.85546875" style="12" bestFit="1" customWidth="1"/>
    <col min="4870" max="5113" width="9.140625" style="12"/>
    <col min="5114" max="5114" width="13.7109375" style="12" customWidth="1"/>
    <col min="5115" max="5115" width="20.5703125" style="12" bestFit="1" customWidth="1"/>
    <col min="5116" max="5116" width="9.85546875" style="12" bestFit="1" customWidth="1"/>
    <col min="5117" max="5117" width="5.140625" style="12" customWidth="1"/>
    <col min="5118" max="5118" width="20.140625" style="12" bestFit="1" customWidth="1"/>
    <col min="5119" max="5119" width="9.85546875" style="12" bestFit="1" customWidth="1"/>
    <col min="5120" max="5120" width="4.28515625" style="12" customWidth="1"/>
    <col min="5121" max="5121" width="21.140625" style="12" bestFit="1" customWidth="1"/>
    <col min="5122" max="5122" width="9.85546875" style="12" bestFit="1" customWidth="1"/>
    <col min="5123" max="5123" width="4.42578125" style="12" customWidth="1"/>
    <col min="5124" max="5124" width="20.140625" style="12" bestFit="1" customWidth="1"/>
    <col min="5125" max="5125" width="9.85546875" style="12" bestFit="1" customWidth="1"/>
    <col min="5126" max="5369" width="9.140625" style="12"/>
    <col min="5370" max="5370" width="13.7109375" style="12" customWidth="1"/>
    <col min="5371" max="5371" width="20.5703125" style="12" bestFit="1" customWidth="1"/>
    <col min="5372" max="5372" width="9.85546875" style="12" bestFit="1" customWidth="1"/>
    <col min="5373" max="5373" width="5.140625" style="12" customWidth="1"/>
    <col min="5374" max="5374" width="20.140625" style="12" bestFit="1" customWidth="1"/>
    <col min="5375" max="5375" width="9.85546875" style="12" bestFit="1" customWidth="1"/>
    <col min="5376" max="5376" width="4.28515625" style="12" customWidth="1"/>
    <col min="5377" max="5377" width="21.140625" style="12" bestFit="1" customWidth="1"/>
    <col min="5378" max="5378" width="9.85546875" style="12" bestFit="1" customWidth="1"/>
    <col min="5379" max="5379" width="4.42578125" style="12" customWidth="1"/>
    <col min="5380" max="5380" width="20.140625" style="12" bestFit="1" customWidth="1"/>
    <col min="5381" max="5381" width="9.85546875" style="12" bestFit="1" customWidth="1"/>
    <col min="5382" max="5625" width="9.140625" style="12"/>
    <col min="5626" max="5626" width="13.7109375" style="12" customWidth="1"/>
    <col min="5627" max="5627" width="20.5703125" style="12" bestFit="1" customWidth="1"/>
    <col min="5628" max="5628" width="9.85546875" style="12" bestFit="1" customWidth="1"/>
    <col min="5629" max="5629" width="5.140625" style="12" customWidth="1"/>
    <col min="5630" max="5630" width="20.140625" style="12" bestFit="1" customWidth="1"/>
    <col min="5631" max="5631" width="9.85546875" style="12" bestFit="1" customWidth="1"/>
    <col min="5632" max="5632" width="4.28515625" style="12" customWidth="1"/>
    <col min="5633" max="5633" width="21.140625" style="12" bestFit="1" customWidth="1"/>
    <col min="5634" max="5634" width="9.85546875" style="12" bestFit="1" customWidth="1"/>
    <col min="5635" max="5635" width="4.42578125" style="12" customWidth="1"/>
    <col min="5636" max="5636" width="20.140625" style="12" bestFit="1" customWidth="1"/>
    <col min="5637" max="5637" width="9.85546875" style="12" bestFit="1" customWidth="1"/>
    <col min="5638" max="5881" width="9.140625" style="12"/>
    <col min="5882" max="5882" width="13.7109375" style="12" customWidth="1"/>
    <col min="5883" max="5883" width="20.5703125" style="12" bestFit="1" customWidth="1"/>
    <col min="5884" max="5884" width="9.85546875" style="12" bestFit="1" customWidth="1"/>
    <col min="5885" max="5885" width="5.140625" style="12" customWidth="1"/>
    <col min="5886" max="5886" width="20.140625" style="12" bestFit="1" customWidth="1"/>
    <col min="5887" max="5887" width="9.85546875" style="12" bestFit="1" customWidth="1"/>
    <col min="5888" max="5888" width="4.28515625" style="12" customWidth="1"/>
    <col min="5889" max="5889" width="21.140625" style="12" bestFit="1" customWidth="1"/>
    <col min="5890" max="5890" width="9.85546875" style="12" bestFit="1" customWidth="1"/>
    <col min="5891" max="5891" width="4.42578125" style="12" customWidth="1"/>
    <col min="5892" max="5892" width="20.140625" style="12" bestFit="1" customWidth="1"/>
    <col min="5893" max="5893" width="9.85546875" style="12" bestFit="1" customWidth="1"/>
    <col min="5894" max="6137" width="9.140625" style="12"/>
    <col min="6138" max="6138" width="13.7109375" style="12" customWidth="1"/>
    <col min="6139" max="6139" width="20.5703125" style="12" bestFit="1" customWidth="1"/>
    <col min="6140" max="6140" width="9.85546875" style="12" bestFit="1" customWidth="1"/>
    <col min="6141" max="6141" width="5.140625" style="12" customWidth="1"/>
    <col min="6142" max="6142" width="20.140625" style="12" bestFit="1" customWidth="1"/>
    <col min="6143" max="6143" width="9.85546875" style="12" bestFit="1" customWidth="1"/>
    <col min="6144" max="6144" width="4.28515625" style="12" customWidth="1"/>
    <col min="6145" max="6145" width="21.140625" style="12" bestFit="1" customWidth="1"/>
    <col min="6146" max="6146" width="9.85546875" style="12" bestFit="1" customWidth="1"/>
    <col min="6147" max="6147" width="4.42578125" style="12" customWidth="1"/>
    <col min="6148" max="6148" width="20.140625" style="12" bestFit="1" customWidth="1"/>
    <col min="6149" max="6149" width="9.85546875" style="12" bestFit="1" customWidth="1"/>
    <col min="6150" max="6393" width="9.140625" style="12"/>
    <col min="6394" max="6394" width="13.7109375" style="12" customWidth="1"/>
    <col min="6395" max="6395" width="20.5703125" style="12" bestFit="1" customWidth="1"/>
    <col min="6396" max="6396" width="9.85546875" style="12" bestFit="1" customWidth="1"/>
    <col min="6397" max="6397" width="5.140625" style="12" customWidth="1"/>
    <col min="6398" max="6398" width="20.140625" style="12" bestFit="1" customWidth="1"/>
    <col min="6399" max="6399" width="9.85546875" style="12" bestFit="1" customWidth="1"/>
    <col min="6400" max="6400" width="4.28515625" style="12" customWidth="1"/>
    <col min="6401" max="6401" width="21.140625" style="12" bestFit="1" customWidth="1"/>
    <col min="6402" max="6402" width="9.85546875" style="12" bestFit="1" customWidth="1"/>
    <col min="6403" max="6403" width="4.42578125" style="12" customWidth="1"/>
    <col min="6404" max="6404" width="20.140625" style="12" bestFit="1" customWidth="1"/>
    <col min="6405" max="6405" width="9.85546875" style="12" bestFit="1" customWidth="1"/>
    <col min="6406" max="6649" width="9.140625" style="12"/>
    <col min="6650" max="6650" width="13.7109375" style="12" customWidth="1"/>
    <col min="6651" max="6651" width="20.5703125" style="12" bestFit="1" customWidth="1"/>
    <col min="6652" max="6652" width="9.85546875" style="12" bestFit="1" customWidth="1"/>
    <col min="6653" max="6653" width="5.140625" style="12" customWidth="1"/>
    <col min="6654" max="6654" width="20.140625" style="12" bestFit="1" customWidth="1"/>
    <col min="6655" max="6655" width="9.85546875" style="12" bestFit="1" customWidth="1"/>
    <col min="6656" max="6656" width="4.28515625" style="12" customWidth="1"/>
    <col min="6657" max="6657" width="21.140625" style="12" bestFit="1" customWidth="1"/>
    <col min="6658" max="6658" width="9.85546875" style="12" bestFit="1" customWidth="1"/>
    <col min="6659" max="6659" width="4.42578125" style="12" customWidth="1"/>
    <col min="6660" max="6660" width="20.140625" style="12" bestFit="1" customWidth="1"/>
    <col min="6661" max="6661" width="9.85546875" style="12" bestFit="1" customWidth="1"/>
    <col min="6662" max="6905" width="9.140625" style="12"/>
    <col min="6906" max="6906" width="13.7109375" style="12" customWidth="1"/>
    <col min="6907" max="6907" width="20.5703125" style="12" bestFit="1" customWidth="1"/>
    <col min="6908" max="6908" width="9.85546875" style="12" bestFit="1" customWidth="1"/>
    <col min="6909" max="6909" width="5.140625" style="12" customWidth="1"/>
    <col min="6910" max="6910" width="20.140625" style="12" bestFit="1" customWidth="1"/>
    <col min="6911" max="6911" width="9.85546875" style="12" bestFit="1" customWidth="1"/>
    <col min="6912" max="6912" width="4.28515625" style="12" customWidth="1"/>
    <col min="6913" max="6913" width="21.140625" style="12" bestFit="1" customWidth="1"/>
    <col min="6914" max="6914" width="9.85546875" style="12" bestFit="1" customWidth="1"/>
    <col min="6915" max="6915" width="4.42578125" style="12" customWidth="1"/>
    <col min="6916" max="6916" width="20.140625" style="12" bestFit="1" customWidth="1"/>
    <col min="6917" max="6917" width="9.85546875" style="12" bestFit="1" customWidth="1"/>
    <col min="6918" max="7161" width="9.140625" style="12"/>
    <col min="7162" max="7162" width="13.7109375" style="12" customWidth="1"/>
    <col min="7163" max="7163" width="20.5703125" style="12" bestFit="1" customWidth="1"/>
    <col min="7164" max="7164" width="9.85546875" style="12" bestFit="1" customWidth="1"/>
    <col min="7165" max="7165" width="5.140625" style="12" customWidth="1"/>
    <col min="7166" max="7166" width="20.140625" style="12" bestFit="1" customWidth="1"/>
    <col min="7167" max="7167" width="9.85546875" style="12" bestFit="1" customWidth="1"/>
    <col min="7168" max="7168" width="4.28515625" style="12" customWidth="1"/>
    <col min="7169" max="7169" width="21.140625" style="12" bestFit="1" customWidth="1"/>
    <col min="7170" max="7170" width="9.85546875" style="12" bestFit="1" customWidth="1"/>
    <col min="7171" max="7171" width="4.42578125" style="12" customWidth="1"/>
    <col min="7172" max="7172" width="20.140625" style="12" bestFit="1" customWidth="1"/>
    <col min="7173" max="7173" width="9.85546875" style="12" bestFit="1" customWidth="1"/>
    <col min="7174" max="7417" width="9.140625" style="12"/>
    <col min="7418" max="7418" width="13.7109375" style="12" customWidth="1"/>
    <col min="7419" max="7419" width="20.5703125" style="12" bestFit="1" customWidth="1"/>
    <col min="7420" max="7420" width="9.85546875" style="12" bestFit="1" customWidth="1"/>
    <col min="7421" max="7421" width="5.140625" style="12" customWidth="1"/>
    <col min="7422" max="7422" width="20.140625" style="12" bestFit="1" customWidth="1"/>
    <col min="7423" max="7423" width="9.85546875" style="12" bestFit="1" customWidth="1"/>
    <col min="7424" max="7424" width="4.28515625" style="12" customWidth="1"/>
    <col min="7425" max="7425" width="21.140625" style="12" bestFit="1" customWidth="1"/>
    <col min="7426" max="7426" width="9.85546875" style="12" bestFit="1" customWidth="1"/>
    <col min="7427" max="7427" width="4.42578125" style="12" customWidth="1"/>
    <col min="7428" max="7428" width="20.140625" style="12" bestFit="1" customWidth="1"/>
    <col min="7429" max="7429" width="9.85546875" style="12" bestFit="1" customWidth="1"/>
    <col min="7430" max="7673" width="9.140625" style="12"/>
    <col min="7674" max="7674" width="13.7109375" style="12" customWidth="1"/>
    <col min="7675" max="7675" width="20.5703125" style="12" bestFit="1" customWidth="1"/>
    <col min="7676" max="7676" width="9.85546875" style="12" bestFit="1" customWidth="1"/>
    <col min="7677" max="7677" width="5.140625" style="12" customWidth="1"/>
    <col min="7678" max="7678" width="20.140625" style="12" bestFit="1" customWidth="1"/>
    <col min="7679" max="7679" width="9.85546875" style="12" bestFit="1" customWidth="1"/>
    <col min="7680" max="7680" width="4.28515625" style="12" customWidth="1"/>
    <col min="7681" max="7681" width="21.140625" style="12" bestFit="1" customWidth="1"/>
    <col min="7682" max="7682" width="9.85546875" style="12" bestFit="1" customWidth="1"/>
    <col min="7683" max="7683" width="4.42578125" style="12" customWidth="1"/>
    <col min="7684" max="7684" width="20.140625" style="12" bestFit="1" customWidth="1"/>
    <col min="7685" max="7685" width="9.85546875" style="12" bestFit="1" customWidth="1"/>
    <col min="7686" max="7929" width="9.140625" style="12"/>
    <col min="7930" max="7930" width="13.7109375" style="12" customWidth="1"/>
    <col min="7931" max="7931" width="20.5703125" style="12" bestFit="1" customWidth="1"/>
    <col min="7932" max="7932" width="9.85546875" style="12" bestFit="1" customWidth="1"/>
    <col min="7933" max="7933" width="5.140625" style="12" customWidth="1"/>
    <col min="7934" max="7934" width="20.140625" style="12" bestFit="1" customWidth="1"/>
    <col min="7935" max="7935" width="9.85546875" style="12" bestFit="1" customWidth="1"/>
    <col min="7936" max="7936" width="4.28515625" style="12" customWidth="1"/>
    <col min="7937" max="7937" width="21.140625" style="12" bestFit="1" customWidth="1"/>
    <col min="7938" max="7938" width="9.85546875" style="12" bestFit="1" customWidth="1"/>
    <col min="7939" max="7939" width="4.42578125" style="12" customWidth="1"/>
    <col min="7940" max="7940" width="20.140625" style="12" bestFit="1" customWidth="1"/>
    <col min="7941" max="7941" width="9.85546875" style="12" bestFit="1" customWidth="1"/>
    <col min="7942" max="8185" width="9.140625" style="12"/>
    <col min="8186" max="8186" width="13.7109375" style="12" customWidth="1"/>
    <col min="8187" max="8187" width="20.5703125" style="12" bestFit="1" customWidth="1"/>
    <col min="8188" max="8188" width="9.85546875" style="12" bestFit="1" customWidth="1"/>
    <col min="8189" max="8189" width="5.140625" style="12" customWidth="1"/>
    <col min="8190" max="8190" width="20.140625" style="12" bestFit="1" customWidth="1"/>
    <col min="8191" max="8191" width="9.85546875" style="12" bestFit="1" customWidth="1"/>
    <col min="8192" max="8192" width="4.28515625" style="12" customWidth="1"/>
    <col min="8193" max="8193" width="21.140625" style="12" bestFit="1" customWidth="1"/>
    <col min="8194" max="8194" width="9.85546875" style="12" bestFit="1" customWidth="1"/>
    <col min="8195" max="8195" width="4.42578125" style="12" customWidth="1"/>
    <col min="8196" max="8196" width="20.140625" style="12" bestFit="1" customWidth="1"/>
    <col min="8197" max="8197" width="9.85546875" style="12" bestFit="1" customWidth="1"/>
    <col min="8198" max="8441" width="9.140625" style="12"/>
    <col min="8442" max="8442" width="13.7109375" style="12" customWidth="1"/>
    <col min="8443" max="8443" width="20.5703125" style="12" bestFit="1" customWidth="1"/>
    <col min="8444" max="8444" width="9.85546875" style="12" bestFit="1" customWidth="1"/>
    <col min="8445" max="8445" width="5.140625" style="12" customWidth="1"/>
    <col min="8446" max="8446" width="20.140625" style="12" bestFit="1" customWidth="1"/>
    <col min="8447" max="8447" width="9.85546875" style="12" bestFit="1" customWidth="1"/>
    <col min="8448" max="8448" width="4.28515625" style="12" customWidth="1"/>
    <col min="8449" max="8449" width="21.140625" style="12" bestFit="1" customWidth="1"/>
    <col min="8450" max="8450" width="9.85546875" style="12" bestFit="1" customWidth="1"/>
    <col min="8451" max="8451" width="4.42578125" style="12" customWidth="1"/>
    <col min="8452" max="8452" width="20.140625" style="12" bestFit="1" customWidth="1"/>
    <col min="8453" max="8453" width="9.85546875" style="12" bestFit="1" customWidth="1"/>
    <col min="8454" max="8697" width="9.140625" style="12"/>
    <col min="8698" max="8698" width="13.7109375" style="12" customWidth="1"/>
    <col min="8699" max="8699" width="20.5703125" style="12" bestFit="1" customWidth="1"/>
    <col min="8700" max="8700" width="9.85546875" style="12" bestFit="1" customWidth="1"/>
    <col min="8701" max="8701" width="5.140625" style="12" customWidth="1"/>
    <col min="8702" max="8702" width="20.140625" style="12" bestFit="1" customWidth="1"/>
    <col min="8703" max="8703" width="9.85546875" style="12" bestFit="1" customWidth="1"/>
    <col min="8704" max="8704" width="4.28515625" style="12" customWidth="1"/>
    <col min="8705" max="8705" width="21.140625" style="12" bestFit="1" customWidth="1"/>
    <col min="8706" max="8706" width="9.85546875" style="12" bestFit="1" customWidth="1"/>
    <col min="8707" max="8707" width="4.42578125" style="12" customWidth="1"/>
    <col min="8708" max="8708" width="20.140625" style="12" bestFit="1" customWidth="1"/>
    <col min="8709" max="8709" width="9.85546875" style="12" bestFit="1" customWidth="1"/>
    <col min="8710" max="8953" width="9.140625" style="12"/>
    <col min="8954" max="8954" width="13.7109375" style="12" customWidth="1"/>
    <col min="8955" max="8955" width="20.5703125" style="12" bestFit="1" customWidth="1"/>
    <col min="8956" max="8956" width="9.85546875" style="12" bestFit="1" customWidth="1"/>
    <col min="8957" max="8957" width="5.140625" style="12" customWidth="1"/>
    <col min="8958" max="8958" width="20.140625" style="12" bestFit="1" customWidth="1"/>
    <col min="8959" max="8959" width="9.85546875" style="12" bestFit="1" customWidth="1"/>
    <col min="8960" max="8960" width="4.28515625" style="12" customWidth="1"/>
    <col min="8961" max="8961" width="21.140625" style="12" bestFit="1" customWidth="1"/>
    <col min="8962" max="8962" width="9.85546875" style="12" bestFit="1" customWidth="1"/>
    <col min="8963" max="8963" width="4.42578125" style="12" customWidth="1"/>
    <col min="8964" max="8964" width="20.140625" style="12" bestFit="1" customWidth="1"/>
    <col min="8965" max="8965" width="9.85546875" style="12" bestFit="1" customWidth="1"/>
    <col min="8966" max="9209" width="9.140625" style="12"/>
    <col min="9210" max="9210" width="13.7109375" style="12" customWidth="1"/>
    <col min="9211" max="9211" width="20.5703125" style="12" bestFit="1" customWidth="1"/>
    <col min="9212" max="9212" width="9.85546875" style="12" bestFit="1" customWidth="1"/>
    <col min="9213" max="9213" width="5.140625" style="12" customWidth="1"/>
    <col min="9214" max="9214" width="20.140625" style="12" bestFit="1" customWidth="1"/>
    <col min="9215" max="9215" width="9.85546875" style="12" bestFit="1" customWidth="1"/>
    <col min="9216" max="9216" width="4.28515625" style="12" customWidth="1"/>
    <col min="9217" max="9217" width="21.140625" style="12" bestFit="1" customWidth="1"/>
    <col min="9218" max="9218" width="9.85546875" style="12" bestFit="1" customWidth="1"/>
    <col min="9219" max="9219" width="4.42578125" style="12" customWidth="1"/>
    <col min="9220" max="9220" width="20.140625" style="12" bestFit="1" customWidth="1"/>
    <col min="9221" max="9221" width="9.85546875" style="12" bestFit="1" customWidth="1"/>
    <col min="9222" max="9465" width="9.140625" style="12"/>
    <col min="9466" max="9466" width="13.7109375" style="12" customWidth="1"/>
    <col min="9467" max="9467" width="20.5703125" style="12" bestFit="1" customWidth="1"/>
    <col min="9468" max="9468" width="9.85546875" style="12" bestFit="1" customWidth="1"/>
    <col min="9469" max="9469" width="5.140625" style="12" customWidth="1"/>
    <col min="9470" max="9470" width="20.140625" style="12" bestFit="1" customWidth="1"/>
    <col min="9471" max="9471" width="9.85546875" style="12" bestFit="1" customWidth="1"/>
    <col min="9472" max="9472" width="4.28515625" style="12" customWidth="1"/>
    <col min="9473" max="9473" width="21.140625" style="12" bestFit="1" customWidth="1"/>
    <col min="9474" max="9474" width="9.85546875" style="12" bestFit="1" customWidth="1"/>
    <col min="9475" max="9475" width="4.42578125" style="12" customWidth="1"/>
    <col min="9476" max="9476" width="20.140625" style="12" bestFit="1" customWidth="1"/>
    <col min="9477" max="9477" width="9.85546875" style="12" bestFit="1" customWidth="1"/>
    <col min="9478" max="9721" width="9.140625" style="12"/>
    <col min="9722" max="9722" width="13.7109375" style="12" customWidth="1"/>
    <col min="9723" max="9723" width="20.5703125" style="12" bestFit="1" customWidth="1"/>
    <col min="9724" max="9724" width="9.85546875" style="12" bestFit="1" customWidth="1"/>
    <col min="9725" max="9725" width="5.140625" style="12" customWidth="1"/>
    <col min="9726" max="9726" width="20.140625" style="12" bestFit="1" customWidth="1"/>
    <col min="9727" max="9727" width="9.85546875" style="12" bestFit="1" customWidth="1"/>
    <col min="9728" max="9728" width="4.28515625" style="12" customWidth="1"/>
    <col min="9729" max="9729" width="21.140625" style="12" bestFit="1" customWidth="1"/>
    <col min="9730" max="9730" width="9.85546875" style="12" bestFit="1" customWidth="1"/>
    <col min="9731" max="9731" width="4.42578125" style="12" customWidth="1"/>
    <col min="9732" max="9732" width="20.140625" style="12" bestFit="1" customWidth="1"/>
    <col min="9733" max="9733" width="9.85546875" style="12" bestFit="1" customWidth="1"/>
    <col min="9734" max="9977" width="9.140625" style="12"/>
    <col min="9978" max="9978" width="13.7109375" style="12" customWidth="1"/>
    <col min="9979" max="9979" width="20.5703125" style="12" bestFit="1" customWidth="1"/>
    <col min="9980" max="9980" width="9.85546875" style="12" bestFit="1" customWidth="1"/>
    <col min="9981" max="9981" width="5.140625" style="12" customWidth="1"/>
    <col min="9982" max="9982" width="20.140625" style="12" bestFit="1" customWidth="1"/>
    <col min="9983" max="9983" width="9.85546875" style="12" bestFit="1" customWidth="1"/>
    <col min="9984" max="9984" width="4.28515625" style="12" customWidth="1"/>
    <col min="9985" max="9985" width="21.140625" style="12" bestFit="1" customWidth="1"/>
    <col min="9986" max="9986" width="9.85546875" style="12" bestFit="1" customWidth="1"/>
    <col min="9987" max="9987" width="4.42578125" style="12" customWidth="1"/>
    <col min="9988" max="9988" width="20.140625" style="12" bestFit="1" customWidth="1"/>
    <col min="9989" max="9989" width="9.85546875" style="12" bestFit="1" customWidth="1"/>
    <col min="9990" max="10233" width="9.140625" style="12"/>
    <col min="10234" max="10234" width="13.7109375" style="12" customWidth="1"/>
    <col min="10235" max="10235" width="20.5703125" style="12" bestFit="1" customWidth="1"/>
    <col min="10236" max="10236" width="9.85546875" style="12" bestFit="1" customWidth="1"/>
    <col min="10237" max="10237" width="5.140625" style="12" customWidth="1"/>
    <col min="10238" max="10238" width="20.140625" style="12" bestFit="1" customWidth="1"/>
    <col min="10239" max="10239" width="9.85546875" style="12" bestFit="1" customWidth="1"/>
    <col min="10240" max="10240" width="4.28515625" style="12" customWidth="1"/>
    <col min="10241" max="10241" width="21.140625" style="12" bestFit="1" customWidth="1"/>
    <col min="10242" max="10242" width="9.85546875" style="12" bestFit="1" customWidth="1"/>
    <col min="10243" max="10243" width="4.42578125" style="12" customWidth="1"/>
    <col min="10244" max="10244" width="20.140625" style="12" bestFit="1" customWidth="1"/>
    <col min="10245" max="10245" width="9.85546875" style="12" bestFit="1" customWidth="1"/>
    <col min="10246" max="10489" width="9.140625" style="12"/>
    <col min="10490" max="10490" width="13.7109375" style="12" customWidth="1"/>
    <col min="10491" max="10491" width="20.5703125" style="12" bestFit="1" customWidth="1"/>
    <col min="10492" max="10492" width="9.85546875" style="12" bestFit="1" customWidth="1"/>
    <col min="10493" max="10493" width="5.140625" style="12" customWidth="1"/>
    <col min="10494" max="10494" width="20.140625" style="12" bestFit="1" customWidth="1"/>
    <col min="10495" max="10495" width="9.85546875" style="12" bestFit="1" customWidth="1"/>
    <col min="10496" max="10496" width="4.28515625" style="12" customWidth="1"/>
    <col min="10497" max="10497" width="21.140625" style="12" bestFit="1" customWidth="1"/>
    <col min="10498" max="10498" width="9.85546875" style="12" bestFit="1" customWidth="1"/>
    <col min="10499" max="10499" width="4.42578125" style="12" customWidth="1"/>
    <col min="10500" max="10500" width="20.140625" style="12" bestFit="1" customWidth="1"/>
    <col min="10501" max="10501" width="9.85546875" style="12" bestFit="1" customWidth="1"/>
    <col min="10502" max="10745" width="9.140625" style="12"/>
    <col min="10746" max="10746" width="13.7109375" style="12" customWidth="1"/>
    <col min="10747" max="10747" width="20.5703125" style="12" bestFit="1" customWidth="1"/>
    <col min="10748" max="10748" width="9.85546875" style="12" bestFit="1" customWidth="1"/>
    <col min="10749" max="10749" width="5.140625" style="12" customWidth="1"/>
    <col min="10750" max="10750" width="20.140625" style="12" bestFit="1" customWidth="1"/>
    <col min="10751" max="10751" width="9.85546875" style="12" bestFit="1" customWidth="1"/>
    <col min="10752" max="10752" width="4.28515625" style="12" customWidth="1"/>
    <col min="10753" max="10753" width="21.140625" style="12" bestFit="1" customWidth="1"/>
    <col min="10754" max="10754" width="9.85546875" style="12" bestFit="1" customWidth="1"/>
    <col min="10755" max="10755" width="4.42578125" style="12" customWidth="1"/>
    <col min="10756" max="10756" width="20.140625" style="12" bestFit="1" customWidth="1"/>
    <col min="10757" max="10757" width="9.85546875" style="12" bestFit="1" customWidth="1"/>
    <col min="10758" max="11001" width="9.140625" style="12"/>
    <col min="11002" max="11002" width="13.7109375" style="12" customWidth="1"/>
    <col min="11003" max="11003" width="20.5703125" style="12" bestFit="1" customWidth="1"/>
    <col min="11004" max="11004" width="9.85546875" style="12" bestFit="1" customWidth="1"/>
    <col min="11005" max="11005" width="5.140625" style="12" customWidth="1"/>
    <col min="11006" max="11006" width="20.140625" style="12" bestFit="1" customWidth="1"/>
    <col min="11007" max="11007" width="9.85546875" style="12" bestFit="1" customWidth="1"/>
    <col min="11008" max="11008" width="4.28515625" style="12" customWidth="1"/>
    <col min="11009" max="11009" width="21.140625" style="12" bestFit="1" customWidth="1"/>
    <col min="11010" max="11010" width="9.85546875" style="12" bestFit="1" customWidth="1"/>
    <col min="11011" max="11011" width="4.42578125" style="12" customWidth="1"/>
    <col min="11012" max="11012" width="20.140625" style="12" bestFit="1" customWidth="1"/>
    <col min="11013" max="11013" width="9.85546875" style="12" bestFit="1" customWidth="1"/>
    <col min="11014" max="11257" width="9.140625" style="12"/>
    <col min="11258" max="11258" width="13.7109375" style="12" customWidth="1"/>
    <col min="11259" max="11259" width="20.5703125" style="12" bestFit="1" customWidth="1"/>
    <col min="11260" max="11260" width="9.85546875" style="12" bestFit="1" customWidth="1"/>
    <col min="11261" max="11261" width="5.140625" style="12" customWidth="1"/>
    <col min="11262" max="11262" width="20.140625" style="12" bestFit="1" customWidth="1"/>
    <col min="11263" max="11263" width="9.85546875" style="12" bestFit="1" customWidth="1"/>
    <col min="11264" max="11264" width="4.28515625" style="12" customWidth="1"/>
    <col min="11265" max="11265" width="21.140625" style="12" bestFit="1" customWidth="1"/>
    <col min="11266" max="11266" width="9.85546875" style="12" bestFit="1" customWidth="1"/>
    <col min="11267" max="11267" width="4.42578125" style="12" customWidth="1"/>
    <col min="11268" max="11268" width="20.140625" style="12" bestFit="1" customWidth="1"/>
    <col min="11269" max="11269" width="9.85546875" style="12" bestFit="1" customWidth="1"/>
    <col min="11270" max="11513" width="9.140625" style="12"/>
    <col min="11514" max="11514" width="13.7109375" style="12" customWidth="1"/>
    <col min="11515" max="11515" width="20.5703125" style="12" bestFit="1" customWidth="1"/>
    <col min="11516" max="11516" width="9.85546875" style="12" bestFit="1" customWidth="1"/>
    <col min="11517" max="11517" width="5.140625" style="12" customWidth="1"/>
    <col min="11518" max="11518" width="20.140625" style="12" bestFit="1" customWidth="1"/>
    <col min="11519" max="11519" width="9.85546875" style="12" bestFit="1" customWidth="1"/>
    <col min="11520" max="11520" width="4.28515625" style="12" customWidth="1"/>
    <col min="11521" max="11521" width="21.140625" style="12" bestFit="1" customWidth="1"/>
    <col min="11522" max="11522" width="9.85546875" style="12" bestFit="1" customWidth="1"/>
    <col min="11523" max="11523" width="4.42578125" style="12" customWidth="1"/>
    <col min="11524" max="11524" width="20.140625" style="12" bestFit="1" customWidth="1"/>
    <col min="11525" max="11525" width="9.85546875" style="12" bestFit="1" customWidth="1"/>
    <col min="11526" max="11769" width="9.140625" style="12"/>
    <col min="11770" max="11770" width="13.7109375" style="12" customWidth="1"/>
    <col min="11771" max="11771" width="20.5703125" style="12" bestFit="1" customWidth="1"/>
    <col min="11772" max="11772" width="9.85546875" style="12" bestFit="1" customWidth="1"/>
    <col min="11773" max="11773" width="5.140625" style="12" customWidth="1"/>
    <col min="11774" max="11774" width="20.140625" style="12" bestFit="1" customWidth="1"/>
    <col min="11775" max="11775" width="9.85546875" style="12" bestFit="1" customWidth="1"/>
    <col min="11776" max="11776" width="4.28515625" style="12" customWidth="1"/>
    <col min="11777" max="11777" width="21.140625" style="12" bestFit="1" customWidth="1"/>
    <col min="11778" max="11778" width="9.85546875" style="12" bestFit="1" customWidth="1"/>
    <col min="11779" max="11779" width="4.42578125" style="12" customWidth="1"/>
    <col min="11780" max="11780" width="20.140625" style="12" bestFit="1" customWidth="1"/>
    <col min="11781" max="11781" width="9.85546875" style="12" bestFit="1" customWidth="1"/>
    <col min="11782" max="12025" width="9.140625" style="12"/>
    <col min="12026" max="12026" width="13.7109375" style="12" customWidth="1"/>
    <col min="12027" max="12027" width="20.5703125" style="12" bestFit="1" customWidth="1"/>
    <col min="12028" max="12028" width="9.85546875" style="12" bestFit="1" customWidth="1"/>
    <col min="12029" max="12029" width="5.140625" style="12" customWidth="1"/>
    <col min="12030" max="12030" width="20.140625" style="12" bestFit="1" customWidth="1"/>
    <col min="12031" max="12031" width="9.85546875" style="12" bestFit="1" customWidth="1"/>
    <col min="12032" max="12032" width="4.28515625" style="12" customWidth="1"/>
    <col min="12033" max="12033" width="21.140625" style="12" bestFit="1" customWidth="1"/>
    <col min="12034" max="12034" width="9.85546875" style="12" bestFit="1" customWidth="1"/>
    <col min="12035" max="12035" width="4.42578125" style="12" customWidth="1"/>
    <col min="12036" max="12036" width="20.140625" style="12" bestFit="1" customWidth="1"/>
    <col min="12037" max="12037" width="9.85546875" style="12" bestFit="1" customWidth="1"/>
    <col min="12038" max="12281" width="9.140625" style="12"/>
    <col min="12282" max="12282" width="13.7109375" style="12" customWidth="1"/>
    <col min="12283" max="12283" width="20.5703125" style="12" bestFit="1" customWidth="1"/>
    <col min="12284" max="12284" width="9.85546875" style="12" bestFit="1" customWidth="1"/>
    <col min="12285" max="12285" width="5.140625" style="12" customWidth="1"/>
    <col min="12286" max="12286" width="20.140625" style="12" bestFit="1" customWidth="1"/>
    <col min="12287" max="12287" width="9.85546875" style="12" bestFit="1" customWidth="1"/>
    <col min="12288" max="12288" width="4.28515625" style="12" customWidth="1"/>
    <col min="12289" max="12289" width="21.140625" style="12" bestFit="1" customWidth="1"/>
    <col min="12290" max="12290" width="9.85546875" style="12" bestFit="1" customWidth="1"/>
    <col min="12291" max="12291" width="4.42578125" style="12" customWidth="1"/>
    <col min="12292" max="12292" width="20.140625" style="12" bestFit="1" customWidth="1"/>
    <col min="12293" max="12293" width="9.85546875" style="12" bestFit="1" customWidth="1"/>
    <col min="12294" max="12537" width="9.140625" style="12"/>
    <col min="12538" max="12538" width="13.7109375" style="12" customWidth="1"/>
    <col min="12539" max="12539" width="20.5703125" style="12" bestFit="1" customWidth="1"/>
    <col min="12540" max="12540" width="9.85546875" style="12" bestFit="1" customWidth="1"/>
    <col min="12541" max="12541" width="5.140625" style="12" customWidth="1"/>
    <col min="12542" max="12542" width="20.140625" style="12" bestFit="1" customWidth="1"/>
    <col min="12543" max="12543" width="9.85546875" style="12" bestFit="1" customWidth="1"/>
    <col min="12544" max="12544" width="4.28515625" style="12" customWidth="1"/>
    <col min="12545" max="12545" width="21.140625" style="12" bestFit="1" customWidth="1"/>
    <col min="12546" max="12546" width="9.85546875" style="12" bestFit="1" customWidth="1"/>
    <col min="12547" max="12547" width="4.42578125" style="12" customWidth="1"/>
    <col min="12548" max="12548" width="20.140625" style="12" bestFit="1" customWidth="1"/>
    <col min="12549" max="12549" width="9.85546875" style="12" bestFit="1" customWidth="1"/>
    <col min="12550" max="12793" width="9.140625" style="12"/>
    <col min="12794" max="12794" width="13.7109375" style="12" customWidth="1"/>
    <col min="12795" max="12795" width="20.5703125" style="12" bestFit="1" customWidth="1"/>
    <col min="12796" max="12796" width="9.85546875" style="12" bestFit="1" customWidth="1"/>
    <col min="12797" max="12797" width="5.140625" style="12" customWidth="1"/>
    <col min="12798" max="12798" width="20.140625" style="12" bestFit="1" customWidth="1"/>
    <col min="12799" max="12799" width="9.85546875" style="12" bestFit="1" customWidth="1"/>
    <col min="12800" max="12800" width="4.28515625" style="12" customWidth="1"/>
    <col min="12801" max="12801" width="21.140625" style="12" bestFit="1" customWidth="1"/>
    <col min="12802" max="12802" width="9.85546875" style="12" bestFit="1" customWidth="1"/>
    <col min="12803" max="12803" width="4.42578125" style="12" customWidth="1"/>
    <col min="12804" max="12804" width="20.140625" style="12" bestFit="1" customWidth="1"/>
    <col min="12805" max="12805" width="9.85546875" style="12" bestFit="1" customWidth="1"/>
    <col min="12806" max="13049" width="9.140625" style="12"/>
    <col min="13050" max="13050" width="13.7109375" style="12" customWidth="1"/>
    <col min="13051" max="13051" width="20.5703125" style="12" bestFit="1" customWidth="1"/>
    <col min="13052" max="13052" width="9.85546875" style="12" bestFit="1" customWidth="1"/>
    <col min="13053" max="13053" width="5.140625" style="12" customWidth="1"/>
    <col min="13054" max="13054" width="20.140625" style="12" bestFit="1" customWidth="1"/>
    <col min="13055" max="13055" width="9.85546875" style="12" bestFit="1" customWidth="1"/>
    <col min="13056" max="13056" width="4.28515625" style="12" customWidth="1"/>
    <col min="13057" max="13057" width="21.140625" style="12" bestFit="1" customWidth="1"/>
    <col min="13058" max="13058" width="9.85546875" style="12" bestFit="1" customWidth="1"/>
    <col min="13059" max="13059" width="4.42578125" style="12" customWidth="1"/>
    <col min="13060" max="13060" width="20.140625" style="12" bestFit="1" customWidth="1"/>
    <col min="13061" max="13061" width="9.85546875" style="12" bestFit="1" customWidth="1"/>
    <col min="13062" max="13305" width="9.140625" style="12"/>
    <col min="13306" max="13306" width="13.7109375" style="12" customWidth="1"/>
    <col min="13307" max="13307" width="20.5703125" style="12" bestFit="1" customWidth="1"/>
    <col min="13308" max="13308" width="9.85546875" style="12" bestFit="1" customWidth="1"/>
    <col min="13309" max="13309" width="5.140625" style="12" customWidth="1"/>
    <col min="13310" max="13310" width="20.140625" style="12" bestFit="1" customWidth="1"/>
    <col min="13311" max="13311" width="9.85546875" style="12" bestFit="1" customWidth="1"/>
    <col min="13312" max="13312" width="4.28515625" style="12" customWidth="1"/>
    <col min="13313" max="13313" width="21.140625" style="12" bestFit="1" customWidth="1"/>
    <col min="13314" max="13314" width="9.85546875" style="12" bestFit="1" customWidth="1"/>
    <col min="13315" max="13315" width="4.42578125" style="12" customWidth="1"/>
    <col min="13316" max="13316" width="20.140625" style="12" bestFit="1" customWidth="1"/>
    <col min="13317" max="13317" width="9.85546875" style="12" bestFit="1" customWidth="1"/>
    <col min="13318" max="13561" width="9.140625" style="12"/>
    <col min="13562" max="13562" width="13.7109375" style="12" customWidth="1"/>
    <col min="13563" max="13563" width="20.5703125" style="12" bestFit="1" customWidth="1"/>
    <col min="13564" max="13564" width="9.85546875" style="12" bestFit="1" customWidth="1"/>
    <col min="13565" max="13565" width="5.140625" style="12" customWidth="1"/>
    <col min="13566" max="13566" width="20.140625" style="12" bestFit="1" customWidth="1"/>
    <col min="13567" max="13567" width="9.85546875" style="12" bestFit="1" customWidth="1"/>
    <col min="13568" max="13568" width="4.28515625" style="12" customWidth="1"/>
    <col min="13569" max="13569" width="21.140625" style="12" bestFit="1" customWidth="1"/>
    <col min="13570" max="13570" width="9.85546875" style="12" bestFit="1" customWidth="1"/>
    <col min="13571" max="13571" width="4.42578125" style="12" customWidth="1"/>
    <col min="13572" max="13572" width="20.140625" style="12" bestFit="1" customWidth="1"/>
    <col min="13573" max="13573" width="9.85546875" style="12" bestFit="1" customWidth="1"/>
    <col min="13574" max="13817" width="9.140625" style="12"/>
    <col min="13818" max="13818" width="13.7109375" style="12" customWidth="1"/>
    <col min="13819" max="13819" width="20.5703125" style="12" bestFit="1" customWidth="1"/>
    <col min="13820" max="13820" width="9.85546875" style="12" bestFit="1" customWidth="1"/>
    <col min="13821" max="13821" width="5.140625" style="12" customWidth="1"/>
    <col min="13822" max="13822" width="20.140625" style="12" bestFit="1" customWidth="1"/>
    <col min="13823" max="13823" width="9.85546875" style="12" bestFit="1" customWidth="1"/>
    <col min="13824" max="13824" width="4.28515625" style="12" customWidth="1"/>
    <col min="13825" max="13825" width="21.140625" style="12" bestFit="1" customWidth="1"/>
    <col min="13826" max="13826" width="9.85546875" style="12" bestFit="1" customWidth="1"/>
    <col min="13827" max="13827" width="4.42578125" style="12" customWidth="1"/>
    <col min="13828" max="13828" width="20.140625" style="12" bestFit="1" customWidth="1"/>
    <col min="13829" max="13829" width="9.85546875" style="12" bestFit="1" customWidth="1"/>
    <col min="13830" max="14073" width="9.140625" style="12"/>
    <col min="14074" max="14074" width="13.7109375" style="12" customWidth="1"/>
    <col min="14075" max="14075" width="20.5703125" style="12" bestFit="1" customWidth="1"/>
    <col min="14076" max="14076" width="9.85546875" style="12" bestFit="1" customWidth="1"/>
    <col min="14077" max="14077" width="5.140625" style="12" customWidth="1"/>
    <col min="14078" max="14078" width="20.140625" style="12" bestFit="1" customWidth="1"/>
    <col min="14079" max="14079" width="9.85546875" style="12" bestFit="1" customWidth="1"/>
    <col min="14080" max="14080" width="4.28515625" style="12" customWidth="1"/>
    <col min="14081" max="14081" width="21.140625" style="12" bestFit="1" customWidth="1"/>
    <col min="14082" max="14082" width="9.85546875" style="12" bestFit="1" customWidth="1"/>
    <col min="14083" max="14083" width="4.42578125" style="12" customWidth="1"/>
    <col min="14084" max="14084" width="20.140625" style="12" bestFit="1" customWidth="1"/>
    <col min="14085" max="14085" width="9.85546875" style="12" bestFit="1" customWidth="1"/>
    <col min="14086" max="14329" width="9.140625" style="12"/>
    <col min="14330" max="14330" width="13.7109375" style="12" customWidth="1"/>
    <col min="14331" max="14331" width="20.5703125" style="12" bestFit="1" customWidth="1"/>
    <col min="14332" max="14332" width="9.85546875" style="12" bestFit="1" customWidth="1"/>
    <col min="14333" max="14333" width="5.140625" style="12" customWidth="1"/>
    <col min="14334" max="14334" width="20.140625" style="12" bestFit="1" customWidth="1"/>
    <col min="14335" max="14335" width="9.85546875" style="12" bestFit="1" customWidth="1"/>
    <col min="14336" max="14336" width="4.28515625" style="12" customWidth="1"/>
    <col min="14337" max="14337" width="21.140625" style="12" bestFit="1" customWidth="1"/>
    <col min="14338" max="14338" width="9.85546875" style="12" bestFit="1" customWidth="1"/>
    <col min="14339" max="14339" width="4.42578125" style="12" customWidth="1"/>
    <col min="14340" max="14340" width="20.140625" style="12" bestFit="1" customWidth="1"/>
    <col min="14341" max="14341" width="9.85546875" style="12" bestFit="1" customWidth="1"/>
    <col min="14342" max="14585" width="9.140625" style="12"/>
    <col min="14586" max="14586" width="13.7109375" style="12" customWidth="1"/>
    <col min="14587" max="14587" width="20.5703125" style="12" bestFit="1" customWidth="1"/>
    <col min="14588" max="14588" width="9.85546875" style="12" bestFit="1" customWidth="1"/>
    <col min="14589" max="14589" width="5.140625" style="12" customWidth="1"/>
    <col min="14590" max="14590" width="20.140625" style="12" bestFit="1" customWidth="1"/>
    <col min="14591" max="14591" width="9.85546875" style="12" bestFit="1" customWidth="1"/>
    <col min="14592" max="14592" width="4.28515625" style="12" customWidth="1"/>
    <col min="14593" max="14593" width="21.140625" style="12" bestFit="1" customWidth="1"/>
    <col min="14594" max="14594" width="9.85546875" style="12" bestFit="1" customWidth="1"/>
    <col min="14595" max="14595" width="4.42578125" style="12" customWidth="1"/>
    <col min="14596" max="14596" width="20.140625" style="12" bestFit="1" customWidth="1"/>
    <col min="14597" max="14597" width="9.85546875" style="12" bestFit="1" customWidth="1"/>
    <col min="14598" max="14841" width="9.140625" style="12"/>
    <col min="14842" max="14842" width="13.7109375" style="12" customWidth="1"/>
    <col min="14843" max="14843" width="20.5703125" style="12" bestFit="1" customWidth="1"/>
    <col min="14844" max="14844" width="9.85546875" style="12" bestFit="1" customWidth="1"/>
    <col min="14845" max="14845" width="5.140625" style="12" customWidth="1"/>
    <col min="14846" max="14846" width="20.140625" style="12" bestFit="1" customWidth="1"/>
    <col min="14847" max="14847" width="9.85546875" style="12" bestFit="1" customWidth="1"/>
    <col min="14848" max="14848" width="4.28515625" style="12" customWidth="1"/>
    <col min="14849" max="14849" width="21.140625" style="12" bestFit="1" customWidth="1"/>
    <col min="14850" max="14850" width="9.85546875" style="12" bestFit="1" customWidth="1"/>
    <col min="14851" max="14851" width="4.42578125" style="12" customWidth="1"/>
    <col min="14852" max="14852" width="20.140625" style="12" bestFit="1" customWidth="1"/>
    <col min="14853" max="14853" width="9.85546875" style="12" bestFit="1" customWidth="1"/>
    <col min="14854" max="15097" width="9.140625" style="12"/>
    <col min="15098" max="15098" width="13.7109375" style="12" customWidth="1"/>
    <col min="15099" max="15099" width="20.5703125" style="12" bestFit="1" customWidth="1"/>
    <col min="15100" max="15100" width="9.85546875" style="12" bestFit="1" customWidth="1"/>
    <col min="15101" max="15101" width="5.140625" style="12" customWidth="1"/>
    <col min="15102" max="15102" width="20.140625" style="12" bestFit="1" customWidth="1"/>
    <col min="15103" max="15103" width="9.85546875" style="12" bestFit="1" customWidth="1"/>
    <col min="15104" max="15104" width="4.28515625" style="12" customWidth="1"/>
    <col min="15105" max="15105" width="21.140625" style="12" bestFit="1" customWidth="1"/>
    <col min="15106" max="15106" width="9.85546875" style="12" bestFit="1" customWidth="1"/>
    <col min="15107" max="15107" width="4.42578125" style="12" customWidth="1"/>
    <col min="15108" max="15108" width="20.140625" style="12" bestFit="1" customWidth="1"/>
    <col min="15109" max="15109" width="9.85546875" style="12" bestFit="1" customWidth="1"/>
    <col min="15110" max="15353" width="9.140625" style="12"/>
    <col min="15354" max="15354" width="13.7109375" style="12" customWidth="1"/>
    <col min="15355" max="15355" width="20.5703125" style="12" bestFit="1" customWidth="1"/>
    <col min="15356" max="15356" width="9.85546875" style="12" bestFit="1" customWidth="1"/>
    <col min="15357" max="15357" width="5.140625" style="12" customWidth="1"/>
    <col min="15358" max="15358" width="20.140625" style="12" bestFit="1" customWidth="1"/>
    <col min="15359" max="15359" width="9.85546875" style="12" bestFit="1" customWidth="1"/>
    <col min="15360" max="15360" width="4.28515625" style="12" customWidth="1"/>
    <col min="15361" max="15361" width="21.140625" style="12" bestFit="1" customWidth="1"/>
    <col min="15362" max="15362" width="9.85546875" style="12" bestFit="1" customWidth="1"/>
    <col min="15363" max="15363" width="4.42578125" style="12" customWidth="1"/>
    <col min="15364" max="15364" width="20.140625" style="12" bestFit="1" customWidth="1"/>
    <col min="15365" max="15365" width="9.85546875" style="12" bestFit="1" customWidth="1"/>
    <col min="15366" max="15609" width="9.140625" style="12"/>
    <col min="15610" max="15610" width="13.7109375" style="12" customWidth="1"/>
    <col min="15611" max="15611" width="20.5703125" style="12" bestFit="1" customWidth="1"/>
    <col min="15612" max="15612" width="9.85546875" style="12" bestFit="1" customWidth="1"/>
    <col min="15613" max="15613" width="5.140625" style="12" customWidth="1"/>
    <col min="15614" max="15614" width="20.140625" style="12" bestFit="1" customWidth="1"/>
    <col min="15615" max="15615" width="9.85546875" style="12" bestFit="1" customWidth="1"/>
    <col min="15616" max="15616" width="4.28515625" style="12" customWidth="1"/>
    <col min="15617" max="15617" width="21.140625" style="12" bestFit="1" customWidth="1"/>
    <col min="15618" max="15618" width="9.85546875" style="12" bestFit="1" customWidth="1"/>
    <col min="15619" max="15619" width="4.42578125" style="12" customWidth="1"/>
    <col min="15620" max="15620" width="20.140625" style="12" bestFit="1" customWidth="1"/>
    <col min="15621" max="15621" width="9.85546875" style="12" bestFit="1" customWidth="1"/>
    <col min="15622" max="15865" width="9.140625" style="12"/>
    <col min="15866" max="15866" width="13.7109375" style="12" customWidth="1"/>
    <col min="15867" max="15867" width="20.5703125" style="12" bestFit="1" customWidth="1"/>
    <col min="15868" max="15868" width="9.85546875" style="12" bestFit="1" customWidth="1"/>
    <col min="15869" max="15869" width="5.140625" style="12" customWidth="1"/>
    <col min="15870" max="15870" width="20.140625" style="12" bestFit="1" customWidth="1"/>
    <col min="15871" max="15871" width="9.85546875" style="12" bestFit="1" customWidth="1"/>
    <col min="15872" max="15872" width="4.28515625" style="12" customWidth="1"/>
    <col min="15873" max="15873" width="21.140625" style="12" bestFit="1" customWidth="1"/>
    <col min="15874" max="15874" width="9.85546875" style="12" bestFit="1" customWidth="1"/>
    <col min="15875" max="15875" width="4.42578125" style="12" customWidth="1"/>
    <col min="15876" max="15876" width="20.140625" style="12" bestFit="1" customWidth="1"/>
    <col min="15877" max="15877" width="9.85546875" style="12" bestFit="1" customWidth="1"/>
    <col min="15878" max="16121" width="9.140625" style="12"/>
    <col min="16122" max="16122" width="13.7109375" style="12" customWidth="1"/>
    <col min="16123" max="16123" width="20.5703125" style="12" bestFit="1" customWidth="1"/>
    <col min="16124" max="16124" width="9.85546875" style="12" bestFit="1" customWidth="1"/>
    <col min="16125" max="16125" width="5.140625" style="12" customWidth="1"/>
    <col min="16126" max="16126" width="20.140625" style="12" bestFit="1" customWidth="1"/>
    <col min="16127" max="16127" width="9.85546875" style="12" bestFit="1" customWidth="1"/>
    <col min="16128" max="16128" width="4.28515625" style="12" customWidth="1"/>
    <col min="16129" max="16129" width="21.140625" style="12" bestFit="1" customWidth="1"/>
    <col min="16130" max="16130" width="9.85546875" style="12" bestFit="1" customWidth="1"/>
    <col min="16131" max="16131" width="4.42578125" style="12" customWidth="1"/>
    <col min="16132" max="16132" width="20.140625" style="12" bestFit="1" customWidth="1"/>
    <col min="16133" max="16133" width="9.85546875" style="12" bestFit="1" customWidth="1"/>
    <col min="16134" max="16384" width="9.140625" style="12"/>
  </cols>
  <sheetData>
    <row r="1" spans="1:21" ht="18" x14ac:dyDescent="0.25">
      <c r="N1" s="13"/>
      <c r="O1" s="11" t="s">
        <v>36</v>
      </c>
      <c r="P1" s="13"/>
      <c r="Q1" s="13"/>
      <c r="R1" s="13"/>
      <c r="S1" s="13"/>
      <c r="T1" s="13"/>
      <c r="U1" s="13"/>
    </row>
    <row r="2" spans="1:21" ht="18" x14ac:dyDescent="0.25">
      <c r="N2" s="13"/>
      <c r="O2" s="11" t="s">
        <v>1</v>
      </c>
      <c r="P2" s="13"/>
      <c r="Q2" s="13"/>
      <c r="R2" s="13"/>
      <c r="S2" s="13"/>
      <c r="T2" s="13"/>
      <c r="U2" s="13"/>
    </row>
    <row r="3" spans="1:21" ht="18" x14ac:dyDescent="0.25">
      <c r="N3" s="13"/>
      <c r="O3" s="11" t="s">
        <v>37</v>
      </c>
      <c r="P3" s="13"/>
      <c r="Q3" s="13"/>
      <c r="R3" s="13"/>
      <c r="S3" s="13"/>
      <c r="T3" s="13"/>
      <c r="U3" s="13"/>
    </row>
    <row r="4" spans="1:21" ht="18" x14ac:dyDescent="0.25">
      <c r="N4" s="13"/>
      <c r="O4" s="11" t="s">
        <v>38</v>
      </c>
      <c r="P4" s="13"/>
      <c r="Q4" s="13"/>
      <c r="R4" s="13"/>
      <c r="S4" s="13"/>
      <c r="T4" s="13"/>
      <c r="U4" s="13"/>
    </row>
    <row r="7" spans="1:21" s="14" customFormat="1" ht="25.5" customHeight="1" x14ac:dyDescent="0.2">
      <c r="B7" s="15" t="s">
        <v>39</v>
      </c>
      <c r="C7" s="15" t="s">
        <v>40</v>
      </c>
      <c r="D7" s="15" t="s">
        <v>41</v>
      </c>
      <c r="E7" s="15" t="s">
        <v>42</v>
      </c>
      <c r="F7" s="15" t="s">
        <v>43</v>
      </c>
      <c r="G7" s="15" t="s">
        <v>44</v>
      </c>
      <c r="H7" s="15" t="s">
        <v>45</v>
      </c>
      <c r="I7" s="15" t="s">
        <v>46</v>
      </c>
      <c r="J7" s="15" t="s">
        <v>47</v>
      </c>
      <c r="K7" s="15" t="s">
        <v>48</v>
      </c>
      <c r="L7" s="15" t="s">
        <v>49</v>
      </c>
      <c r="M7" s="15" t="s">
        <v>50</v>
      </c>
      <c r="N7" s="15" t="s">
        <v>51</v>
      </c>
      <c r="O7" s="15" t="s">
        <v>52</v>
      </c>
    </row>
    <row r="8" spans="1:21" s="16" customFormat="1" ht="12.75" x14ac:dyDescent="0.2">
      <c r="A8" s="16" t="s">
        <v>53</v>
      </c>
      <c r="B8" s="17">
        <v>8112595340.3000002</v>
      </c>
      <c r="C8" s="17">
        <v>7660141370.250001</v>
      </c>
      <c r="D8" s="17">
        <v>7806255643.6100016</v>
      </c>
      <c r="E8" s="17">
        <v>7719668478.1800003</v>
      </c>
      <c r="F8" s="17">
        <v>8432717180</v>
      </c>
      <c r="G8" s="17">
        <v>8751738201</v>
      </c>
      <c r="H8" s="17">
        <v>9055206456</v>
      </c>
      <c r="I8" s="17">
        <v>9021797255</v>
      </c>
      <c r="J8" s="17">
        <v>9264489981</v>
      </c>
      <c r="K8" s="17">
        <v>9484702375.8600121</v>
      </c>
      <c r="L8" s="17">
        <v>11149372523</v>
      </c>
      <c r="M8" s="17">
        <v>12333977746</v>
      </c>
      <c r="N8" s="17">
        <v>14731350000</v>
      </c>
      <c r="O8" s="17">
        <v>14822470000</v>
      </c>
    </row>
    <row r="9" spans="1:21" s="16" customFormat="1" x14ac:dyDescent="0.2">
      <c r="A9" s="16" t="s">
        <v>54</v>
      </c>
      <c r="B9" s="17">
        <v>2318507905.25</v>
      </c>
      <c r="C9" s="17">
        <v>2465689313.1399999</v>
      </c>
      <c r="D9" s="17">
        <v>3026960878.6999998</v>
      </c>
      <c r="E9" s="17">
        <v>3517694236.7600002</v>
      </c>
      <c r="F9" s="17">
        <v>3403784494.8699999</v>
      </c>
      <c r="G9" s="17">
        <v>3557689464.0100002</v>
      </c>
      <c r="H9" s="17">
        <v>3492782813.3099999</v>
      </c>
      <c r="I9" s="17">
        <v>3515055562</v>
      </c>
      <c r="J9" s="17">
        <v>3654214482</v>
      </c>
      <c r="K9" s="17">
        <v>3758602331.8499999</v>
      </c>
      <c r="L9" s="17">
        <v>3804844136</v>
      </c>
      <c r="M9" s="17">
        <v>3928908734</v>
      </c>
      <c r="N9" s="17">
        <v>3990255081.1100006</v>
      </c>
      <c r="O9" s="17">
        <v>4605766399.2600002</v>
      </c>
    </row>
    <row r="10" spans="1:21" s="16" customFormat="1" x14ac:dyDescent="0.2">
      <c r="A10" s="16" t="s">
        <v>55</v>
      </c>
      <c r="B10" s="17">
        <v>2408696564.5300002</v>
      </c>
      <c r="C10" s="17">
        <v>3143872656.8899984</v>
      </c>
      <c r="D10" s="17">
        <v>3380395605.789999</v>
      </c>
      <c r="E10" s="17">
        <v>1405791603.1599979</v>
      </c>
      <c r="F10" s="17">
        <v>1466595537</v>
      </c>
      <c r="G10" s="17">
        <v>813518995.89999998</v>
      </c>
      <c r="H10" s="17">
        <v>1223240332.1900008</v>
      </c>
      <c r="I10" s="17">
        <v>1633878868</v>
      </c>
      <c r="J10" s="17">
        <v>1660181171</v>
      </c>
      <c r="K10" s="17">
        <v>1575703389.5200002</v>
      </c>
      <c r="L10" s="17">
        <v>1873523128</v>
      </c>
      <c r="M10" s="17">
        <v>1875081172</v>
      </c>
      <c r="N10" s="17">
        <v>2604589999.9999995</v>
      </c>
      <c r="O10" s="17">
        <v>2067870000</v>
      </c>
    </row>
    <row r="11" spans="1:21" s="16" customFormat="1" ht="12.75" x14ac:dyDescent="0.2">
      <c r="A11" s="16" t="s">
        <v>56</v>
      </c>
      <c r="B11" s="18">
        <v>-1678212.06</v>
      </c>
      <c r="C11" s="18">
        <v>647161.53</v>
      </c>
      <c r="D11" s="18">
        <v>746399</v>
      </c>
      <c r="E11" s="18">
        <v>-145995.47</v>
      </c>
      <c r="F11" s="18">
        <v>8462</v>
      </c>
      <c r="G11" s="18">
        <v>621427271.10000002</v>
      </c>
      <c r="H11" s="18">
        <v>-115427.15999999992</v>
      </c>
      <c r="I11" s="18">
        <v>-125193</v>
      </c>
      <c r="J11" s="18">
        <v>-108968.17</v>
      </c>
      <c r="K11" s="18">
        <v>-169819.36</v>
      </c>
      <c r="L11" s="18">
        <v>-77863</v>
      </c>
      <c r="M11" s="18">
        <v>-25991.31</v>
      </c>
      <c r="N11" s="18">
        <v>-45081.11</v>
      </c>
      <c r="O11" s="18">
        <v>-46399.26</v>
      </c>
    </row>
    <row r="12" spans="1:21" s="16" customFormat="1" ht="12.75" x14ac:dyDescent="0.2">
      <c r="A12" s="19" t="s">
        <v>57</v>
      </c>
      <c r="B12" s="17">
        <v>12838121598.02</v>
      </c>
      <c r="C12" s="17">
        <v>13270350501.809999</v>
      </c>
      <c r="D12" s="17">
        <v>14214358527.1</v>
      </c>
      <c r="E12" s="17">
        <v>12643008322.629999</v>
      </c>
      <c r="F12" s="17">
        <v>13303105673.869999</v>
      </c>
      <c r="G12" s="17">
        <v>13744373932.01</v>
      </c>
      <c r="H12" s="17">
        <v>13771114174.34</v>
      </c>
      <c r="I12" s="17">
        <v>14170606492</v>
      </c>
      <c r="J12" s="17">
        <v>14578760441</v>
      </c>
      <c r="K12" s="17">
        <v>14818838277.870012</v>
      </c>
      <c r="L12" s="17">
        <v>16827661924</v>
      </c>
      <c r="M12" s="17">
        <v>18137941660.689999</v>
      </c>
      <c r="N12" s="17">
        <v>21326150000</v>
      </c>
      <c r="O12" s="17">
        <v>21496060000</v>
      </c>
    </row>
    <row r="13" spans="1:21" s="16" customFormat="1" ht="12.75" x14ac:dyDescent="0.2">
      <c r="B13" s="20"/>
      <c r="C13" s="20"/>
      <c r="D13" s="20"/>
      <c r="E13" s="20"/>
      <c r="F13" s="20"/>
      <c r="G13" s="20"/>
      <c r="H13" s="20"/>
      <c r="I13" s="20"/>
      <c r="J13" s="20"/>
      <c r="K13" s="20"/>
      <c r="L13" s="20"/>
      <c r="M13" s="20"/>
      <c r="N13" s="20"/>
      <c r="O13" s="20"/>
      <c r="P13" s="21"/>
      <c r="S13" s="21"/>
    </row>
    <row r="14" spans="1:21" s="16" customFormat="1" ht="12.75" x14ac:dyDescent="0.2">
      <c r="A14" s="16" t="s">
        <v>53</v>
      </c>
      <c r="B14" s="22">
        <v>0.63191451166432255</v>
      </c>
      <c r="C14" s="22">
        <v>0.57723730576710852</v>
      </c>
      <c r="D14" s="22">
        <v>0.54918100093839595</v>
      </c>
      <c r="E14" s="22">
        <v>0.61058794562069496</v>
      </c>
      <c r="F14" s="22">
        <v>0.63389086629324232</v>
      </c>
      <c r="G14" s="22">
        <v>0.63675058931695783</v>
      </c>
      <c r="H14" s="22">
        <v>0.65755075016898434</v>
      </c>
      <c r="I14" s="22">
        <v>0.63665569007884348</v>
      </c>
      <c r="J14" s="22">
        <v>0.63547857984862544</v>
      </c>
      <c r="K14" s="22">
        <v>0.64004358492960733</v>
      </c>
      <c r="L14" s="22">
        <v>0.66256218917130183</v>
      </c>
      <c r="M14" s="22">
        <v>0.68000978152505509</v>
      </c>
      <c r="N14" s="22">
        <v>0.69076462465095667</v>
      </c>
      <c r="O14" s="22">
        <v>0.68954357217090012</v>
      </c>
      <c r="P14" s="21"/>
      <c r="S14" s="21"/>
    </row>
    <row r="15" spans="1:21" s="16" customFormat="1" x14ac:dyDescent="0.2">
      <c r="A15" s="16" t="s">
        <v>54</v>
      </c>
      <c r="B15" s="22">
        <v>0.18059557136517379</v>
      </c>
      <c r="C15" s="22">
        <v>0.18580438495604876</v>
      </c>
      <c r="D15" s="22">
        <v>0.21295093077390931</v>
      </c>
      <c r="E15" s="22">
        <v>0.27823237531716261</v>
      </c>
      <c r="F15" s="22">
        <v>0.25586389962726702</v>
      </c>
      <c r="G15" s="22">
        <v>0.25884696397296852</v>
      </c>
      <c r="H15" s="22">
        <v>0.25363109833321795</v>
      </c>
      <c r="I15" s="22">
        <v>0.24805258433959201</v>
      </c>
      <c r="J15" s="22">
        <v>0.25065330463372004</v>
      </c>
      <c r="K15" s="22">
        <v>0.25363677377213695</v>
      </c>
      <c r="L15" s="22">
        <v>0.22610652348401672</v>
      </c>
      <c r="M15" s="22">
        <v>0.21661271204301236</v>
      </c>
      <c r="N15" s="22">
        <v>0.18710620909587528</v>
      </c>
      <c r="O15" s="22">
        <v>0.21426095755501243</v>
      </c>
    </row>
    <row r="16" spans="1:21" s="16" customFormat="1" x14ac:dyDescent="0.2">
      <c r="A16" s="16" t="s">
        <v>55</v>
      </c>
      <c r="B16" s="22">
        <v>0.18762063796790093</v>
      </c>
      <c r="C16" s="22">
        <v>0.2369095417985525</v>
      </c>
      <c r="D16" s="22">
        <v>0.23781555807426677</v>
      </c>
      <c r="E16" s="22">
        <v>0.11119122658835402</v>
      </c>
      <c r="F16" s="22">
        <v>0.1102445979874227</v>
      </c>
      <c r="G16" s="22">
        <v>5.9189236259452493E-2</v>
      </c>
      <c r="H16" s="22">
        <v>8.8826533329401158E-2</v>
      </c>
      <c r="I16" s="22">
        <v>0.11530056027752972</v>
      </c>
      <c r="J16" s="22">
        <v>0.11387670287324669</v>
      </c>
      <c r="K16" s="22">
        <v>0.10633110099278877</v>
      </c>
      <c r="L16" s="22">
        <v>0.11133591442836976</v>
      </c>
      <c r="M16" s="22">
        <v>0.10337893941206273</v>
      </c>
      <c r="N16" s="22">
        <v>0.12213128014198529</v>
      </c>
      <c r="O16" s="22">
        <v>9.6197628774761512E-2</v>
      </c>
    </row>
    <row r="17" spans="1:15" s="16" customFormat="1" ht="12.75" x14ac:dyDescent="0.2">
      <c r="A17" s="16" t="s">
        <v>56</v>
      </c>
      <c r="B17" s="23">
        <v>-1.3072099739722262E-4</v>
      </c>
      <c r="C17" s="23">
        <v>4.8767478290172586E-5</v>
      </c>
      <c r="D17" s="23">
        <v>5.2510213427990664E-5</v>
      </c>
      <c r="E17" s="23">
        <v>-1.1547526211675389E-5</v>
      </c>
      <c r="F17" s="23">
        <v>6.3609206808159739E-7</v>
      </c>
      <c r="G17" s="23">
        <v>4.521321045062119E-2</v>
      </c>
      <c r="H17" s="23">
        <v>-8.3818316033627625E-6</v>
      </c>
      <c r="I17" s="23">
        <v>-8.8346959652487397E-6</v>
      </c>
      <c r="J17" s="23">
        <v>-7.4744468462179872E-6</v>
      </c>
      <c r="K17" s="23">
        <v>-1.1459694533113496E-5</v>
      </c>
      <c r="L17" s="23">
        <v>-4.6270836882543964E-6</v>
      </c>
      <c r="M17" s="23">
        <v>-1.4329801300624124E-6</v>
      </c>
      <c r="N17" s="23">
        <v>-2.1138888172501837E-6</v>
      </c>
      <c r="O17" s="23">
        <v>-2.1585006740770172E-6</v>
      </c>
    </row>
    <row r="18" spans="1:15" s="16" customFormat="1" x14ac:dyDescent="0.2">
      <c r="A18" s="24" t="s">
        <v>58</v>
      </c>
      <c r="B18" s="22">
        <v>1</v>
      </c>
      <c r="C18" s="22">
        <v>1</v>
      </c>
      <c r="D18" s="22">
        <v>1</v>
      </c>
      <c r="E18" s="22">
        <v>1</v>
      </c>
      <c r="F18" s="22">
        <v>1.0000000000000002</v>
      </c>
      <c r="G18" s="22">
        <v>1</v>
      </c>
      <c r="H18" s="22">
        <v>1</v>
      </c>
      <c r="I18" s="22">
        <v>1</v>
      </c>
      <c r="J18" s="22">
        <v>1.000001112908746</v>
      </c>
      <c r="K18" s="22">
        <v>1</v>
      </c>
      <c r="L18" s="22">
        <v>1</v>
      </c>
      <c r="M18" s="22">
        <v>1</v>
      </c>
      <c r="N18" s="22">
        <v>1</v>
      </c>
      <c r="O18" s="22">
        <v>0.99999999999999989</v>
      </c>
    </row>
    <row r="19" spans="1:15" s="16" customFormat="1" ht="12.75" x14ac:dyDescent="0.2">
      <c r="D19" s="20"/>
      <c r="E19" s="20"/>
      <c r="F19" s="20"/>
      <c r="G19" s="20"/>
      <c r="H19" s="20"/>
      <c r="I19" s="20"/>
      <c r="J19" s="20"/>
    </row>
    <row r="21" spans="1:15" s="26" customFormat="1" ht="11.25" x14ac:dyDescent="0.2">
      <c r="A21" s="25" t="s">
        <v>59</v>
      </c>
      <c r="B21" s="26" t="s">
        <v>60</v>
      </c>
      <c r="D21" s="27"/>
      <c r="E21" s="27"/>
      <c r="F21" s="27"/>
      <c r="G21" s="27"/>
      <c r="H21" s="27"/>
      <c r="I21" s="27"/>
      <c r="J21" s="27"/>
    </row>
    <row r="22" spans="1:15" s="26" customFormat="1" ht="11.25" x14ac:dyDescent="0.2">
      <c r="B22" s="26" t="s">
        <v>61</v>
      </c>
      <c r="D22" s="27"/>
      <c r="E22" s="27"/>
      <c r="F22" s="27"/>
      <c r="G22" s="28"/>
      <c r="H22" s="28"/>
      <c r="I22" s="27"/>
      <c r="J22" s="27"/>
    </row>
    <row r="23" spans="1:15" s="26" customFormat="1" ht="11.25" x14ac:dyDescent="0.2">
      <c r="B23" s="26" t="s">
        <v>62</v>
      </c>
      <c r="D23" s="27"/>
      <c r="E23" s="27"/>
      <c r="F23" s="27"/>
      <c r="G23" s="27"/>
      <c r="H23" s="27"/>
      <c r="I23" s="27"/>
      <c r="J23" s="27"/>
    </row>
    <row r="24" spans="1:15" s="26" customFormat="1" ht="11.25" x14ac:dyDescent="0.2">
      <c r="B24" s="26" t="s">
        <v>63</v>
      </c>
      <c r="D24" s="27"/>
      <c r="E24" s="27"/>
      <c r="F24" s="27"/>
      <c r="G24" s="27"/>
      <c r="H24" s="27"/>
      <c r="I24" s="27"/>
      <c r="J24" s="27"/>
    </row>
    <row r="25" spans="1:15" s="26" customFormat="1" ht="11.25" x14ac:dyDescent="0.2">
      <c r="B25" s="26" t="s">
        <v>64</v>
      </c>
      <c r="D25" s="27"/>
      <c r="E25" s="27"/>
      <c r="F25" s="27"/>
      <c r="G25" s="27"/>
      <c r="H25" s="27"/>
      <c r="I25" s="27"/>
      <c r="J25" s="27"/>
    </row>
    <row r="26" spans="1:15" s="26" customFormat="1" ht="11.25" x14ac:dyDescent="0.2">
      <c r="B26" s="26" t="s">
        <v>65</v>
      </c>
      <c r="D26" s="27"/>
      <c r="E26" s="27"/>
      <c r="F26" s="27"/>
      <c r="G26" s="27"/>
      <c r="H26" s="27"/>
      <c r="I26" s="27"/>
      <c r="J26" s="27"/>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39"/>
  <sheetViews>
    <sheetView showGridLines="0" topLeftCell="A3" workbookViewId="0">
      <selection activeCell="J24" sqref="J24"/>
    </sheetView>
  </sheetViews>
  <sheetFormatPr defaultRowHeight="14.25" x14ac:dyDescent="0.2"/>
  <cols>
    <col min="1" max="1" width="13.140625" style="12" customWidth="1"/>
    <col min="2" max="2" width="18.28515625" style="13" customWidth="1"/>
    <col min="3" max="3" width="9" style="13" customWidth="1"/>
    <col min="4" max="4" width="13.28515625" style="13" customWidth="1"/>
    <col min="5" max="5" width="5.42578125" style="13" customWidth="1"/>
    <col min="6" max="6" width="17.5703125" style="13" bestFit="1" customWidth="1"/>
    <col min="7" max="7" width="9.28515625" style="13" bestFit="1" customWidth="1"/>
    <col min="8" max="8" width="5.7109375" style="13" customWidth="1"/>
    <col min="9" max="9" width="15.5703125" style="13" customWidth="1"/>
    <col min="10" max="10" width="9.28515625" style="13" bestFit="1" customWidth="1"/>
    <col min="11" max="14" width="9.140625" style="12"/>
    <col min="15" max="15" width="12.85546875" style="12" bestFit="1" customWidth="1"/>
    <col min="16" max="251" width="9.140625" style="12"/>
    <col min="252" max="252" width="13.140625" style="12" customWidth="1"/>
    <col min="253" max="253" width="18.28515625" style="12" customWidth="1"/>
    <col min="254" max="254" width="14.28515625" style="12" customWidth="1"/>
    <col min="255" max="255" width="12.85546875" style="12" customWidth="1"/>
    <col min="256" max="256" width="3.5703125" style="12" customWidth="1"/>
    <col min="257" max="257" width="16.5703125" style="12" bestFit="1" customWidth="1"/>
    <col min="258" max="258" width="9.140625" style="12"/>
    <col min="259" max="259" width="3.5703125" style="12" customWidth="1"/>
    <col min="260" max="260" width="15.42578125" style="12" customWidth="1"/>
    <col min="261" max="262" width="9.140625" style="12"/>
    <col min="263" max="263" width="23.7109375" style="12" customWidth="1"/>
    <col min="264" max="507" width="9.140625" style="12"/>
    <col min="508" max="508" width="13.140625" style="12" customWidth="1"/>
    <col min="509" max="509" width="18.28515625" style="12" customWidth="1"/>
    <col min="510" max="510" width="14.28515625" style="12" customWidth="1"/>
    <col min="511" max="511" width="12.85546875" style="12" customWidth="1"/>
    <col min="512" max="512" width="3.5703125" style="12" customWidth="1"/>
    <col min="513" max="513" width="16.5703125" style="12" bestFit="1" customWidth="1"/>
    <col min="514" max="514" width="9.140625" style="12"/>
    <col min="515" max="515" width="3.5703125" style="12" customWidth="1"/>
    <col min="516" max="516" width="15.42578125" style="12" customWidth="1"/>
    <col min="517" max="518" width="9.140625" style="12"/>
    <col min="519" max="519" width="23.7109375" style="12" customWidth="1"/>
    <col min="520" max="763" width="9.140625" style="12"/>
    <col min="764" max="764" width="13.140625" style="12" customWidth="1"/>
    <col min="765" max="765" width="18.28515625" style="12" customWidth="1"/>
    <col min="766" max="766" width="14.28515625" style="12" customWidth="1"/>
    <col min="767" max="767" width="12.85546875" style="12" customWidth="1"/>
    <col min="768" max="768" width="3.5703125" style="12" customWidth="1"/>
    <col min="769" max="769" width="16.5703125" style="12" bestFit="1" customWidth="1"/>
    <col min="770" max="770" width="9.140625" style="12"/>
    <col min="771" max="771" width="3.5703125" style="12" customWidth="1"/>
    <col min="772" max="772" width="15.42578125" style="12" customWidth="1"/>
    <col min="773" max="774" width="9.140625" style="12"/>
    <col min="775" max="775" width="23.7109375" style="12" customWidth="1"/>
    <col min="776" max="1019" width="9.140625" style="12"/>
    <col min="1020" max="1020" width="13.140625" style="12" customWidth="1"/>
    <col min="1021" max="1021" width="18.28515625" style="12" customWidth="1"/>
    <col min="1022" max="1022" width="14.28515625" style="12" customWidth="1"/>
    <col min="1023" max="1023" width="12.85546875" style="12" customWidth="1"/>
    <col min="1024" max="1024" width="3.5703125" style="12" customWidth="1"/>
    <col min="1025" max="1025" width="16.5703125" style="12" bestFit="1" customWidth="1"/>
    <col min="1026" max="1026" width="9.140625" style="12"/>
    <col min="1027" max="1027" width="3.5703125" style="12" customWidth="1"/>
    <col min="1028" max="1028" width="15.42578125" style="12" customWidth="1"/>
    <col min="1029" max="1030" width="9.140625" style="12"/>
    <col min="1031" max="1031" width="23.7109375" style="12" customWidth="1"/>
    <col min="1032" max="1275" width="9.140625" style="12"/>
    <col min="1276" max="1276" width="13.140625" style="12" customWidth="1"/>
    <col min="1277" max="1277" width="18.28515625" style="12" customWidth="1"/>
    <col min="1278" max="1278" width="14.28515625" style="12" customWidth="1"/>
    <col min="1279" max="1279" width="12.85546875" style="12" customWidth="1"/>
    <col min="1280" max="1280" width="3.5703125" style="12" customWidth="1"/>
    <col min="1281" max="1281" width="16.5703125" style="12" bestFit="1" customWidth="1"/>
    <col min="1282" max="1282" width="9.140625" style="12"/>
    <col min="1283" max="1283" width="3.5703125" style="12" customWidth="1"/>
    <col min="1284" max="1284" width="15.42578125" style="12" customWidth="1"/>
    <col min="1285" max="1286" width="9.140625" style="12"/>
    <col min="1287" max="1287" width="23.7109375" style="12" customWidth="1"/>
    <col min="1288" max="1531" width="9.140625" style="12"/>
    <col min="1532" max="1532" width="13.140625" style="12" customWidth="1"/>
    <col min="1533" max="1533" width="18.28515625" style="12" customWidth="1"/>
    <col min="1534" max="1534" width="14.28515625" style="12" customWidth="1"/>
    <col min="1535" max="1535" width="12.85546875" style="12" customWidth="1"/>
    <col min="1536" max="1536" width="3.5703125" style="12" customWidth="1"/>
    <col min="1537" max="1537" width="16.5703125" style="12" bestFit="1" customWidth="1"/>
    <col min="1538" max="1538" width="9.140625" style="12"/>
    <col min="1539" max="1539" width="3.5703125" style="12" customWidth="1"/>
    <col min="1540" max="1540" width="15.42578125" style="12" customWidth="1"/>
    <col min="1541" max="1542" width="9.140625" style="12"/>
    <col min="1543" max="1543" width="23.7109375" style="12" customWidth="1"/>
    <col min="1544" max="1787" width="9.140625" style="12"/>
    <col min="1788" max="1788" width="13.140625" style="12" customWidth="1"/>
    <col min="1789" max="1789" width="18.28515625" style="12" customWidth="1"/>
    <col min="1790" max="1790" width="14.28515625" style="12" customWidth="1"/>
    <col min="1791" max="1791" width="12.85546875" style="12" customWidth="1"/>
    <col min="1792" max="1792" width="3.5703125" style="12" customWidth="1"/>
    <col min="1793" max="1793" width="16.5703125" style="12" bestFit="1" customWidth="1"/>
    <col min="1794" max="1794" width="9.140625" style="12"/>
    <col min="1795" max="1795" width="3.5703125" style="12" customWidth="1"/>
    <col min="1796" max="1796" width="15.42578125" style="12" customWidth="1"/>
    <col min="1797" max="1798" width="9.140625" style="12"/>
    <col min="1799" max="1799" width="23.7109375" style="12" customWidth="1"/>
    <col min="1800" max="2043" width="9.140625" style="12"/>
    <col min="2044" max="2044" width="13.140625" style="12" customWidth="1"/>
    <col min="2045" max="2045" width="18.28515625" style="12" customWidth="1"/>
    <col min="2046" max="2046" width="14.28515625" style="12" customWidth="1"/>
    <col min="2047" max="2047" width="12.85546875" style="12" customWidth="1"/>
    <col min="2048" max="2048" width="3.5703125" style="12" customWidth="1"/>
    <col min="2049" max="2049" width="16.5703125" style="12" bestFit="1" customWidth="1"/>
    <col min="2050" max="2050" width="9.140625" style="12"/>
    <col min="2051" max="2051" width="3.5703125" style="12" customWidth="1"/>
    <col min="2052" max="2052" width="15.42578125" style="12" customWidth="1"/>
    <col min="2053" max="2054" width="9.140625" style="12"/>
    <col min="2055" max="2055" width="23.7109375" style="12" customWidth="1"/>
    <col min="2056" max="2299" width="9.140625" style="12"/>
    <col min="2300" max="2300" width="13.140625" style="12" customWidth="1"/>
    <col min="2301" max="2301" width="18.28515625" style="12" customWidth="1"/>
    <col min="2302" max="2302" width="14.28515625" style="12" customWidth="1"/>
    <col min="2303" max="2303" width="12.85546875" style="12" customWidth="1"/>
    <col min="2304" max="2304" width="3.5703125" style="12" customWidth="1"/>
    <col min="2305" max="2305" width="16.5703125" style="12" bestFit="1" customWidth="1"/>
    <col min="2306" max="2306" width="9.140625" style="12"/>
    <col min="2307" max="2307" width="3.5703125" style="12" customWidth="1"/>
    <col min="2308" max="2308" width="15.42578125" style="12" customWidth="1"/>
    <col min="2309" max="2310" width="9.140625" style="12"/>
    <col min="2311" max="2311" width="23.7109375" style="12" customWidth="1"/>
    <col min="2312" max="2555" width="9.140625" style="12"/>
    <col min="2556" max="2556" width="13.140625" style="12" customWidth="1"/>
    <col min="2557" max="2557" width="18.28515625" style="12" customWidth="1"/>
    <col min="2558" max="2558" width="14.28515625" style="12" customWidth="1"/>
    <col min="2559" max="2559" width="12.85546875" style="12" customWidth="1"/>
    <col min="2560" max="2560" width="3.5703125" style="12" customWidth="1"/>
    <col min="2561" max="2561" width="16.5703125" style="12" bestFit="1" customWidth="1"/>
    <col min="2562" max="2562" width="9.140625" style="12"/>
    <col min="2563" max="2563" width="3.5703125" style="12" customWidth="1"/>
    <col min="2564" max="2564" width="15.42578125" style="12" customWidth="1"/>
    <col min="2565" max="2566" width="9.140625" style="12"/>
    <col min="2567" max="2567" width="23.7109375" style="12" customWidth="1"/>
    <col min="2568" max="2811" width="9.140625" style="12"/>
    <col min="2812" max="2812" width="13.140625" style="12" customWidth="1"/>
    <col min="2813" max="2813" width="18.28515625" style="12" customWidth="1"/>
    <col min="2814" max="2814" width="14.28515625" style="12" customWidth="1"/>
    <col min="2815" max="2815" width="12.85546875" style="12" customWidth="1"/>
    <col min="2816" max="2816" width="3.5703125" style="12" customWidth="1"/>
    <col min="2817" max="2817" width="16.5703125" style="12" bestFit="1" customWidth="1"/>
    <col min="2818" max="2818" width="9.140625" style="12"/>
    <col min="2819" max="2819" width="3.5703125" style="12" customWidth="1"/>
    <col min="2820" max="2820" width="15.42578125" style="12" customWidth="1"/>
    <col min="2821" max="2822" width="9.140625" style="12"/>
    <col min="2823" max="2823" width="23.7109375" style="12" customWidth="1"/>
    <col min="2824" max="3067" width="9.140625" style="12"/>
    <col min="3068" max="3068" width="13.140625" style="12" customWidth="1"/>
    <col min="3069" max="3069" width="18.28515625" style="12" customWidth="1"/>
    <col min="3070" max="3070" width="14.28515625" style="12" customWidth="1"/>
    <col min="3071" max="3071" width="12.85546875" style="12" customWidth="1"/>
    <col min="3072" max="3072" width="3.5703125" style="12" customWidth="1"/>
    <col min="3073" max="3073" width="16.5703125" style="12" bestFit="1" customWidth="1"/>
    <col min="3074" max="3074" width="9.140625" style="12"/>
    <col min="3075" max="3075" width="3.5703125" style="12" customWidth="1"/>
    <col min="3076" max="3076" width="15.42578125" style="12" customWidth="1"/>
    <col min="3077" max="3078" width="9.140625" style="12"/>
    <col min="3079" max="3079" width="23.7109375" style="12" customWidth="1"/>
    <col min="3080" max="3323" width="9.140625" style="12"/>
    <col min="3324" max="3324" width="13.140625" style="12" customWidth="1"/>
    <col min="3325" max="3325" width="18.28515625" style="12" customWidth="1"/>
    <col min="3326" max="3326" width="14.28515625" style="12" customWidth="1"/>
    <col min="3327" max="3327" width="12.85546875" style="12" customWidth="1"/>
    <col min="3328" max="3328" width="3.5703125" style="12" customWidth="1"/>
    <col min="3329" max="3329" width="16.5703125" style="12" bestFit="1" customWidth="1"/>
    <col min="3330" max="3330" width="9.140625" style="12"/>
    <col min="3331" max="3331" width="3.5703125" style="12" customWidth="1"/>
    <col min="3332" max="3332" width="15.42578125" style="12" customWidth="1"/>
    <col min="3333" max="3334" width="9.140625" style="12"/>
    <col min="3335" max="3335" width="23.7109375" style="12" customWidth="1"/>
    <col min="3336" max="3579" width="9.140625" style="12"/>
    <col min="3580" max="3580" width="13.140625" style="12" customWidth="1"/>
    <col min="3581" max="3581" width="18.28515625" style="12" customWidth="1"/>
    <col min="3582" max="3582" width="14.28515625" style="12" customWidth="1"/>
    <col min="3583" max="3583" width="12.85546875" style="12" customWidth="1"/>
    <col min="3584" max="3584" width="3.5703125" style="12" customWidth="1"/>
    <col min="3585" max="3585" width="16.5703125" style="12" bestFit="1" customWidth="1"/>
    <col min="3586" max="3586" width="9.140625" style="12"/>
    <col min="3587" max="3587" width="3.5703125" style="12" customWidth="1"/>
    <col min="3588" max="3588" width="15.42578125" style="12" customWidth="1"/>
    <col min="3589" max="3590" width="9.140625" style="12"/>
    <col min="3591" max="3591" width="23.7109375" style="12" customWidth="1"/>
    <col min="3592" max="3835" width="9.140625" style="12"/>
    <col min="3836" max="3836" width="13.140625" style="12" customWidth="1"/>
    <col min="3837" max="3837" width="18.28515625" style="12" customWidth="1"/>
    <col min="3838" max="3838" width="14.28515625" style="12" customWidth="1"/>
    <col min="3839" max="3839" width="12.85546875" style="12" customWidth="1"/>
    <col min="3840" max="3840" width="3.5703125" style="12" customWidth="1"/>
    <col min="3841" max="3841" width="16.5703125" style="12" bestFit="1" customWidth="1"/>
    <col min="3842" max="3842" width="9.140625" style="12"/>
    <col min="3843" max="3843" width="3.5703125" style="12" customWidth="1"/>
    <col min="3844" max="3844" width="15.42578125" style="12" customWidth="1"/>
    <col min="3845" max="3846" width="9.140625" style="12"/>
    <col min="3847" max="3847" width="23.7109375" style="12" customWidth="1"/>
    <col min="3848" max="4091" width="9.140625" style="12"/>
    <col min="4092" max="4092" width="13.140625" style="12" customWidth="1"/>
    <col min="4093" max="4093" width="18.28515625" style="12" customWidth="1"/>
    <col min="4094" max="4094" width="14.28515625" style="12" customWidth="1"/>
    <col min="4095" max="4095" width="12.85546875" style="12" customWidth="1"/>
    <col min="4096" max="4096" width="3.5703125" style="12" customWidth="1"/>
    <col min="4097" max="4097" width="16.5703125" style="12" bestFit="1" customWidth="1"/>
    <col min="4098" max="4098" width="9.140625" style="12"/>
    <col min="4099" max="4099" width="3.5703125" style="12" customWidth="1"/>
    <col min="4100" max="4100" width="15.42578125" style="12" customWidth="1"/>
    <col min="4101" max="4102" width="9.140625" style="12"/>
    <col min="4103" max="4103" width="23.7109375" style="12" customWidth="1"/>
    <col min="4104" max="4347" width="9.140625" style="12"/>
    <col min="4348" max="4348" width="13.140625" style="12" customWidth="1"/>
    <col min="4349" max="4349" width="18.28515625" style="12" customWidth="1"/>
    <col min="4350" max="4350" width="14.28515625" style="12" customWidth="1"/>
    <col min="4351" max="4351" width="12.85546875" style="12" customWidth="1"/>
    <col min="4352" max="4352" width="3.5703125" style="12" customWidth="1"/>
    <col min="4353" max="4353" width="16.5703125" style="12" bestFit="1" customWidth="1"/>
    <col min="4354" max="4354" width="9.140625" style="12"/>
    <col min="4355" max="4355" width="3.5703125" style="12" customWidth="1"/>
    <col min="4356" max="4356" width="15.42578125" style="12" customWidth="1"/>
    <col min="4357" max="4358" width="9.140625" style="12"/>
    <col min="4359" max="4359" width="23.7109375" style="12" customWidth="1"/>
    <col min="4360" max="4603" width="9.140625" style="12"/>
    <col min="4604" max="4604" width="13.140625" style="12" customWidth="1"/>
    <col min="4605" max="4605" width="18.28515625" style="12" customWidth="1"/>
    <col min="4606" max="4606" width="14.28515625" style="12" customWidth="1"/>
    <col min="4607" max="4607" width="12.85546875" style="12" customWidth="1"/>
    <col min="4608" max="4608" width="3.5703125" style="12" customWidth="1"/>
    <col min="4609" max="4609" width="16.5703125" style="12" bestFit="1" customWidth="1"/>
    <col min="4610" max="4610" width="9.140625" style="12"/>
    <col min="4611" max="4611" width="3.5703125" style="12" customWidth="1"/>
    <col min="4612" max="4612" width="15.42578125" style="12" customWidth="1"/>
    <col min="4613" max="4614" width="9.140625" style="12"/>
    <col min="4615" max="4615" width="23.7109375" style="12" customWidth="1"/>
    <col min="4616" max="4859" width="9.140625" style="12"/>
    <col min="4860" max="4860" width="13.140625" style="12" customWidth="1"/>
    <col min="4861" max="4861" width="18.28515625" style="12" customWidth="1"/>
    <col min="4862" max="4862" width="14.28515625" style="12" customWidth="1"/>
    <col min="4863" max="4863" width="12.85546875" style="12" customWidth="1"/>
    <col min="4864" max="4864" width="3.5703125" style="12" customWidth="1"/>
    <col min="4865" max="4865" width="16.5703125" style="12" bestFit="1" customWidth="1"/>
    <col min="4866" max="4866" width="9.140625" style="12"/>
    <col min="4867" max="4867" width="3.5703125" style="12" customWidth="1"/>
    <col min="4868" max="4868" width="15.42578125" style="12" customWidth="1"/>
    <col min="4869" max="4870" width="9.140625" style="12"/>
    <col min="4871" max="4871" width="23.7109375" style="12" customWidth="1"/>
    <col min="4872" max="5115" width="9.140625" style="12"/>
    <col min="5116" max="5116" width="13.140625" style="12" customWidth="1"/>
    <col min="5117" max="5117" width="18.28515625" style="12" customWidth="1"/>
    <col min="5118" max="5118" width="14.28515625" style="12" customWidth="1"/>
    <col min="5119" max="5119" width="12.85546875" style="12" customWidth="1"/>
    <col min="5120" max="5120" width="3.5703125" style="12" customWidth="1"/>
    <col min="5121" max="5121" width="16.5703125" style="12" bestFit="1" customWidth="1"/>
    <col min="5122" max="5122" width="9.140625" style="12"/>
    <col min="5123" max="5123" width="3.5703125" style="12" customWidth="1"/>
    <col min="5124" max="5124" width="15.42578125" style="12" customWidth="1"/>
    <col min="5125" max="5126" width="9.140625" style="12"/>
    <col min="5127" max="5127" width="23.7109375" style="12" customWidth="1"/>
    <col min="5128" max="5371" width="9.140625" style="12"/>
    <col min="5372" max="5372" width="13.140625" style="12" customWidth="1"/>
    <col min="5373" max="5373" width="18.28515625" style="12" customWidth="1"/>
    <col min="5374" max="5374" width="14.28515625" style="12" customWidth="1"/>
    <col min="5375" max="5375" width="12.85546875" style="12" customWidth="1"/>
    <col min="5376" max="5376" width="3.5703125" style="12" customWidth="1"/>
    <col min="5377" max="5377" width="16.5703125" style="12" bestFit="1" customWidth="1"/>
    <col min="5378" max="5378" width="9.140625" style="12"/>
    <col min="5379" max="5379" width="3.5703125" style="12" customWidth="1"/>
    <col min="5380" max="5380" width="15.42578125" style="12" customWidth="1"/>
    <col min="5381" max="5382" width="9.140625" style="12"/>
    <col min="5383" max="5383" width="23.7109375" style="12" customWidth="1"/>
    <col min="5384" max="5627" width="9.140625" style="12"/>
    <col min="5628" max="5628" width="13.140625" style="12" customWidth="1"/>
    <col min="5629" max="5629" width="18.28515625" style="12" customWidth="1"/>
    <col min="5630" max="5630" width="14.28515625" style="12" customWidth="1"/>
    <col min="5631" max="5631" width="12.85546875" style="12" customWidth="1"/>
    <col min="5632" max="5632" width="3.5703125" style="12" customWidth="1"/>
    <col min="5633" max="5633" width="16.5703125" style="12" bestFit="1" customWidth="1"/>
    <col min="5634" max="5634" width="9.140625" style="12"/>
    <col min="5635" max="5635" width="3.5703125" style="12" customWidth="1"/>
    <col min="5636" max="5636" width="15.42578125" style="12" customWidth="1"/>
    <col min="5637" max="5638" width="9.140625" style="12"/>
    <col min="5639" max="5639" width="23.7109375" style="12" customWidth="1"/>
    <col min="5640" max="5883" width="9.140625" style="12"/>
    <col min="5884" max="5884" width="13.140625" style="12" customWidth="1"/>
    <col min="5885" max="5885" width="18.28515625" style="12" customWidth="1"/>
    <col min="5886" max="5886" width="14.28515625" style="12" customWidth="1"/>
    <col min="5887" max="5887" width="12.85546875" style="12" customWidth="1"/>
    <col min="5888" max="5888" width="3.5703125" style="12" customWidth="1"/>
    <col min="5889" max="5889" width="16.5703125" style="12" bestFit="1" customWidth="1"/>
    <col min="5890" max="5890" width="9.140625" style="12"/>
    <col min="5891" max="5891" width="3.5703125" style="12" customWidth="1"/>
    <col min="5892" max="5892" width="15.42578125" style="12" customWidth="1"/>
    <col min="5893" max="5894" width="9.140625" style="12"/>
    <col min="5895" max="5895" width="23.7109375" style="12" customWidth="1"/>
    <col min="5896" max="6139" width="9.140625" style="12"/>
    <col min="6140" max="6140" width="13.140625" style="12" customWidth="1"/>
    <col min="6141" max="6141" width="18.28515625" style="12" customWidth="1"/>
    <col min="6142" max="6142" width="14.28515625" style="12" customWidth="1"/>
    <col min="6143" max="6143" width="12.85546875" style="12" customWidth="1"/>
    <col min="6144" max="6144" width="3.5703125" style="12" customWidth="1"/>
    <col min="6145" max="6145" width="16.5703125" style="12" bestFit="1" customWidth="1"/>
    <col min="6146" max="6146" width="9.140625" style="12"/>
    <col min="6147" max="6147" width="3.5703125" style="12" customWidth="1"/>
    <col min="6148" max="6148" width="15.42578125" style="12" customWidth="1"/>
    <col min="6149" max="6150" width="9.140625" style="12"/>
    <col min="6151" max="6151" width="23.7109375" style="12" customWidth="1"/>
    <col min="6152" max="6395" width="9.140625" style="12"/>
    <col min="6396" max="6396" width="13.140625" style="12" customWidth="1"/>
    <col min="6397" max="6397" width="18.28515625" style="12" customWidth="1"/>
    <col min="6398" max="6398" width="14.28515625" style="12" customWidth="1"/>
    <col min="6399" max="6399" width="12.85546875" style="12" customWidth="1"/>
    <col min="6400" max="6400" width="3.5703125" style="12" customWidth="1"/>
    <col min="6401" max="6401" width="16.5703125" style="12" bestFit="1" customWidth="1"/>
    <col min="6402" max="6402" width="9.140625" style="12"/>
    <col min="6403" max="6403" width="3.5703125" style="12" customWidth="1"/>
    <col min="6404" max="6404" width="15.42578125" style="12" customWidth="1"/>
    <col min="6405" max="6406" width="9.140625" style="12"/>
    <col min="6407" max="6407" width="23.7109375" style="12" customWidth="1"/>
    <col min="6408" max="6651" width="9.140625" style="12"/>
    <col min="6652" max="6652" width="13.140625" style="12" customWidth="1"/>
    <col min="6653" max="6653" width="18.28515625" style="12" customWidth="1"/>
    <col min="6654" max="6654" width="14.28515625" style="12" customWidth="1"/>
    <col min="6655" max="6655" width="12.85546875" style="12" customWidth="1"/>
    <col min="6656" max="6656" width="3.5703125" style="12" customWidth="1"/>
    <col min="6657" max="6657" width="16.5703125" style="12" bestFit="1" customWidth="1"/>
    <col min="6658" max="6658" width="9.140625" style="12"/>
    <col min="6659" max="6659" width="3.5703125" style="12" customWidth="1"/>
    <col min="6660" max="6660" width="15.42578125" style="12" customWidth="1"/>
    <col min="6661" max="6662" width="9.140625" style="12"/>
    <col min="6663" max="6663" width="23.7109375" style="12" customWidth="1"/>
    <col min="6664" max="6907" width="9.140625" style="12"/>
    <col min="6908" max="6908" width="13.140625" style="12" customWidth="1"/>
    <col min="6909" max="6909" width="18.28515625" style="12" customWidth="1"/>
    <col min="6910" max="6910" width="14.28515625" style="12" customWidth="1"/>
    <col min="6911" max="6911" width="12.85546875" style="12" customWidth="1"/>
    <col min="6912" max="6912" width="3.5703125" style="12" customWidth="1"/>
    <col min="6913" max="6913" width="16.5703125" style="12" bestFit="1" customWidth="1"/>
    <col min="6914" max="6914" width="9.140625" style="12"/>
    <col min="6915" max="6915" width="3.5703125" style="12" customWidth="1"/>
    <col min="6916" max="6916" width="15.42578125" style="12" customWidth="1"/>
    <col min="6917" max="6918" width="9.140625" style="12"/>
    <col min="6919" max="6919" width="23.7109375" style="12" customWidth="1"/>
    <col min="6920" max="7163" width="9.140625" style="12"/>
    <col min="7164" max="7164" width="13.140625" style="12" customWidth="1"/>
    <col min="7165" max="7165" width="18.28515625" style="12" customWidth="1"/>
    <col min="7166" max="7166" width="14.28515625" style="12" customWidth="1"/>
    <col min="7167" max="7167" width="12.85546875" style="12" customWidth="1"/>
    <col min="7168" max="7168" width="3.5703125" style="12" customWidth="1"/>
    <col min="7169" max="7169" width="16.5703125" style="12" bestFit="1" customWidth="1"/>
    <col min="7170" max="7170" width="9.140625" style="12"/>
    <col min="7171" max="7171" width="3.5703125" style="12" customWidth="1"/>
    <col min="7172" max="7172" width="15.42578125" style="12" customWidth="1"/>
    <col min="7173" max="7174" width="9.140625" style="12"/>
    <col min="7175" max="7175" width="23.7109375" style="12" customWidth="1"/>
    <col min="7176" max="7419" width="9.140625" style="12"/>
    <col min="7420" max="7420" width="13.140625" style="12" customWidth="1"/>
    <col min="7421" max="7421" width="18.28515625" style="12" customWidth="1"/>
    <col min="7422" max="7422" width="14.28515625" style="12" customWidth="1"/>
    <col min="7423" max="7423" width="12.85546875" style="12" customWidth="1"/>
    <col min="7424" max="7424" width="3.5703125" style="12" customWidth="1"/>
    <col min="7425" max="7425" width="16.5703125" style="12" bestFit="1" customWidth="1"/>
    <col min="7426" max="7426" width="9.140625" style="12"/>
    <col min="7427" max="7427" width="3.5703125" style="12" customWidth="1"/>
    <col min="7428" max="7428" width="15.42578125" style="12" customWidth="1"/>
    <col min="7429" max="7430" width="9.140625" style="12"/>
    <col min="7431" max="7431" width="23.7109375" style="12" customWidth="1"/>
    <col min="7432" max="7675" width="9.140625" style="12"/>
    <col min="7676" max="7676" width="13.140625" style="12" customWidth="1"/>
    <col min="7677" max="7677" width="18.28515625" style="12" customWidth="1"/>
    <col min="7678" max="7678" width="14.28515625" style="12" customWidth="1"/>
    <col min="7679" max="7679" width="12.85546875" style="12" customWidth="1"/>
    <col min="7680" max="7680" width="3.5703125" style="12" customWidth="1"/>
    <col min="7681" max="7681" width="16.5703125" style="12" bestFit="1" customWidth="1"/>
    <col min="7682" max="7682" width="9.140625" style="12"/>
    <col min="7683" max="7683" width="3.5703125" style="12" customWidth="1"/>
    <col min="7684" max="7684" width="15.42578125" style="12" customWidth="1"/>
    <col min="7685" max="7686" width="9.140625" style="12"/>
    <col min="7687" max="7687" width="23.7109375" style="12" customWidth="1"/>
    <col min="7688" max="7931" width="9.140625" style="12"/>
    <col min="7932" max="7932" width="13.140625" style="12" customWidth="1"/>
    <col min="7933" max="7933" width="18.28515625" style="12" customWidth="1"/>
    <col min="7934" max="7934" width="14.28515625" style="12" customWidth="1"/>
    <col min="7935" max="7935" width="12.85546875" style="12" customWidth="1"/>
    <col min="7936" max="7936" width="3.5703125" style="12" customWidth="1"/>
    <col min="7937" max="7937" width="16.5703125" style="12" bestFit="1" customWidth="1"/>
    <col min="7938" max="7938" width="9.140625" style="12"/>
    <col min="7939" max="7939" width="3.5703125" style="12" customWidth="1"/>
    <col min="7940" max="7940" width="15.42578125" style="12" customWidth="1"/>
    <col min="7941" max="7942" width="9.140625" style="12"/>
    <col min="7943" max="7943" width="23.7109375" style="12" customWidth="1"/>
    <col min="7944" max="8187" width="9.140625" style="12"/>
    <col min="8188" max="8188" width="13.140625" style="12" customWidth="1"/>
    <col min="8189" max="8189" width="18.28515625" style="12" customWidth="1"/>
    <col min="8190" max="8190" width="14.28515625" style="12" customWidth="1"/>
    <col min="8191" max="8191" width="12.85546875" style="12" customWidth="1"/>
    <col min="8192" max="8192" width="3.5703125" style="12" customWidth="1"/>
    <col min="8193" max="8193" width="16.5703125" style="12" bestFit="1" customWidth="1"/>
    <col min="8194" max="8194" width="9.140625" style="12"/>
    <col min="8195" max="8195" width="3.5703125" style="12" customWidth="1"/>
    <col min="8196" max="8196" width="15.42578125" style="12" customWidth="1"/>
    <col min="8197" max="8198" width="9.140625" style="12"/>
    <col min="8199" max="8199" width="23.7109375" style="12" customWidth="1"/>
    <col min="8200" max="8443" width="9.140625" style="12"/>
    <col min="8444" max="8444" width="13.140625" style="12" customWidth="1"/>
    <col min="8445" max="8445" width="18.28515625" style="12" customWidth="1"/>
    <col min="8446" max="8446" width="14.28515625" style="12" customWidth="1"/>
    <col min="8447" max="8447" width="12.85546875" style="12" customWidth="1"/>
    <col min="8448" max="8448" width="3.5703125" style="12" customWidth="1"/>
    <col min="8449" max="8449" width="16.5703125" style="12" bestFit="1" customWidth="1"/>
    <col min="8450" max="8450" width="9.140625" style="12"/>
    <col min="8451" max="8451" width="3.5703125" style="12" customWidth="1"/>
    <col min="8452" max="8452" width="15.42578125" style="12" customWidth="1"/>
    <col min="8453" max="8454" width="9.140625" style="12"/>
    <col min="8455" max="8455" width="23.7109375" style="12" customWidth="1"/>
    <col min="8456" max="8699" width="9.140625" style="12"/>
    <col min="8700" max="8700" width="13.140625" style="12" customWidth="1"/>
    <col min="8701" max="8701" width="18.28515625" style="12" customWidth="1"/>
    <col min="8702" max="8702" width="14.28515625" style="12" customWidth="1"/>
    <col min="8703" max="8703" width="12.85546875" style="12" customWidth="1"/>
    <col min="8704" max="8704" width="3.5703125" style="12" customWidth="1"/>
    <col min="8705" max="8705" width="16.5703125" style="12" bestFit="1" customWidth="1"/>
    <col min="8706" max="8706" width="9.140625" style="12"/>
    <col min="8707" max="8707" width="3.5703125" style="12" customWidth="1"/>
    <col min="8708" max="8708" width="15.42578125" style="12" customWidth="1"/>
    <col min="8709" max="8710" width="9.140625" style="12"/>
    <col min="8711" max="8711" width="23.7109375" style="12" customWidth="1"/>
    <col min="8712" max="8955" width="9.140625" style="12"/>
    <col min="8956" max="8956" width="13.140625" style="12" customWidth="1"/>
    <col min="8957" max="8957" width="18.28515625" style="12" customWidth="1"/>
    <col min="8958" max="8958" width="14.28515625" style="12" customWidth="1"/>
    <col min="8959" max="8959" width="12.85546875" style="12" customWidth="1"/>
    <col min="8960" max="8960" width="3.5703125" style="12" customWidth="1"/>
    <col min="8961" max="8961" width="16.5703125" style="12" bestFit="1" customWidth="1"/>
    <col min="8962" max="8962" width="9.140625" style="12"/>
    <col min="8963" max="8963" width="3.5703125" style="12" customWidth="1"/>
    <col min="8964" max="8964" width="15.42578125" style="12" customWidth="1"/>
    <col min="8965" max="8966" width="9.140625" style="12"/>
    <col min="8967" max="8967" width="23.7109375" style="12" customWidth="1"/>
    <col min="8968" max="9211" width="9.140625" style="12"/>
    <col min="9212" max="9212" width="13.140625" style="12" customWidth="1"/>
    <col min="9213" max="9213" width="18.28515625" style="12" customWidth="1"/>
    <col min="9214" max="9214" width="14.28515625" style="12" customWidth="1"/>
    <col min="9215" max="9215" width="12.85546875" style="12" customWidth="1"/>
    <col min="9216" max="9216" width="3.5703125" style="12" customWidth="1"/>
    <col min="9217" max="9217" width="16.5703125" style="12" bestFit="1" customWidth="1"/>
    <col min="9218" max="9218" width="9.140625" style="12"/>
    <col min="9219" max="9219" width="3.5703125" style="12" customWidth="1"/>
    <col min="9220" max="9220" width="15.42578125" style="12" customWidth="1"/>
    <col min="9221" max="9222" width="9.140625" style="12"/>
    <col min="9223" max="9223" width="23.7109375" style="12" customWidth="1"/>
    <col min="9224" max="9467" width="9.140625" style="12"/>
    <col min="9468" max="9468" width="13.140625" style="12" customWidth="1"/>
    <col min="9469" max="9469" width="18.28515625" style="12" customWidth="1"/>
    <col min="9470" max="9470" width="14.28515625" style="12" customWidth="1"/>
    <col min="9471" max="9471" width="12.85546875" style="12" customWidth="1"/>
    <col min="9472" max="9472" width="3.5703125" style="12" customWidth="1"/>
    <col min="9473" max="9473" width="16.5703125" style="12" bestFit="1" customWidth="1"/>
    <col min="9474" max="9474" width="9.140625" style="12"/>
    <col min="9475" max="9475" width="3.5703125" style="12" customWidth="1"/>
    <col min="9476" max="9476" width="15.42578125" style="12" customWidth="1"/>
    <col min="9477" max="9478" width="9.140625" style="12"/>
    <col min="9479" max="9479" width="23.7109375" style="12" customWidth="1"/>
    <col min="9480" max="9723" width="9.140625" style="12"/>
    <col min="9724" max="9724" width="13.140625" style="12" customWidth="1"/>
    <col min="9725" max="9725" width="18.28515625" style="12" customWidth="1"/>
    <col min="9726" max="9726" width="14.28515625" style="12" customWidth="1"/>
    <col min="9727" max="9727" width="12.85546875" style="12" customWidth="1"/>
    <col min="9728" max="9728" width="3.5703125" style="12" customWidth="1"/>
    <col min="9729" max="9729" width="16.5703125" style="12" bestFit="1" customWidth="1"/>
    <col min="9730" max="9730" width="9.140625" style="12"/>
    <col min="9731" max="9731" width="3.5703125" style="12" customWidth="1"/>
    <col min="9732" max="9732" width="15.42578125" style="12" customWidth="1"/>
    <col min="9733" max="9734" width="9.140625" style="12"/>
    <col min="9735" max="9735" width="23.7109375" style="12" customWidth="1"/>
    <col min="9736" max="9979" width="9.140625" style="12"/>
    <col min="9980" max="9980" width="13.140625" style="12" customWidth="1"/>
    <col min="9981" max="9981" width="18.28515625" style="12" customWidth="1"/>
    <col min="9982" max="9982" width="14.28515625" style="12" customWidth="1"/>
    <col min="9983" max="9983" width="12.85546875" style="12" customWidth="1"/>
    <col min="9984" max="9984" width="3.5703125" style="12" customWidth="1"/>
    <col min="9985" max="9985" width="16.5703125" style="12" bestFit="1" customWidth="1"/>
    <col min="9986" max="9986" width="9.140625" style="12"/>
    <col min="9987" max="9987" width="3.5703125" style="12" customWidth="1"/>
    <col min="9988" max="9988" width="15.42578125" style="12" customWidth="1"/>
    <col min="9989" max="9990" width="9.140625" style="12"/>
    <col min="9991" max="9991" width="23.7109375" style="12" customWidth="1"/>
    <col min="9992" max="10235" width="9.140625" style="12"/>
    <col min="10236" max="10236" width="13.140625" style="12" customWidth="1"/>
    <col min="10237" max="10237" width="18.28515625" style="12" customWidth="1"/>
    <col min="10238" max="10238" width="14.28515625" style="12" customWidth="1"/>
    <col min="10239" max="10239" width="12.85546875" style="12" customWidth="1"/>
    <col min="10240" max="10240" width="3.5703125" style="12" customWidth="1"/>
    <col min="10241" max="10241" width="16.5703125" style="12" bestFit="1" customWidth="1"/>
    <col min="10242" max="10242" width="9.140625" style="12"/>
    <col min="10243" max="10243" width="3.5703125" style="12" customWidth="1"/>
    <col min="10244" max="10244" width="15.42578125" style="12" customWidth="1"/>
    <col min="10245" max="10246" width="9.140625" style="12"/>
    <col min="10247" max="10247" width="23.7109375" style="12" customWidth="1"/>
    <col min="10248" max="10491" width="9.140625" style="12"/>
    <col min="10492" max="10492" width="13.140625" style="12" customWidth="1"/>
    <col min="10493" max="10493" width="18.28515625" style="12" customWidth="1"/>
    <col min="10494" max="10494" width="14.28515625" style="12" customWidth="1"/>
    <col min="10495" max="10495" width="12.85546875" style="12" customWidth="1"/>
    <col min="10496" max="10496" width="3.5703125" style="12" customWidth="1"/>
    <col min="10497" max="10497" width="16.5703125" style="12" bestFit="1" customWidth="1"/>
    <col min="10498" max="10498" width="9.140625" style="12"/>
    <col min="10499" max="10499" width="3.5703125" style="12" customWidth="1"/>
    <col min="10500" max="10500" width="15.42578125" style="12" customWidth="1"/>
    <col min="10501" max="10502" width="9.140625" style="12"/>
    <col min="10503" max="10503" width="23.7109375" style="12" customWidth="1"/>
    <col min="10504" max="10747" width="9.140625" style="12"/>
    <col min="10748" max="10748" width="13.140625" style="12" customWidth="1"/>
    <col min="10749" max="10749" width="18.28515625" style="12" customWidth="1"/>
    <col min="10750" max="10750" width="14.28515625" style="12" customWidth="1"/>
    <col min="10751" max="10751" width="12.85546875" style="12" customWidth="1"/>
    <col min="10752" max="10752" width="3.5703125" style="12" customWidth="1"/>
    <col min="10753" max="10753" width="16.5703125" style="12" bestFit="1" customWidth="1"/>
    <col min="10754" max="10754" width="9.140625" style="12"/>
    <col min="10755" max="10755" width="3.5703125" style="12" customWidth="1"/>
    <col min="10756" max="10756" width="15.42578125" style="12" customWidth="1"/>
    <col min="10757" max="10758" width="9.140625" style="12"/>
    <col min="10759" max="10759" width="23.7109375" style="12" customWidth="1"/>
    <col min="10760" max="11003" width="9.140625" style="12"/>
    <col min="11004" max="11004" width="13.140625" style="12" customWidth="1"/>
    <col min="11005" max="11005" width="18.28515625" style="12" customWidth="1"/>
    <col min="11006" max="11006" width="14.28515625" style="12" customWidth="1"/>
    <col min="11007" max="11007" width="12.85546875" style="12" customWidth="1"/>
    <col min="11008" max="11008" width="3.5703125" style="12" customWidth="1"/>
    <col min="11009" max="11009" width="16.5703125" style="12" bestFit="1" customWidth="1"/>
    <col min="11010" max="11010" width="9.140625" style="12"/>
    <col min="11011" max="11011" width="3.5703125" style="12" customWidth="1"/>
    <col min="11012" max="11012" width="15.42578125" style="12" customWidth="1"/>
    <col min="11013" max="11014" width="9.140625" style="12"/>
    <col min="11015" max="11015" width="23.7109375" style="12" customWidth="1"/>
    <col min="11016" max="11259" width="9.140625" style="12"/>
    <col min="11260" max="11260" width="13.140625" style="12" customWidth="1"/>
    <col min="11261" max="11261" width="18.28515625" style="12" customWidth="1"/>
    <col min="11262" max="11262" width="14.28515625" style="12" customWidth="1"/>
    <col min="11263" max="11263" width="12.85546875" style="12" customWidth="1"/>
    <col min="11264" max="11264" width="3.5703125" style="12" customWidth="1"/>
    <col min="11265" max="11265" width="16.5703125" style="12" bestFit="1" customWidth="1"/>
    <col min="11266" max="11266" width="9.140625" style="12"/>
    <col min="11267" max="11267" width="3.5703125" style="12" customWidth="1"/>
    <col min="11268" max="11268" width="15.42578125" style="12" customWidth="1"/>
    <col min="11269" max="11270" width="9.140625" style="12"/>
    <col min="11271" max="11271" width="23.7109375" style="12" customWidth="1"/>
    <col min="11272" max="11515" width="9.140625" style="12"/>
    <col min="11516" max="11516" width="13.140625" style="12" customWidth="1"/>
    <col min="11517" max="11517" width="18.28515625" style="12" customWidth="1"/>
    <col min="11518" max="11518" width="14.28515625" style="12" customWidth="1"/>
    <col min="11519" max="11519" width="12.85546875" style="12" customWidth="1"/>
    <col min="11520" max="11520" width="3.5703125" style="12" customWidth="1"/>
    <col min="11521" max="11521" width="16.5703125" style="12" bestFit="1" customWidth="1"/>
    <col min="11522" max="11522" width="9.140625" style="12"/>
    <col min="11523" max="11523" width="3.5703125" style="12" customWidth="1"/>
    <col min="11524" max="11524" width="15.42578125" style="12" customWidth="1"/>
    <col min="11525" max="11526" width="9.140625" style="12"/>
    <col min="11527" max="11527" width="23.7109375" style="12" customWidth="1"/>
    <col min="11528" max="11771" width="9.140625" style="12"/>
    <col min="11772" max="11772" width="13.140625" style="12" customWidth="1"/>
    <col min="11773" max="11773" width="18.28515625" style="12" customWidth="1"/>
    <col min="11774" max="11774" width="14.28515625" style="12" customWidth="1"/>
    <col min="11775" max="11775" width="12.85546875" style="12" customWidth="1"/>
    <col min="11776" max="11776" width="3.5703125" style="12" customWidth="1"/>
    <col min="11777" max="11777" width="16.5703125" style="12" bestFit="1" customWidth="1"/>
    <col min="11778" max="11778" width="9.140625" style="12"/>
    <col min="11779" max="11779" width="3.5703125" style="12" customWidth="1"/>
    <col min="11780" max="11780" width="15.42578125" style="12" customWidth="1"/>
    <col min="11781" max="11782" width="9.140625" style="12"/>
    <col min="11783" max="11783" width="23.7109375" style="12" customWidth="1"/>
    <col min="11784" max="12027" width="9.140625" style="12"/>
    <col min="12028" max="12028" width="13.140625" style="12" customWidth="1"/>
    <col min="12029" max="12029" width="18.28515625" style="12" customWidth="1"/>
    <col min="12030" max="12030" width="14.28515625" style="12" customWidth="1"/>
    <col min="12031" max="12031" width="12.85546875" style="12" customWidth="1"/>
    <col min="12032" max="12032" width="3.5703125" style="12" customWidth="1"/>
    <col min="12033" max="12033" width="16.5703125" style="12" bestFit="1" customWidth="1"/>
    <col min="12034" max="12034" width="9.140625" style="12"/>
    <col min="12035" max="12035" width="3.5703125" style="12" customWidth="1"/>
    <col min="12036" max="12036" width="15.42578125" style="12" customWidth="1"/>
    <col min="12037" max="12038" width="9.140625" style="12"/>
    <col min="12039" max="12039" width="23.7109375" style="12" customWidth="1"/>
    <col min="12040" max="12283" width="9.140625" style="12"/>
    <col min="12284" max="12284" width="13.140625" style="12" customWidth="1"/>
    <col min="12285" max="12285" width="18.28515625" style="12" customWidth="1"/>
    <col min="12286" max="12286" width="14.28515625" style="12" customWidth="1"/>
    <col min="12287" max="12287" width="12.85546875" style="12" customWidth="1"/>
    <col min="12288" max="12288" width="3.5703125" style="12" customWidth="1"/>
    <col min="12289" max="12289" width="16.5703125" style="12" bestFit="1" customWidth="1"/>
    <col min="12290" max="12290" width="9.140625" style="12"/>
    <col min="12291" max="12291" width="3.5703125" style="12" customWidth="1"/>
    <col min="12292" max="12292" width="15.42578125" style="12" customWidth="1"/>
    <col min="12293" max="12294" width="9.140625" style="12"/>
    <col min="12295" max="12295" width="23.7109375" style="12" customWidth="1"/>
    <col min="12296" max="12539" width="9.140625" style="12"/>
    <col min="12540" max="12540" width="13.140625" style="12" customWidth="1"/>
    <col min="12541" max="12541" width="18.28515625" style="12" customWidth="1"/>
    <col min="12542" max="12542" width="14.28515625" style="12" customWidth="1"/>
    <col min="12543" max="12543" width="12.85546875" style="12" customWidth="1"/>
    <col min="12544" max="12544" width="3.5703125" style="12" customWidth="1"/>
    <col min="12545" max="12545" width="16.5703125" style="12" bestFit="1" customWidth="1"/>
    <col min="12546" max="12546" width="9.140625" style="12"/>
    <col min="12547" max="12547" width="3.5703125" style="12" customWidth="1"/>
    <col min="12548" max="12548" width="15.42578125" style="12" customWidth="1"/>
    <col min="12549" max="12550" width="9.140625" style="12"/>
    <col min="12551" max="12551" width="23.7109375" style="12" customWidth="1"/>
    <col min="12552" max="12795" width="9.140625" style="12"/>
    <col min="12796" max="12796" width="13.140625" style="12" customWidth="1"/>
    <col min="12797" max="12797" width="18.28515625" style="12" customWidth="1"/>
    <col min="12798" max="12798" width="14.28515625" style="12" customWidth="1"/>
    <col min="12799" max="12799" width="12.85546875" style="12" customWidth="1"/>
    <col min="12800" max="12800" width="3.5703125" style="12" customWidth="1"/>
    <col min="12801" max="12801" width="16.5703125" style="12" bestFit="1" customWidth="1"/>
    <col min="12802" max="12802" width="9.140625" style="12"/>
    <col min="12803" max="12803" width="3.5703125" style="12" customWidth="1"/>
    <col min="12804" max="12804" width="15.42578125" style="12" customWidth="1"/>
    <col min="12805" max="12806" width="9.140625" style="12"/>
    <col min="12807" max="12807" width="23.7109375" style="12" customWidth="1"/>
    <col min="12808" max="13051" width="9.140625" style="12"/>
    <col min="13052" max="13052" width="13.140625" style="12" customWidth="1"/>
    <col min="13053" max="13053" width="18.28515625" style="12" customWidth="1"/>
    <col min="13054" max="13054" width="14.28515625" style="12" customWidth="1"/>
    <col min="13055" max="13055" width="12.85546875" style="12" customWidth="1"/>
    <col min="13056" max="13056" width="3.5703125" style="12" customWidth="1"/>
    <col min="13057" max="13057" width="16.5703125" style="12" bestFit="1" customWidth="1"/>
    <col min="13058" max="13058" width="9.140625" style="12"/>
    <col min="13059" max="13059" width="3.5703125" style="12" customWidth="1"/>
    <col min="13060" max="13060" width="15.42578125" style="12" customWidth="1"/>
    <col min="13061" max="13062" width="9.140625" style="12"/>
    <col min="13063" max="13063" width="23.7109375" style="12" customWidth="1"/>
    <col min="13064" max="13307" width="9.140625" style="12"/>
    <col min="13308" max="13308" width="13.140625" style="12" customWidth="1"/>
    <col min="13309" max="13309" width="18.28515625" style="12" customWidth="1"/>
    <col min="13310" max="13310" width="14.28515625" style="12" customWidth="1"/>
    <col min="13311" max="13311" width="12.85546875" style="12" customWidth="1"/>
    <col min="13312" max="13312" width="3.5703125" style="12" customWidth="1"/>
    <col min="13313" max="13313" width="16.5703125" style="12" bestFit="1" customWidth="1"/>
    <col min="13314" max="13314" width="9.140625" style="12"/>
    <col min="13315" max="13315" width="3.5703125" style="12" customWidth="1"/>
    <col min="13316" max="13316" width="15.42578125" style="12" customWidth="1"/>
    <col min="13317" max="13318" width="9.140625" style="12"/>
    <col min="13319" max="13319" width="23.7109375" style="12" customWidth="1"/>
    <col min="13320" max="13563" width="9.140625" style="12"/>
    <col min="13564" max="13564" width="13.140625" style="12" customWidth="1"/>
    <col min="13565" max="13565" width="18.28515625" style="12" customWidth="1"/>
    <col min="13566" max="13566" width="14.28515625" style="12" customWidth="1"/>
    <col min="13567" max="13567" width="12.85546875" style="12" customWidth="1"/>
    <col min="13568" max="13568" width="3.5703125" style="12" customWidth="1"/>
    <col min="13569" max="13569" width="16.5703125" style="12" bestFit="1" customWidth="1"/>
    <col min="13570" max="13570" width="9.140625" style="12"/>
    <col min="13571" max="13571" width="3.5703125" style="12" customWidth="1"/>
    <col min="13572" max="13572" width="15.42578125" style="12" customWidth="1"/>
    <col min="13573" max="13574" width="9.140625" style="12"/>
    <col min="13575" max="13575" width="23.7109375" style="12" customWidth="1"/>
    <col min="13576" max="13819" width="9.140625" style="12"/>
    <col min="13820" max="13820" width="13.140625" style="12" customWidth="1"/>
    <col min="13821" max="13821" width="18.28515625" style="12" customWidth="1"/>
    <col min="13822" max="13822" width="14.28515625" style="12" customWidth="1"/>
    <col min="13823" max="13823" width="12.85546875" style="12" customWidth="1"/>
    <col min="13824" max="13824" width="3.5703125" style="12" customWidth="1"/>
    <col min="13825" max="13825" width="16.5703125" style="12" bestFit="1" customWidth="1"/>
    <col min="13826" max="13826" width="9.140625" style="12"/>
    <col min="13827" max="13827" width="3.5703125" style="12" customWidth="1"/>
    <col min="13828" max="13828" width="15.42578125" style="12" customWidth="1"/>
    <col min="13829" max="13830" width="9.140625" style="12"/>
    <col min="13831" max="13831" width="23.7109375" style="12" customWidth="1"/>
    <col min="13832" max="14075" width="9.140625" style="12"/>
    <col min="14076" max="14076" width="13.140625" style="12" customWidth="1"/>
    <col min="14077" max="14077" width="18.28515625" style="12" customWidth="1"/>
    <col min="14078" max="14078" width="14.28515625" style="12" customWidth="1"/>
    <col min="14079" max="14079" width="12.85546875" style="12" customWidth="1"/>
    <col min="14080" max="14080" width="3.5703125" style="12" customWidth="1"/>
    <col min="14081" max="14081" width="16.5703125" style="12" bestFit="1" customWidth="1"/>
    <col min="14082" max="14082" width="9.140625" style="12"/>
    <col min="14083" max="14083" width="3.5703125" style="12" customWidth="1"/>
    <col min="14084" max="14084" width="15.42578125" style="12" customWidth="1"/>
    <col min="14085" max="14086" width="9.140625" style="12"/>
    <col min="14087" max="14087" width="23.7109375" style="12" customWidth="1"/>
    <col min="14088" max="14331" width="9.140625" style="12"/>
    <col min="14332" max="14332" width="13.140625" style="12" customWidth="1"/>
    <col min="14333" max="14333" width="18.28515625" style="12" customWidth="1"/>
    <col min="14334" max="14334" width="14.28515625" style="12" customWidth="1"/>
    <col min="14335" max="14335" width="12.85546875" style="12" customWidth="1"/>
    <col min="14336" max="14336" width="3.5703125" style="12" customWidth="1"/>
    <col min="14337" max="14337" width="16.5703125" style="12" bestFit="1" customWidth="1"/>
    <col min="14338" max="14338" width="9.140625" style="12"/>
    <col min="14339" max="14339" width="3.5703125" style="12" customWidth="1"/>
    <col min="14340" max="14340" width="15.42578125" style="12" customWidth="1"/>
    <col min="14341" max="14342" width="9.140625" style="12"/>
    <col min="14343" max="14343" width="23.7109375" style="12" customWidth="1"/>
    <col min="14344" max="14587" width="9.140625" style="12"/>
    <col min="14588" max="14588" width="13.140625" style="12" customWidth="1"/>
    <col min="14589" max="14589" width="18.28515625" style="12" customWidth="1"/>
    <col min="14590" max="14590" width="14.28515625" style="12" customWidth="1"/>
    <col min="14591" max="14591" width="12.85546875" style="12" customWidth="1"/>
    <col min="14592" max="14592" width="3.5703125" style="12" customWidth="1"/>
    <col min="14593" max="14593" width="16.5703125" style="12" bestFit="1" customWidth="1"/>
    <col min="14594" max="14594" width="9.140625" style="12"/>
    <col min="14595" max="14595" width="3.5703125" style="12" customWidth="1"/>
    <col min="14596" max="14596" width="15.42578125" style="12" customWidth="1"/>
    <col min="14597" max="14598" width="9.140625" style="12"/>
    <col min="14599" max="14599" width="23.7109375" style="12" customWidth="1"/>
    <col min="14600" max="14843" width="9.140625" style="12"/>
    <col min="14844" max="14844" width="13.140625" style="12" customWidth="1"/>
    <col min="14845" max="14845" width="18.28515625" style="12" customWidth="1"/>
    <col min="14846" max="14846" width="14.28515625" style="12" customWidth="1"/>
    <col min="14847" max="14847" width="12.85546875" style="12" customWidth="1"/>
    <col min="14848" max="14848" width="3.5703125" style="12" customWidth="1"/>
    <col min="14849" max="14849" width="16.5703125" style="12" bestFit="1" customWidth="1"/>
    <col min="14850" max="14850" width="9.140625" style="12"/>
    <col min="14851" max="14851" width="3.5703125" style="12" customWidth="1"/>
    <col min="14852" max="14852" width="15.42578125" style="12" customWidth="1"/>
    <col min="14853" max="14854" width="9.140625" style="12"/>
    <col min="14855" max="14855" width="23.7109375" style="12" customWidth="1"/>
    <col min="14856" max="15099" width="9.140625" style="12"/>
    <col min="15100" max="15100" width="13.140625" style="12" customWidth="1"/>
    <col min="15101" max="15101" width="18.28515625" style="12" customWidth="1"/>
    <col min="15102" max="15102" width="14.28515625" style="12" customWidth="1"/>
    <col min="15103" max="15103" width="12.85546875" style="12" customWidth="1"/>
    <col min="15104" max="15104" width="3.5703125" style="12" customWidth="1"/>
    <col min="15105" max="15105" width="16.5703125" style="12" bestFit="1" customWidth="1"/>
    <col min="15106" max="15106" width="9.140625" style="12"/>
    <col min="15107" max="15107" width="3.5703125" style="12" customWidth="1"/>
    <col min="15108" max="15108" width="15.42578125" style="12" customWidth="1"/>
    <col min="15109" max="15110" width="9.140625" style="12"/>
    <col min="15111" max="15111" width="23.7109375" style="12" customWidth="1"/>
    <col min="15112" max="15355" width="9.140625" style="12"/>
    <col min="15356" max="15356" width="13.140625" style="12" customWidth="1"/>
    <col min="15357" max="15357" width="18.28515625" style="12" customWidth="1"/>
    <col min="15358" max="15358" width="14.28515625" style="12" customWidth="1"/>
    <col min="15359" max="15359" width="12.85546875" style="12" customWidth="1"/>
    <col min="15360" max="15360" width="3.5703125" style="12" customWidth="1"/>
    <col min="15361" max="15361" width="16.5703125" style="12" bestFit="1" customWidth="1"/>
    <col min="15362" max="15362" width="9.140625" style="12"/>
    <col min="15363" max="15363" width="3.5703125" style="12" customWidth="1"/>
    <col min="15364" max="15364" width="15.42578125" style="12" customWidth="1"/>
    <col min="15365" max="15366" width="9.140625" style="12"/>
    <col min="15367" max="15367" width="23.7109375" style="12" customWidth="1"/>
    <col min="15368" max="15611" width="9.140625" style="12"/>
    <col min="15612" max="15612" width="13.140625" style="12" customWidth="1"/>
    <col min="15613" max="15613" width="18.28515625" style="12" customWidth="1"/>
    <col min="15614" max="15614" width="14.28515625" style="12" customWidth="1"/>
    <col min="15615" max="15615" width="12.85546875" style="12" customWidth="1"/>
    <col min="15616" max="15616" width="3.5703125" style="12" customWidth="1"/>
    <col min="15617" max="15617" width="16.5703125" style="12" bestFit="1" customWidth="1"/>
    <col min="15618" max="15618" width="9.140625" style="12"/>
    <col min="15619" max="15619" width="3.5703125" style="12" customWidth="1"/>
    <col min="15620" max="15620" width="15.42578125" style="12" customWidth="1"/>
    <col min="15621" max="15622" width="9.140625" style="12"/>
    <col min="15623" max="15623" width="23.7109375" style="12" customWidth="1"/>
    <col min="15624" max="15867" width="9.140625" style="12"/>
    <col min="15868" max="15868" width="13.140625" style="12" customWidth="1"/>
    <col min="15869" max="15869" width="18.28515625" style="12" customWidth="1"/>
    <col min="15870" max="15870" width="14.28515625" style="12" customWidth="1"/>
    <col min="15871" max="15871" width="12.85546875" style="12" customWidth="1"/>
    <col min="15872" max="15872" width="3.5703125" style="12" customWidth="1"/>
    <col min="15873" max="15873" width="16.5703125" style="12" bestFit="1" customWidth="1"/>
    <col min="15874" max="15874" width="9.140625" style="12"/>
    <col min="15875" max="15875" width="3.5703125" style="12" customWidth="1"/>
    <col min="15876" max="15876" width="15.42578125" style="12" customWidth="1"/>
    <col min="15877" max="15878" width="9.140625" style="12"/>
    <col min="15879" max="15879" width="23.7109375" style="12" customWidth="1"/>
    <col min="15880" max="16123" width="9.140625" style="12"/>
    <col min="16124" max="16124" width="13.140625" style="12" customWidth="1"/>
    <col min="16125" max="16125" width="18.28515625" style="12" customWidth="1"/>
    <col min="16126" max="16126" width="14.28515625" style="12" customWidth="1"/>
    <col min="16127" max="16127" width="12.85546875" style="12" customWidth="1"/>
    <col min="16128" max="16128" width="3.5703125" style="12" customWidth="1"/>
    <col min="16129" max="16129" width="16.5703125" style="12" bestFit="1" customWidth="1"/>
    <col min="16130" max="16130" width="9.140625" style="12"/>
    <col min="16131" max="16131" width="3.5703125" style="12" customWidth="1"/>
    <col min="16132" max="16132" width="15.42578125" style="12" customWidth="1"/>
    <col min="16133" max="16134" width="9.140625" style="12"/>
    <col min="16135" max="16135" width="23.7109375" style="12" customWidth="1"/>
    <col min="16136" max="16384" width="9.140625" style="12"/>
  </cols>
  <sheetData>
    <row r="1" spans="1:19" ht="18" x14ac:dyDescent="0.25">
      <c r="J1" s="11" t="s">
        <v>66</v>
      </c>
      <c r="K1" s="13"/>
      <c r="L1" s="13"/>
      <c r="M1" s="13"/>
      <c r="N1" s="13"/>
      <c r="O1" s="13"/>
      <c r="P1" s="13"/>
      <c r="Q1" s="13"/>
      <c r="R1" s="13"/>
      <c r="S1" s="13"/>
    </row>
    <row r="2" spans="1:19" ht="18" x14ac:dyDescent="0.25">
      <c r="J2" s="11" t="s">
        <v>1</v>
      </c>
      <c r="K2" s="13"/>
      <c r="L2" s="13"/>
      <c r="M2" s="13"/>
      <c r="N2" s="13"/>
      <c r="O2" s="13"/>
      <c r="P2" s="13"/>
      <c r="Q2" s="13"/>
      <c r="R2" s="13"/>
      <c r="S2" s="13"/>
    </row>
    <row r="3" spans="1:19" ht="18" x14ac:dyDescent="0.25">
      <c r="J3" s="11" t="s">
        <v>67</v>
      </c>
      <c r="K3" s="13"/>
      <c r="L3" s="13"/>
      <c r="M3" s="13"/>
      <c r="N3" s="13"/>
      <c r="O3" s="13"/>
      <c r="P3" s="13"/>
      <c r="Q3" s="13"/>
      <c r="R3" s="13"/>
      <c r="S3" s="13"/>
    </row>
    <row r="4" spans="1:19" ht="18" x14ac:dyDescent="0.25">
      <c r="J4" s="11" t="s">
        <v>68</v>
      </c>
      <c r="K4" s="13"/>
      <c r="L4" s="13"/>
      <c r="M4" s="13"/>
      <c r="N4" s="13"/>
      <c r="O4" s="13"/>
      <c r="P4" s="13"/>
      <c r="Q4" s="13"/>
      <c r="R4" s="13"/>
      <c r="S4" s="13"/>
    </row>
    <row r="7" spans="1:19" s="16" customFormat="1" ht="12.75" x14ac:dyDescent="0.2">
      <c r="B7" s="20"/>
      <c r="C7" s="20"/>
      <c r="D7" s="20"/>
      <c r="E7" s="20"/>
      <c r="F7" s="20"/>
      <c r="G7" s="20"/>
      <c r="H7" s="20"/>
      <c r="I7" s="20"/>
      <c r="J7" s="20"/>
    </row>
    <row r="8" spans="1:19" s="16" customFormat="1" ht="51" x14ac:dyDescent="0.2">
      <c r="A8" s="29" t="s">
        <v>69</v>
      </c>
      <c r="B8" s="30" t="s">
        <v>70</v>
      </c>
      <c r="C8" s="30" t="s">
        <v>71</v>
      </c>
      <c r="D8" s="30" t="s">
        <v>72</v>
      </c>
      <c r="E8" s="30"/>
      <c r="F8" s="30" t="s">
        <v>73</v>
      </c>
      <c r="G8" s="30" t="s">
        <v>71</v>
      </c>
      <c r="H8" s="30"/>
      <c r="I8" s="30" t="s">
        <v>74</v>
      </c>
      <c r="J8" s="30" t="s">
        <v>71</v>
      </c>
      <c r="K8" s="31"/>
    </row>
    <row r="9" spans="1:19" s="16" customFormat="1" ht="12.75" x14ac:dyDescent="0.2">
      <c r="A9" s="16" t="s">
        <v>75</v>
      </c>
      <c r="B9" s="17">
        <v>11596523640.299999</v>
      </c>
      <c r="C9" s="20" t="s">
        <v>76</v>
      </c>
      <c r="D9" s="22">
        <v>2.6387194505680049E-2</v>
      </c>
      <c r="E9" s="20"/>
      <c r="F9" s="17">
        <v>11285813508.259998</v>
      </c>
      <c r="G9" s="20" t="s">
        <v>76</v>
      </c>
      <c r="H9" s="20"/>
      <c r="I9" s="17">
        <v>310710132.03999996</v>
      </c>
      <c r="J9" s="20" t="s">
        <v>76</v>
      </c>
    </row>
    <row r="10" spans="1:19" s="16" customFormat="1" ht="12.75" x14ac:dyDescent="0.2">
      <c r="A10" s="16" t="s">
        <v>77</v>
      </c>
      <c r="B10" s="17">
        <v>12623281487.15</v>
      </c>
      <c r="C10" s="22">
        <v>8.8540141744016518E-2</v>
      </c>
      <c r="D10" s="22">
        <v>5.5056962069309066E-2</v>
      </c>
      <c r="E10" s="20"/>
      <c r="F10" s="17">
        <v>11980091638.1</v>
      </c>
      <c r="G10" s="22">
        <v>6.1517774445932968E-2</v>
      </c>
      <c r="H10" s="20"/>
      <c r="I10" s="17">
        <v>643189849.04999995</v>
      </c>
      <c r="J10" s="22">
        <v>1.0700639687127984</v>
      </c>
    </row>
    <row r="11" spans="1:19" s="16" customFormat="1" ht="12.75" x14ac:dyDescent="0.2">
      <c r="A11" s="16" t="s">
        <v>39</v>
      </c>
      <c r="B11" s="17">
        <v>12838121598.02</v>
      </c>
      <c r="C11" s="22">
        <v>1.7019355156478098E-2</v>
      </c>
      <c r="D11" s="22">
        <v>5.1199502817240866E-2</v>
      </c>
      <c r="E11" s="20"/>
      <c r="F11" s="17">
        <v>12506314221.02</v>
      </c>
      <c r="G11" s="22">
        <v>4.3924754402250722E-2</v>
      </c>
      <c r="H11" s="20"/>
      <c r="I11" s="17">
        <v>331807377</v>
      </c>
      <c r="J11" s="22">
        <v>-0.48412218027059356</v>
      </c>
    </row>
    <row r="12" spans="1:19" s="16" customFormat="1" ht="12.75" x14ac:dyDescent="0.2">
      <c r="A12" s="16" t="s">
        <v>40</v>
      </c>
      <c r="B12" s="17">
        <v>13270350501.809999</v>
      </c>
      <c r="C12" s="22">
        <v>3.3667612546734317E-2</v>
      </c>
      <c r="D12" s="22">
        <v>3.6190129005740264E-2</v>
      </c>
      <c r="E12" s="20"/>
      <c r="F12" s="17">
        <v>12870681734.07</v>
      </c>
      <c r="G12" s="22">
        <v>2.9134684017261311E-2</v>
      </c>
      <c r="H12" s="20"/>
      <c r="I12" s="17">
        <v>399668767.74000001</v>
      </c>
      <c r="J12" s="22">
        <v>0.20452044000215225</v>
      </c>
      <c r="O12" s="181"/>
    </row>
    <row r="13" spans="1:19" s="16" customFormat="1" ht="12.75" x14ac:dyDescent="0.2">
      <c r="A13" s="16" t="s">
        <v>41</v>
      </c>
      <c r="B13" s="17">
        <v>14214358527.1</v>
      </c>
      <c r="C13" s="22">
        <v>7.1136630879587062E-2</v>
      </c>
      <c r="D13" s="22">
        <v>1.4257956719077225E-2</v>
      </c>
      <c r="E13" s="20"/>
      <c r="F13" s="17">
        <v>13700990052.99</v>
      </c>
      <c r="G13" s="22">
        <v>6.4511603664481096E-2</v>
      </c>
      <c r="H13" s="20"/>
      <c r="I13" s="17">
        <v>513368474.11000001</v>
      </c>
      <c r="J13" s="22">
        <v>0.28448484231814197</v>
      </c>
      <c r="O13" s="181"/>
    </row>
    <row r="14" spans="1:19" s="16" customFormat="1" ht="12.75" x14ac:dyDescent="0.2">
      <c r="A14" s="16" t="s">
        <v>42</v>
      </c>
      <c r="B14" s="17">
        <v>12643008322.629999</v>
      </c>
      <c r="C14" s="22">
        <v>-0.11054668428928298</v>
      </c>
      <c r="D14" s="22">
        <v>1.289467838590908E-2</v>
      </c>
      <c r="E14" s="20"/>
      <c r="F14" s="17">
        <v>12270499652.789999</v>
      </c>
      <c r="G14" s="22">
        <v>-0.10440781247686706</v>
      </c>
      <c r="H14" s="20"/>
      <c r="I14" s="17">
        <v>372508669.83999997</v>
      </c>
      <c r="J14" s="22">
        <v>-0.27438343290207157</v>
      </c>
      <c r="O14" s="181"/>
    </row>
    <row r="15" spans="1:19" s="16" customFormat="1" ht="12.75" x14ac:dyDescent="0.2">
      <c r="A15" s="16" t="s">
        <v>78</v>
      </c>
      <c r="B15" s="17">
        <v>13303105673.719999</v>
      </c>
      <c r="C15" s="22">
        <v>5.2210465598482393E-2</v>
      </c>
      <c r="D15" s="22">
        <v>2.7507407085780897E-2</v>
      </c>
      <c r="E15" s="20"/>
      <c r="F15" s="17">
        <v>13042329217.84</v>
      </c>
      <c r="G15" s="22">
        <v>6.2901233600092782E-2</v>
      </c>
      <c r="H15" s="20"/>
      <c r="I15" s="17">
        <v>260776455.88</v>
      </c>
      <c r="J15" s="22">
        <v>-0.29994527109393515</v>
      </c>
      <c r="O15" s="181"/>
    </row>
    <row r="16" spans="1:19" s="16" customFormat="1" ht="12.75" x14ac:dyDescent="0.2">
      <c r="A16" s="16" t="s">
        <v>79</v>
      </c>
      <c r="B16" s="17">
        <v>13744373932</v>
      </c>
      <c r="C16" s="22">
        <v>3.3170318954296264E-2</v>
      </c>
      <c r="D16" s="22">
        <v>4.5629651275498756E-2</v>
      </c>
      <c r="E16" s="20"/>
      <c r="F16" s="17">
        <v>13462749638.33</v>
      </c>
      <c r="G16" s="22">
        <v>3.2235071931394438E-2</v>
      </c>
      <c r="H16" s="20"/>
      <c r="I16" s="17">
        <v>281624293.67000002</v>
      </c>
      <c r="J16" s="22">
        <v>7.9945245515543981E-2</v>
      </c>
      <c r="O16" s="181"/>
    </row>
    <row r="17" spans="1:15" s="16" customFormat="1" ht="12.75" x14ac:dyDescent="0.2">
      <c r="A17" s="16" t="s">
        <v>80</v>
      </c>
      <c r="B17" s="17">
        <v>13771114174</v>
      </c>
      <c r="C17" s="22">
        <v>1.9455409269492218E-3</v>
      </c>
      <c r="D17" s="22">
        <v>3.4599596964401264E-2</v>
      </c>
      <c r="E17" s="20"/>
      <c r="F17" s="17">
        <v>13538963505.98</v>
      </c>
      <c r="G17" s="22">
        <v>5.661092250650636E-3</v>
      </c>
      <c r="H17" s="20"/>
      <c r="I17" s="17">
        <v>232150668.02000001</v>
      </c>
      <c r="J17" s="22">
        <v>-0.17567243580190531</v>
      </c>
      <c r="O17" s="181"/>
    </row>
    <row r="18" spans="1:15" s="16" customFormat="1" ht="12.75" x14ac:dyDescent="0.2">
      <c r="A18" s="16" t="s">
        <v>81</v>
      </c>
      <c r="B18" s="17">
        <v>14170606492</v>
      </c>
      <c r="C18" s="22">
        <v>2.9009440554508326E-2</v>
      </c>
      <c r="D18" s="22">
        <v>2.9376117229051264E-2</v>
      </c>
      <c r="E18" s="20"/>
      <c r="F18" s="17">
        <v>13869275863.889999</v>
      </c>
      <c r="G18" s="22">
        <v>2.4397167313738959E-2</v>
      </c>
      <c r="H18" s="20"/>
      <c r="I18" s="17">
        <v>301330628.10999995</v>
      </c>
      <c r="J18" s="22">
        <v>0.29799595529934042</v>
      </c>
    </row>
    <row r="19" spans="1:15" s="16" customFormat="1" ht="12.75" x14ac:dyDescent="0.2">
      <c r="A19" s="16" t="s">
        <v>82</v>
      </c>
      <c r="B19" s="17">
        <v>14578885634</v>
      </c>
      <c r="C19" s="22">
        <v>2.8811691456571992E-2</v>
      </c>
      <c r="D19" s="22">
        <v>3.8768444982990355E-2</v>
      </c>
      <c r="E19" s="20"/>
      <c r="F19" s="17">
        <v>14085702858.73</v>
      </c>
      <c r="G19" s="22">
        <v>1.5604779727793054E-2</v>
      </c>
      <c r="H19" s="20"/>
      <c r="I19" s="17">
        <v>493182775.26999998</v>
      </c>
      <c r="J19" s="22">
        <v>0.63668319534370366</v>
      </c>
    </row>
    <row r="20" spans="1:15" s="16" customFormat="1" ht="12.75" x14ac:dyDescent="0.2">
      <c r="A20" s="16" t="s">
        <v>83</v>
      </c>
      <c r="B20" s="17">
        <v>14819008097</v>
      </c>
      <c r="C20" s="22">
        <v>1.6470563596438458E-2</v>
      </c>
      <c r="D20" s="22">
        <v>1.4022410429691467E-2</v>
      </c>
      <c r="E20" s="20"/>
      <c r="F20" s="17">
        <v>14508538798.450001</v>
      </c>
      <c r="G20" s="22">
        <v>3.0018803034591708E-2</v>
      </c>
      <c r="H20" s="20"/>
      <c r="I20" s="17">
        <v>310469298.55000001</v>
      </c>
      <c r="J20" s="22">
        <v>-0.37047822000671221</v>
      </c>
    </row>
    <row r="21" spans="1:15" s="16" customFormat="1" ht="12.75" x14ac:dyDescent="0.2">
      <c r="A21" s="16" t="s">
        <v>84</v>
      </c>
      <c r="B21" s="17">
        <v>16827661924</v>
      </c>
      <c r="C21" s="22">
        <v>0.13554576756096362</v>
      </c>
      <c r="D21" s="22">
        <v>7.1037408313057967E-3</v>
      </c>
      <c r="E21" s="20"/>
      <c r="F21" s="17">
        <v>16482420355</v>
      </c>
      <c r="G21" s="22">
        <v>0.13604964524483168</v>
      </c>
      <c r="H21" s="20"/>
      <c r="I21" s="17">
        <v>345241569</v>
      </c>
      <c r="J21" s="22">
        <v>0.11199906274919494</v>
      </c>
    </row>
    <row r="22" spans="1:15" s="16" customFormat="1" ht="12.75" x14ac:dyDescent="0.2">
      <c r="A22" s="16" t="s">
        <v>85</v>
      </c>
      <c r="B22" s="17">
        <v>18137941660.689999</v>
      </c>
      <c r="C22" s="22">
        <v>7.7864633994176424E-2</v>
      </c>
      <c r="D22" s="22">
        <v>0.10954184571231956</v>
      </c>
      <c r="E22" s="20"/>
      <c r="F22" s="17">
        <v>17605311330.689999</v>
      </c>
      <c r="G22" s="22">
        <v>6.8126582838264144E-2</v>
      </c>
      <c r="H22" s="20"/>
      <c r="I22" s="17">
        <v>532630330</v>
      </c>
      <c r="J22" s="22">
        <v>0.54277577738618143</v>
      </c>
    </row>
    <row r="23" spans="1:15" s="16" customFormat="1" ht="12.75" x14ac:dyDescent="0.2">
      <c r="A23" s="16" t="s">
        <v>86</v>
      </c>
      <c r="B23" s="17">
        <v>21326150000</v>
      </c>
      <c r="C23" s="22">
        <v>0.17577564196381457</v>
      </c>
      <c r="D23" s="22">
        <v>0.10954184571231956</v>
      </c>
      <c r="E23" s="20"/>
      <c r="F23" s="17">
        <v>20701888856.41</v>
      </c>
      <c r="G23" s="22">
        <v>0.17588882511392873</v>
      </c>
      <c r="H23" s="20"/>
      <c r="I23" s="17">
        <v>624261143.58999991</v>
      </c>
      <c r="J23" s="22">
        <v>0.17203453958395482</v>
      </c>
    </row>
    <row r="24" spans="1:15" s="16" customFormat="1" ht="12.75" x14ac:dyDescent="0.2">
      <c r="A24" s="16" t="s">
        <v>87</v>
      </c>
      <c r="B24" s="17">
        <v>21496060000</v>
      </c>
      <c r="C24" s="22">
        <v>7.9672139603257034E-3</v>
      </c>
      <c r="D24" s="22">
        <v>9.0111634969417903E-2</v>
      </c>
      <c r="E24" s="20"/>
      <c r="F24" s="17">
        <v>20978420000</v>
      </c>
      <c r="G24" s="22">
        <v>1.3357773559120274E-2</v>
      </c>
      <c r="H24" s="20"/>
      <c r="I24" s="17">
        <v>517640000</v>
      </c>
      <c r="J24" s="22">
        <v>-0.17079573938695466</v>
      </c>
    </row>
    <row r="25" spans="1:15" s="16" customFormat="1" ht="15" x14ac:dyDescent="0.3">
      <c r="A25" s="165"/>
      <c r="B25" s="163"/>
      <c r="C25" s="164"/>
      <c r="D25" s="164"/>
      <c r="E25" s="166"/>
      <c r="F25" s="163"/>
      <c r="G25" s="164"/>
      <c r="H25" s="166"/>
      <c r="I25" s="163"/>
      <c r="J25" s="164"/>
    </row>
    <row r="26" spans="1:15" s="16" customFormat="1" ht="12.75" x14ac:dyDescent="0.2">
      <c r="A26" s="16" t="s">
        <v>88</v>
      </c>
      <c r="B26" s="32"/>
      <c r="C26" s="32"/>
      <c r="D26" s="32"/>
      <c r="E26" s="32"/>
      <c r="F26" s="32"/>
      <c r="G26" s="32"/>
      <c r="H26" s="32"/>
      <c r="I26" s="32"/>
      <c r="J26" s="32"/>
      <c r="K26" s="33"/>
    </row>
    <row r="27" spans="1:15" s="16" customFormat="1" ht="12.75" x14ac:dyDescent="0.2">
      <c r="A27" s="16" t="s">
        <v>89</v>
      </c>
      <c r="B27" s="32"/>
      <c r="C27" s="32"/>
      <c r="D27" s="32"/>
      <c r="E27" s="32"/>
      <c r="F27" s="32"/>
      <c r="G27" s="32"/>
      <c r="H27" s="32"/>
      <c r="I27" s="32"/>
      <c r="J27" s="32"/>
      <c r="K27" s="33"/>
    </row>
    <row r="28" spans="1:15" s="16" customFormat="1" ht="12.75" x14ac:dyDescent="0.2">
      <c r="B28" s="20"/>
      <c r="C28" s="20"/>
      <c r="D28" s="20"/>
      <c r="E28" s="20"/>
      <c r="F28" s="20"/>
      <c r="G28" s="20"/>
      <c r="H28" s="20"/>
      <c r="I28" s="20"/>
      <c r="J28" s="20"/>
    </row>
    <row r="29" spans="1:15" s="16" customFormat="1" ht="12.75" x14ac:dyDescent="0.2">
      <c r="A29" s="34" t="s">
        <v>90</v>
      </c>
      <c r="B29" s="35"/>
      <c r="F29" s="36"/>
    </row>
    <row r="30" spans="1:15" s="38" customFormat="1" ht="12.75" x14ac:dyDescent="0.2">
      <c r="A30" s="34" t="s">
        <v>91</v>
      </c>
      <c r="B30" s="37"/>
    </row>
    <row r="31" spans="1:15" s="38" customFormat="1" ht="12.75" x14ac:dyDescent="0.2">
      <c r="A31" s="34" t="s">
        <v>92</v>
      </c>
    </row>
    <row r="32" spans="1:15" s="38" customFormat="1" ht="12.75" x14ac:dyDescent="0.2">
      <c r="A32" s="34" t="s">
        <v>93</v>
      </c>
    </row>
    <row r="33" spans="1:1" s="38" customFormat="1" ht="12.75" x14ac:dyDescent="0.2">
      <c r="A33" s="34" t="s">
        <v>94</v>
      </c>
    </row>
    <row r="34" spans="1:1" s="38" customFormat="1" ht="12.75" x14ac:dyDescent="0.2">
      <c r="A34" s="34" t="s">
        <v>95</v>
      </c>
    </row>
    <row r="35" spans="1:1" s="38" customFormat="1" ht="12.75" x14ac:dyDescent="0.2">
      <c r="A35" s="34" t="s">
        <v>96</v>
      </c>
    </row>
    <row r="36" spans="1:1" s="38" customFormat="1" ht="12.75" x14ac:dyDescent="0.2">
      <c r="A36" s="34" t="s">
        <v>97</v>
      </c>
    </row>
    <row r="37" spans="1:1" s="38" customFormat="1" ht="12.75" x14ac:dyDescent="0.2">
      <c r="A37" s="34" t="s">
        <v>98</v>
      </c>
    </row>
    <row r="38" spans="1:1" s="38" customFormat="1" ht="12.75" x14ac:dyDescent="0.2">
      <c r="A38" s="34" t="s">
        <v>99</v>
      </c>
    </row>
    <row r="39" spans="1:1" s="38" customFormat="1" ht="12.75" x14ac:dyDescent="0.2">
      <c r="A39" s="34" t="s">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0"/>
  <sheetViews>
    <sheetView showGridLines="0" workbookViewId="0">
      <pane ySplit="8" topLeftCell="A36" activePane="bottomLeft" state="frozen"/>
      <selection pane="bottomLeft" activeCell="A9" sqref="A9"/>
    </sheetView>
  </sheetViews>
  <sheetFormatPr defaultRowHeight="12.75" x14ac:dyDescent="0.2"/>
  <cols>
    <col min="1" max="1" width="18.7109375" style="42" customWidth="1"/>
    <col min="2" max="2" width="15.42578125" style="49" customWidth="1"/>
    <col min="3" max="3" width="8.42578125" style="49" customWidth="1"/>
    <col min="4" max="4" width="10.28515625" style="49" customWidth="1"/>
    <col min="5" max="5" width="11" style="49" bestFit="1" customWidth="1"/>
    <col min="6" max="6" width="10.28515625" style="49" customWidth="1"/>
    <col min="7" max="7" width="10.7109375" style="49" customWidth="1"/>
    <col min="8" max="8" width="11" style="49" customWidth="1"/>
    <col min="9" max="9" width="12" style="49" customWidth="1"/>
    <col min="10" max="10" width="14.42578125" style="49" customWidth="1"/>
    <col min="11" max="11" width="11.85546875" style="49" customWidth="1"/>
    <col min="12" max="12" width="8.42578125" style="49" bestFit="1" customWidth="1"/>
    <col min="13" max="13" width="11.28515625" style="49" customWidth="1"/>
    <col min="14" max="14" width="13.85546875" style="49" customWidth="1"/>
    <col min="15" max="15" width="12" style="49" customWidth="1"/>
    <col min="16" max="16" width="9.140625" style="45"/>
    <col min="17" max="17" width="12.85546875" style="45" bestFit="1" customWidth="1"/>
    <col min="18" max="256" width="9.140625" style="45"/>
    <col min="257" max="257" width="12.42578125" style="45" customWidth="1"/>
    <col min="258" max="258" width="10.85546875" style="45" customWidth="1"/>
    <col min="259" max="259" width="12.42578125" style="45" customWidth="1"/>
    <col min="260" max="260" width="12.140625" style="45" customWidth="1"/>
    <col min="261" max="261" width="12.85546875" style="45" customWidth="1"/>
    <col min="262" max="262" width="11.140625" style="45" customWidth="1"/>
    <col min="263" max="263" width="10.5703125" style="45" customWidth="1"/>
    <col min="264" max="264" width="12.85546875" style="45" customWidth="1"/>
    <col min="265" max="265" width="11" style="45" customWidth="1"/>
    <col min="266" max="266" width="15.7109375" style="45" customWidth="1"/>
    <col min="267" max="267" width="12.5703125" style="45" customWidth="1"/>
    <col min="268" max="268" width="13.42578125" style="45" customWidth="1"/>
    <col min="269" max="269" width="12.42578125" style="45" customWidth="1"/>
    <col min="270" max="270" width="12.7109375" style="45" customWidth="1"/>
    <col min="271" max="271" width="11.42578125" style="45" customWidth="1"/>
    <col min="272" max="512" width="9.140625" style="45"/>
    <col min="513" max="513" width="12.42578125" style="45" customWidth="1"/>
    <col min="514" max="514" width="10.85546875" style="45" customWidth="1"/>
    <col min="515" max="515" width="12.42578125" style="45" customWidth="1"/>
    <col min="516" max="516" width="12.140625" style="45" customWidth="1"/>
    <col min="517" max="517" width="12.85546875" style="45" customWidth="1"/>
    <col min="518" max="518" width="11.140625" style="45" customWidth="1"/>
    <col min="519" max="519" width="10.5703125" style="45" customWidth="1"/>
    <col min="520" max="520" width="12.85546875" style="45" customWidth="1"/>
    <col min="521" max="521" width="11" style="45" customWidth="1"/>
    <col min="522" max="522" width="15.7109375" style="45" customWidth="1"/>
    <col min="523" max="523" width="12.5703125" style="45" customWidth="1"/>
    <col min="524" max="524" width="13.42578125" style="45" customWidth="1"/>
    <col min="525" max="525" width="12.42578125" style="45" customWidth="1"/>
    <col min="526" max="526" width="12.7109375" style="45" customWidth="1"/>
    <col min="527" max="527" width="11.42578125" style="45" customWidth="1"/>
    <col min="528" max="768" width="9.140625" style="45"/>
    <col min="769" max="769" width="12.42578125" style="45" customWidth="1"/>
    <col min="770" max="770" width="10.85546875" style="45" customWidth="1"/>
    <col min="771" max="771" width="12.42578125" style="45" customWidth="1"/>
    <col min="772" max="772" width="12.140625" style="45" customWidth="1"/>
    <col min="773" max="773" width="12.85546875" style="45" customWidth="1"/>
    <col min="774" max="774" width="11.140625" style="45" customWidth="1"/>
    <col min="775" max="775" width="10.5703125" style="45" customWidth="1"/>
    <col min="776" max="776" width="12.85546875" style="45" customWidth="1"/>
    <col min="777" max="777" width="11" style="45" customWidth="1"/>
    <col min="778" max="778" width="15.7109375" style="45" customWidth="1"/>
    <col min="779" max="779" width="12.5703125" style="45" customWidth="1"/>
    <col min="780" max="780" width="13.42578125" style="45" customWidth="1"/>
    <col min="781" max="781" width="12.42578125" style="45" customWidth="1"/>
    <col min="782" max="782" width="12.7109375" style="45" customWidth="1"/>
    <col min="783" max="783" width="11.42578125" style="45" customWidth="1"/>
    <col min="784" max="1024" width="9.140625" style="45"/>
    <col min="1025" max="1025" width="12.42578125" style="45" customWidth="1"/>
    <col min="1026" max="1026" width="10.85546875" style="45" customWidth="1"/>
    <col min="1027" max="1027" width="12.42578125" style="45" customWidth="1"/>
    <col min="1028" max="1028" width="12.140625" style="45" customWidth="1"/>
    <col min="1029" max="1029" width="12.85546875" style="45" customWidth="1"/>
    <col min="1030" max="1030" width="11.140625" style="45" customWidth="1"/>
    <col min="1031" max="1031" width="10.5703125" style="45" customWidth="1"/>
    <col min="1032" max="1032" width="12.85546875" style="45" customWidth="1"/>
    <col min="1033" max="1033" width="11" style="45" customWidth="1"/>
    <col min="1034" max="1034" width="15.7109375" style="45" customWidth="1"/>
    <col min="1035" max="1035" width="12.5703125" style="45" customWidth="1"/>
    <col min="1036" max="1036" width="13.42578125" style="45" customWidth="1"/>
    <col min="1037" max="1037" width="12.42578125" style="45" customWidth="1"/>
    <col min="1038" max="1038" width="12.7109375" style="45" customWidth="1"/>
    <col min="1039" max="1039" width="11.42578125" style="45" customWidth="1"/>
    <col min="1040" max="1280" width="9.140625" style="45"/>
    <col min="1281" max="1281" width="12.42578125" style="45" customWidth="1"/>
    <col min="1282" max="1282" width="10.85546875" style="45" customWidth="1"/>
    <col min="1283" max="1283" width="12.42578125" style="45" customWidth="1"/>
    <col min="1284" max="1284" width="12.140625" style="45" customWidth="1"/>
    <col min="1285" max="1285" width="12.85546875" style="45" customWidth="1"/>
    <col min="1286" max="1286" width="11.140625" style="45" customWidth="1"/>
    <col min="1287" max="1287" width="10.5703125" style="45" customWidth="1"/>
    <col min="1288" max="1288" width="12.85546875" style="45" customWidth="1"/>
    <col min="1289" max="1289" width="11" style="45" customWidth="1"/>
    <col min="1290" max="1290" width="15.7109375" style="45" customWidth="1"/>
    <col min="1291" max="1291" width="12.5703125" style="45" customWidth="1"/>
    <col min="1292" max="1292" width="13.42578125" style="45" customWidth="1"/>
    <col min="1293" max="1293" width="12.42578125" style="45" customWidth="1"/>
    <col min="1294" max="1294" width="12.7109375" style="45" customWidth="1"/>
    <col min="1295" max="1295" width="11.42578125" style="45" customWidth="1"/>
    <col min="1296" max="1536" width="9.140625" style="45"/>
    <col min="1537" max="1537" width="12.42578125" style="45" customWidth="1"/>
    <col min="1538" max="1538" width="10.85546875" style="45" customWidth="1"/>
    <col min="1539" max="1539" width="12.42578125" style="45" customWidth="1"/>
    <col min="1540" max="1540" width="12.140625" style="45" customWidth="1"/>
    <col min="1541" max="1541" width="12.85546875" style="45" customWidth="1"/>
    <col min="1542" max="1542" width="11.140625" style="45" customWidth="1"/>
    <col min="1543" max="1543" width="10.5703125" style="45" customWidth="1"/>
    <col min="1544" max="1544" width="12.85546875" style="45" customWidth="1"/>
    <col min="1545" max="1545" width="11" style="45" customWidth="1"/>
    <col min="1546" max="1546" width="15.7109375" style="45" customWidth="1"/>
    <col min="1547" max="1547" width="12.5703125" style="45" customWidth="1"/>
    <col min="1548" max="1548" width="13.42578125" style="45" customWidth="1"/>
    <col min="1549" max="1549" width="12.42578125" style="45" customWidth="1"/>
    <col min="1550" max="1550" width="12.7109375" style="45" customWidth="1"/>
    <col min="1551" max="1551" width="11.42578125" style="45" customWidth="1"/>
    <col min="1552" max="1792" width="9.140625" style="45"/>
    <col min="1793" max="1793" width="12.42578125" style="45" customWidth="1"/>
    <col min="1794" max="1794" width="10.85546875" style="45" customWidth="1"/>
    <col min="1795" max="1795" width="12.42578125" style="45" customWidth="1"/>
    <col min="1796" max="1796" width="12.140625" style="45" customWidth="1"/>
    <col min="1797" max="1797" width="12.85546875" style="45" customWidth="1"/>
    <col min="1798" max="1798" width="11.140625" style="45" customWidth="1"/>
    <col min="1799" max="1799" width="10.5703125" style="45" customWidth="1"/>
    <col min="1800" max="1800" width="12.85546875" style="45" customWidth="1"/>
    <col min="1801" max="1801" width="11" style="45" customWidth="1"/>
    <col min="1802" max="1802" width="15.7109375" style="45" customWidth="1"/>
    <col min="1803" max="1803" width="12.5703125" style="45" customWidth="1"/>
    <col min="1804" max="1804" width="13.42578125" style="45" customWidth="1"/>
    <col min="1805" max="1805" width="12.42578125" style="45" customWidth="1"/>
    <col min="1806" max="1806" width="12.7109375" style="45" customWidth="1"/>
    <col min="1807" max="1807" width="11.42578125" style="45" customWidth="1"/>
    <col min="1808" max="2048" width="9.140625" style="45"/>
    <col min="2049" max="2049" width="12.42578125" style="45" customWidth="1"/>
    <col min="2050" max="2050" width="10.85546875" style="45" customWidth="1"/>
    <col min="2051" max="2051" width="12.42578125" style="45" customWidth="1"/>
    <col min="2052" max="2052" width="12.140625" style="45" customWidth="1"/>
    <col min="2053" max="2053" width="12.85546875" style="45" customWidth="1"/>
    <col min="2054" max="2054" width="11.140625" style="45" customWidth="1"/>
    <col min="2055" max="2055" width="10.5703125" style="45" customWidth="1"/>
    <col min="2056" max="2056" width="12.85546875" style="45" customWidth="1"/>
    <col min="2057" max="2057" width="11" style="45" customWidth="1"/>
    <col min="2058" max="2058" width="15.7109375" style="45" customWidth="1"/>
    <col min="2059" max="2059" width="12.5703125" style="45" customWidth="1"/>
    <col min="2060" max="2060" width="13.42578125" style="45" customWidth="1"/>
    <col min="2061" max="2061" width="12.42578125" style="45" customWidth="1"/>
    <col min="2062" max="2062" width="12.7109375" style="45" customWidth="1"/>
    <col min="2063" max="2063" width="11.42578125" style="45" customWidth="1"/>
    <col min="2064" max="2304" width="9.140625" style="45"/>
    <col min="2305" max="2305" width="12.42578125" style="45" customWidth="1"/>
    <col min="2306" max="2306" width="10.85546875" style="45" customWidth="1"/>
    <col min="2307" max="2307" width="12.42578125" style="45" customWidth="1"/>
    <col min="2308" max="2308" width="12.140625" style="45" customWidth="1"/>
    <col min="2309" max="2309" width="12.85546875" style="45" customWidth="1"/>
    <col min="2310" max="2310" width="11.140625" style="45" customWidth="1"/>
    <col min="2311" max="2311" width="10.5703125" style="45" customWidth="1"/>
    <col min="2312" max="2312" width="12.85546875" style="45" customWidth="1"/>
    <col min="2313" max="2313" width="11" style="45" customWidth="1"/>
    <col min="2314" max="2314" width="15.7109375" style="45" customWidth="1"/>
    <col min="2315" max="2315" width="12.5703125" style="45" customWidth="1"/>
    <col min="2316" max="2316" width="13.42578125" style="45" customWidth="1"/>
    <col min="2317" max="2317" width="12.42578125" style="45" customWidth="1"/>
    <col min="2318" max="2318" width="12.7109375" style="45" customWidth="1"/>
    <col min="2319" max="2319" width="11.42578125" style="45" customWidth="1"/>
    <col min="2320" max="2560" width="9.140625" style="45"/>
    <col min="2561" max="2561" width="12.42578125" style="45" customWidth="1"/>
    <col min="2562" max="2562" width="10.85546875" style="45" customWidth="1"/>
    <col min="2563" max="2563" width="12.42578125" style="45" customWidth="1"/>
    <col min="2564" max="2564" width="12.140625" style="45" customWidth="1"/>
    <col min="2565" max="2565" width="12.85546875" style="45" customWidth="1"/>
    <col min="2566" max="2566" width="11.140625" style="45" customWidth="1"/>
    <col min="2567" max="2567" width="10.5703125" style="45" customWidth="1"/>
    <col min="2568" max="2568" width="12.85546875" style="45" customWidth="1"/>
    <col min="2569" max="2569" width="11" style="45" customWidth="1"/>
    <col min="2570" max="2570" width="15.7109375" style="45" customWidth="1"/>
    <col min="2571" max="2571" width="12.5703125" style="45" customWidth="1"/>
    <col min="2572" max="2572" width="13.42578125" style="45" customWidth="1"/>
    <col min="2573" max="2573" width="12.42578125" style="45" customWidth="1"/>
    <col min="2574" max="2574" width="12.7109375" style="45" customWidth="1"/>
    <col min="2575" max="2575" width="11.42578125" style="45" customWidth="1"/>
    <col min="2576" max="2816" width="9.140625" style="45"/>
    <col min="2817" max="2817" width="12.42578125" style="45" customWidth="1"/>
    <col min="2818" max="2818" width="10.85546875" style="45" customWidth="1"/>
    <col min="2819" max="2819" width="12.42578125" style="45" customWidth="1"/>
    <col min="2820" max="2820" width="12.140625" style="45" customWidth="1"/>
    <col min="2821" max="2821" width="12.85546875" style="45" customWidth="1"/>
    <col min="2822" max="2822" width="11.140625" style="45" customWidth="1"/>
    <col min="2823" max="2823" width="10.5703125" style="45" customWidth="1"/>
    <col min="2824" max="2824" width="12.85546875" style="45" customWidth="1"/>
    <col min="2825" max="2825" width="11" style="45" customWidth="1"/>
    <col min="2826" max="2826" width="15.7109375" style="45" customWidth="1"/>
    <col min="2827" max="2827" width="12.5703125" style="45" customWidth="1"/>
    <col min="2828" max="2828" width="13.42578125" style="45" customWidth="1"/>
    <col min="2829" max="2829" width="12.42578125" style="45" customWidth="1"/>
    <col min="2830" max="2830" width="12.7109375" style="45" customWidth="1"/>
    <col min="2831" max="2831" width="11.42578125" style="45" customWidth="1"/>
    <col min="2832" max="3072" width="9.140625" style="45"/>
    <col min="3073" max="3073" width="12.42578125" style="45" customWidth="1"/>
    <col min="3074" max="3074" width="10.85546875" style="45" customWidth="1"/>
    <col min="3075" max="3075" width="12.42578125" style="45" customWidth="1"/>
    <col min="3076" max="3076" width="12.140625" style="45" customWidth="1"/>
    <col min="3077" max="3077" width="12.85546875" style="45" customWidth="1"/>
    <col min="3078" max="3078" width="11.140625" style="45" customWidth="1"/>
    <col min="3079" max="3079" width="10.5703125" style="45" customWidth="1"/>
    <col min="3080" max="3080" width="12.85546875" style="45" customWidth="1"/>
    <col min="3081" max="3081" width="11" style="45" customWidth="1"/>
    <col min="3082" max="3082" width="15.7109375" style="45" customWidth="1"/>
    <col min="3083" max="3083" width="12.5703125" style="45" customWidth="1"/>
    <col min="3084" max="3084" width="13.42578125" style="45" customWidth="1"/>
    <col min="3085" max="3085" width="12.42578125" style="45" customWidth="1"/>
    <col min="3086" max="3086" width="12.7109375" style="45" customWidth="1"/>
    <col min="3087" max="3087" width="11.42578125" style="45" customWidth="1"/>
    <col min="3088" max="3328" width="9.140625" style="45"/>
    <col min="3329" max="3329" width="12.42578125" style="45" customWidth="1"/>
    <col min="3330" max="3330" width="10.85546875" style="45" customWidth="1"/>
    <col min="3331" max="3331" width="12.42578125" style="45" customWidth="1"/>
    <col min="3332" max="3332" width="12.140625" style="45" customWidth="1"/>
    <col min="3333" max="3333" width="12.85546875" style="45" customWidth="1"/>
    <col min="3334" max="3334" width="11.140625" style="45" customWidth="1"/>
    <col min="3335" max="3335" width="10.5703125" style="45" customWidth="1"/>
    <col min="3336" max="3336" width="12.85546875" style="45" customWidth="1"/>
    <col min="3337" max="3337" width="11" style="45" customWidth="1"/>
    <col min="3338" max="3338" width="15.7109375" style="45" customWidth="1"/>
    <col min="3339" max="3339" width="12.5703125" style="45" customWidth="1"/>
    <col min="3340" max="3340" width="13.42578125" style="45" customWidth="1"/>
    <col min="3341" max="3341" width="12.42578125" style="45" customWidth="1"/>
    <col min="3342" max="3342" width="12.7109375" style="45" customWidth="1"/>
    <col min="3343" max="3343" width="11.42578125" style="45" customWidth="1"/>
    <col min="3344" max="3584" width="9.140625" style="45"/>
    <col min="3585" max="3585" width="12.42578125" style="45" customWidth="1"/>
    <col min="3586" max="3586" width="10.85546875" style="45" customWidth="1"/>
    <col min="3587" max="3587" width="12.42578125" style="45" customWidth="1"/>
    <col min="3588" max="3588" width="12.140625" style="45" customWidth="1"/>
    <col min="3589" max="3589" width="12.85546875" style="45" customWidth="1"/>
    <col min="3590" max="3590" width="11.140625" style="45" customWidth="1"/>
    <col min="3591" max="3591" width="10.5703125" style="45" customWidth="1"/>
    <col min="3592" max="3592" width="12.85546875" style="45" customWidth="1"/>
    <col min="3593" max="3593" width="11" style="45" customWidth="1"/>
    <col min="3594" max="3594" width="15.7109375" style="45" customWidth="1"/>
    <col min="3595" max="3595" width="12.5703125" style="45" customWidth="1"/>
    <col min="3596" max="3596" width="13.42578125" style="45" customWidth="1"/>
    <col min="3597" max="3597" width="12.42578125" style="45" customWidth="1"/>
    <col min="3598" max="3598" width="12.7109375" style="45" customWidth="1"/>
    <col min="3599" max="3599" width="11.42578125" style="45" customWidth="1"/>
    <col min="3600" max="3840" width="9.140625" style="45"/>
    <col min="3841" max="3841" width="12.42578125" style="45" customWidth="1"/>
    <col min="3842" max="3842" width="10.85546875" style="45" customWidth="1"/>
    <col min="3843" max="3843" width="12.42578125" style="45" customWidth="1"/>
    <col min="3844" max="3844" width="12.140625" style="45" customWidth="1"/>
    <col min="3845" max="3845" width="12.85546875" style="45" customWidth="1"/>
    <col min="3846" max="3846" width="11.140625" style="45" customWidth="1"/>
    <col min="3847" max="3847" width="10.5703125" style="45" customWidth="1"/>
    <col min="3848" max="3848" width="12.85546875" style="45" customWidth="1"/>
    <col min="3849" max="3849" width="11" style="45" customWidth="1"/>
    <col min="3850" max="3850" width="15.7109375" style="45" customWidth="1"/>
    <col min="3851" max="3851" width="12.5703125" style="45" customWidth="1"/>
    <col min="3852" max="3852" width="13.42578125" style="45" customWidth="1"/>
    <col min="3853" max="3853" width="12.42578125" style="45" customWidth="1"/>
    <col min="3854" max="3854" width="12.7109375" style="45" customWidth="1"/>
    <col min="3855" max="3855" width="11.42578125" style="45" customWidth="1"/>
    <col min="3856" max="4096" width="9.140625" style="45"/>
    <col min="4097" max="4097" width="12.42578125" style="45" customWidth="1"/>
    <col min="4098" max="4098" width="10.85546875" style="45" customWidth="1"/>
    <col min="4099" max="4099" width="12.42578125" style="45" customWidth="1"/>
    <col min="4100" max="4100" width="12.140625" style="45" customWidth="1"/>
    <col min="4101" max="4101" width="12.85546875" style="45" customWidth="1"/>
    <col min="4102" max="4102" width="11.140625" style="45" customWidth="1"/>
    <col min="4103" max="4103" width="10.5703125" style="45" customWidth="1"/>
    <col min="4104" max="4104" width="12.85546875" style="45" customWidth="1"/>
    <col min="4105" max="4105" width="11" style="45" customWidth="1"/>
    <col min="4106" max="4106" width="15.7109375" style="45" customWidth="1"/>
    <col min="4107" max="4107" width="12.5703125" style="45" customWidth="1"/>
    <col min="4108" max="4108" width="13.42578125" style="45" customWidth="1"/>
    <col min="4109" max="4109" width="12.42578125" style="45" customWidth="1"/>
    <col min="4110" max="4110" width="12.7109375" style="45" customWidth="1"/>
    <col min="4111" max="4111" width="11.42578125" style="45" customWidth="1"/>
    <col min="4112" max="4352" width="9.140625" style="45"/>
    <col min="4353" max="4353" width="12.42578125" style="45" customWidth="1"/>
    <col min="4354" max="4354" width="10.85546875" style="45" customWidth="1"/>
    <col min="4355" max="4355" width="12.42578125" style="45" customWidth="1"/>
    <col min="4356" max="4356" width="12.140625" style="45" customWidth="1"/>
    <col min="4357" max="4357" width="12.85546875" style="45" customWidth="1"/>
    <col min="4358" max="4358" width="11.140625" style="45" customWidth="1"/>
    <col min="4359" max="4359" width="10.5703125" style="45" customWidth="1"/>
    <col min="4360" max="4360" width="12.85546875" style="45" customWidth="1"/>
    <col min="4361" max="4361" width="11" style="45" customWidth="1"/>
    <col min="4362" max="4362" width="15.7109375" style="45" customWidth="1"/>
    <col min="4363" max="4363" width="12.5703125" style="45" customWidth="1"/>
    <col min="4364" max="4364" width="13.42578125" style="45" customWidth="1"/>
    <col min="4365" max="4365" width="12.42578125" style="45" customWidth="1"/>
    <col min="4366" max="4366" width="12.7109375" style="45" customWidth="1"/>
    <col min="4367" max="4367" width="11.42578125" style="45" customWidth="1"/>
    <col min="4368" max="4608" width="9.140625" style="45"/>
    <col min="4609" max="4609" width="12.42578125" style="45" customWidth="1"/>
    <col min="4610" max="4610" width="10.85546875" style="45" customWidth="1"/>
    <col min="4611" max="4611" width="12.42578125" style="45" customWidth="1"/>
    <col min="4612" max="4612" width="12.140625" style="45" customWidth="1"/>
    <col min="4613" max="4613" width="12.85546875" style="45" customWidth="1"/>
    <col min="4614" max="4614" width="11.140625" style="45" customWidth="1"/>
    <col min="4615" max="4615" width="10.5703125" style="45" customWidth="1"/>
    <col min="4616" max="4616" width="12.85546875" style="45" customWidth="1"/>
    <col min="4617" max="4617" width="11" style="45" customWidth="1"/>
    <col min="4618" max="4618" width="15.7109375" style="45" customWidth="1"/>
    <col min="4619" max="4619" width="12.5703125" style="45" customWidth="1"/>
    <col min="4620" max="4620" width="13.42578125" style="45" customWidth="1"/>
    <col min="4621" max="4621" width="12.42578125" style="45" customWidth="1"/>
    <col min="4622" max="4622" width="12.7109375" style="45" customWidth="1"/>
    <col min="4623" max="4623" width="11.42578125" style="45" customWidth="1"/>
    <col min="4624" max="4864" width="9.140625" style="45"/>
    <col min="4865" max="4865" width="12.42578125" style="45" customWidth="1"/>
    <col min="4866" max="4866" width="10.85546875" style="45" customWidth="1"/>
    <col min="4867" max="4867" width="12.42578125" style="45" customWidth="1"/>
    <col min="4868" max="4868" width="12.140625" style="45" customWidth="1"/>
    <col min="4869" max="4869" width="12.85546875" style="45" customWidth="1"/>
    <col min="4870" max="4870" width="11.140625" style="45" customWidth="1"/>
    <col min="4871" max="4871" width="10.5703125" style="45" customWidth="1"/>
    <col min="4872" max="4872" width="12.85546875" style="45" customWidth="1"/>
    <col min="4873" max="4873" width="11" style="45" customWidth="1"/>
    <col min="4874" max="4874" width="15.7109375" style="45" customWidth="1"/>
    <col min="4875" max="4875" width="12.5703125" style="45" customWidth="1"/>
    <col min="4876" max="4876" width="13.42578125" style="45" customWidth="1"/>
    <col min="4877" max="4877" width="12.42578125" style="45" customWidth="1"/>
    <col min="4878" max="4878" width="12.7109375" style="45" customWidth="1"/>
    <col min="4879" max="4879" width="11.42578125" style="45" customWidth="1"/>
    <col min="4880" max="5120" width="9.140625" style="45"/>
    <col min="5121" max="5121" width="12.42578125" style="45" customWidth="1"/>
    <col min="5122" max="5122" width="10.85546875" style="45" customWidth="1"/>
    <col min="5123" max="5123" width="12.42578125" style="45" customWidth="1"/>
    <col min="5124" max="5124" width="12.140625" style="45" customWidth="1"/>
    <col min="5125" max="5125" width="12.85546875" style="45" customWidth="1"/>
    <col min="5126" max="5126" width="11.140625" style="45" customWidth="1"/>
    <col min="5127" max="5127" width="10.5703125" style="45" customWidth="1"/>
    <col min="5128" max="5128" width="12.85546875" style="45" customWidth="1"/>
    <col min="5129" max="5129" width="11" style="45" customWidth="1"/>
    <col min="5130" max="5130" width="15.7109375" style="45" customWidth="1"/>
    <col min="5131" max="5131" width="12.5703125" style="45" customWidth="1"/>
    <col min="5132" max="5132" width="13.42578125" style="45" customWidth="1"/>
    <col min="5133" max="5133" width="12.42578125" style="45" customWidth="1"/>
    <col min="5134" max="5134" width="12.7109375" style="45" customWidth="1"/>
    <col min="5135" max="5135" width="11.42578125" style="45" customWidth="1"/>
    <col min="5136" max="5376" width="9.140625" style="45"/>
    <col min="5377" max="5377" width="12.42578125" style="45" customWidth="1"/>
    <col min="5378" max="5378" width="10.85546875" style="45" customWidth="1"/>
    <col min="5379" max="5379" width="12.42578125" style="45" customWidth="1"/>
    <col min="5380" max="5380" width="12.140625" style="45" customWidth="1"/>
    <col min="5381" max="5381" width="12.85546875" style="45" customWidth="1"/>
    <col min="5382" max="5382" width="11.140625" style="45" customWidth="1"/>
    <col min="5383" max="5383" width="10.5703125" style="45" customWidth="1"/>
    <col min="5384" max="5384" width="12.85546875" style="45" customWidth="1"/>
    <col min="5385" max="5385" width="11" style="45" customWidth="1"/>
    <col min="5386" max="5386" width="15.7109375" style="45" customWidth="1"/>
    <col min="5387" max="5387" width="12.5703125" style="45" customWidth="1"/>
    <col min="5388" max="5388" width="13.42578125" style="45" customWidth="1"/>
    <col min="5389" max="5389" width="12.42578125" style="45" customWidth="1"/>
    <col min="5390" max="5390" width="12.7109375" style="45" customWidth="1"/>
    <col min="5391" max="5391" width="11.42578125" style="45" customWidth="1"/>
    <col min="5392" max="5632" width="9.140625" style="45"/>
    <col min="5633" max="5633" width="12.42578125" style="45" customWidth="1"/>
    <col min="5634" max="5634" width="10.85546875" style="45" customWidth="1"/>
    <col min="5635" max="5635" width="12.42578125" style="45" customWidth="1"/>
    <col min="5636" max="5636" width="12.140625" style="45" customWidth="1"/>
    <col min="5637" max="5637" width="12.85546875" style="45" customWidth="1"/>
    <col min="5638" max="5638" width="11.140625" style="45" customWidth="1"/>
    <col min="5639" max="5639" width="10.5703125" style="45" customWidth="1"/>
    <col min="5640" max="5640" width="12.85546875" style="45" customWidth="1"/>
    <col min="5641" max="5641" width="11" style="45" customWidth="1"/>
    <col min="5642" max="5642" width="15.7109375" style="45" customWidth="1"/>
    <col min="5643" max="5643" width="12.5703125" style="45" customWidth="1"/>
    <col min="5644" max="5644" width="13.42578125" style="45" customWidth="1"/>
    <col min="5645" max="5645" width="12.42578125" style="45" customWidth="1"/>
    <col min="5646" max="5646" width="12.7109375" style="45" customWidth="1"/>
    <col min="5647" max="5647" width="11.42578125" style="45" customWidth="1"/>
    <col min="5648" max="5888" width="9.140625" style="45"/>
    <col min="5889" max="5889" width="12.42578125" style="45" customWidth="1"/>
    <col min="5890" max="5890" width="10.85546875" style="45" customWidth="1"/>
    <col min="5891" max="5891" width="12.42578125" style="45" customWidth="1"/>
    <col min="5892" max="5892" width="12.140625" style="45" customWidth="1"/>
    <col min="5893" max="5893" width="12.85546875" style="45" customWidth="1"/>
    <col min="5894" max="5894" width="11.140625" style="45" customWidth="1"/>
    <col min="5895" max="5895" width="10.5703125" style="45" customWidth="1"/>
    <col min="5896" max="5896" width="12.85546875" style="45" customWidth="1"/>
    <col min="5897" max="5897" width="11" style="45" customWidth="1"/>
    <col min="5898" max="5898" width="15.7109375" style="45" customWidth="1"/>
    <col min="5899" max="5899" width="12.5703125" style="45" customWidth="1"/>
    <col min="5900" max="5900" width="13.42578125" style="45" customWidth="1"/>
    <col min="5901" max="5901" width="12.42578125" style="45" customWidth="1"/>
    <col min="5902" max="5902" width="12.7109375" style="45" customWidth="1"/>
    <col min="5903" max="5903" width="11.42578125" style="45" customWidth="1"/>
    <col min="5904" max="6144" width="9.140625" style="45"/>
    <col min="6145" max="6145" width="12.42578125" style="45" customWidth="1"/>
    <col min="6146" max="6146" width="10.85546875" style="45" customWidth="1"/>
    <col min="6147" max="6147" width="12.42578125" style="45" customWidth="1"/>
    <col min="6148" max="6148" width="12.140625" style="45" customWidth="1"/>
    <col min="6149" max="6149" width="12.85546875" style="45" customWidth="1"/>
    <col min="6150" max="6150" width="11.140625" style="45" customWidth="1"/>
    <col min="6151" max="6151" width="10.5703125" style="45" customWidth="1"/>
    <col min="6152" max="6152" width="12.85546875" style="45" customWidth="1"/>
    <col min="6153" max="6153" width="11" style="45" customWidth="1"/>
    <col min="6154" max="6154" width="15.7109375" style="45" customWidth="1"/>
    <col min="6155" max="6155" width="12.5703125" style="45" customWidth="1"/>
    <col min="6156" max="6156" width="13.42578125" style="45" customWidth="1"/>
    <col min="6157" max="6157" width="12.42578125" style="45" customWidth="1"/>
    <col min="6158" max="6158" width="12.7109375" style="45" customWidth="1"/>
    <col min="6159" max="6159" width="11.42578125" style="45" customWidth="1"/>
    <col min="6160" max="6400" width="9.140625" style="45"/>
    <col min="6401" max="6401" width="12.42578125" style="45" customWidth="1"/>
    <col min="6402" max="6402" width="10.85546875" style="45" customWidth="1"/>
    <col min="6403" max="6403" width="12.42578125" style="45" customWidth="1"/>
    <col min="6404" max="6404" width="12.140625" style="45" customWidth="1"/>
    <col min="6405" max="6405" width="12.85546875" style="45" customWidth="1"/>
    <col min="6406" max="6406" width="11.140625" style="45" customWidth="1"/>
    <col min="6407" max="6407" width="10.5703125" style="45" customWidth="1"/>
    <col min="6408" max="6408" width="12.85546875" style="45" customWidth="1"/>
    <col min="6409" max="6409" width="11" style="45" customWidth="1"/>
    <col min="6410" max="6410" width="15.7109375" style="45" customWidth="1"/>
    <col min="6411" max="6411" width="12.5703125" style="45" customWidth="1"/>
    <col min="6412" max="6412" width="13.42578125" style="45" customWidth="1"/>
    <col min="6413" max="6413" width="12.42578125" style="45" customWidth="1"/>
    <col min="6414" max="6414" width="12.7109375" style="45" customWidth="1"/>
    <col min="6415" max="6415" width="11.42578125" style="45" customWidth="1"/>
    <col min="6416" max="6656" width="9.140625" style="45"/>
    <col min="6657" max="6657" width="12.42578125" style="45" customWidth="1"/>
    <col min="6658" max="6658" width="10.85546875" style="45" customWidth="1"/>
    <col min="6659" max="6659" width="12.42578125" style="45" customWidth="1"/>
    <col min="6660" max="6660" width="12.140625" style="45" customWidth="1"/>
    <col min="6661" max="6661" width="12.85546875" style="45" customWidth="1"/>
    <col min="6662" max="6662" width="11.140625" style="45" customWidth="1"/>
    <col min="6663" max="6663" width="10.5703125" style="45" customWidth="1"/>
    <col min="6664" max="6664" width="12.85546875" style="45" customWidth="1"/>
    <col min="6665" max="6665" width="11" style="45" customWidth="1"/>
    <col min="6666" max="6666" width="15.7109375" style="45" customWidth="1"/>
    <col min="6667" max="6667" width="12.5703125" style="45" customWidth="1"/>
    <col min="6668" max="6668" width="13.42578125" style="45" customWidth="1"/>
    <col min="6669" max="6669" width="12.42578125" style="45" customWidth="1"/>
    <col min="6670" max="6670" width="12.7109375" style="45" customWidth="1"/>
    <col min="6671" max="6671" width="11.42578125" style="45" customWidth="1"/>
    <col min="6672" max="6912" width="9.140625" style="45"/>
    <col min="6913" max="6913" width="12.42578125" style="45" customWidth="1"/>
    <col min="6914" max="6914" width="10.85546875" style="45" customWidth="1"/>
    <col min="6915" max="6915" width="12.42578125" style="45" customWidth="1"/>
    <col min="6916" max="6916" width="12.140625" style="45" customWidth="1"/>
    <col min="6917" max="6917" width="12.85546875" style="45" customWidth="1"/>
    <col min="6918" max="6918" width="11.140625" style="45" customWidth="1"/>
    <col min="6919" max="6919" width="10.5703125" style="45" customWidth="1"/>
    <col min="6920" max="6920" width="12.85546875" style="45" customWidth="1"/>
    <col min="6921" max="6921" width="11" style="45" customWidth="1"/>
    <col min="6922" max="6922" width="15.7109375" style="45" customWidth="1"/>
    <col min="6923" max="6923" width="12.5703125" style="45" customWidth="1"/>
    <col min="6924" max="6924" width="13.42578125" style="45" customWidth="1"/>
    <col min="6925" max="6925" width="12.42578125" style="45" customWidth="1"/>
    <col min="6926" max="6926" width="12.7109375" style="45" customWidth="1"/>
    <col min="6927" max="6927" width="11.42578125" style="45" customWidth="1"/>
    <col min="6928" max="7168" width="9.140625" style="45"/>
    <col min="7169" max="7169" width="12.42578125" style="45" customWidth="1"/>
    <col min="7170" max="7170" width="10.85546875" style="45" customWidth="1"/>
    <col min="7171" max="7171" width="12.42578125" style="45" customWidth="1"/>
    <col min="7172" max="7172" width="12.140625" style="45" customWidth="1"/>
    <col min="7173" max="7173" width="12.85546875" style="45" customWidth="1"/>
    <col min="7174" max="7174" width="11.140625" style="45" customWidth="1"/>
    <col min="7175" max="7175" width="10.5703125" style="45" customWidth="1"/>
    <col min="7176" max="7176" width="12.85546875" style="45" customWidth="1"/>
    <col min="7177" max="7177" width="11" style="45" customWidth="1"/>
    <col min="7178" max="7178" width="15.7109375" style="45" customWidth="1"/>
    <col min="7179" max="7179" width="12.5703125" style="45" customWidth="1"/>
    <col min="7180" max="7180" width="13.42578125" style="45" customWidth="1"/>
    <col min="7181" max="7181" width="12.42578125" style="45" customWidth="1"/>
    <col min="7182" max="7182" width="12.7109375" style="45" customWidth="1"/>
    <col min="7183" max="7183" width="11.42578125" style="45" customWidth="1"/>
    <col min="7184" max="7424" width="9.140625" style="45"/>
    <col min="7425" max="7425" width="12.42578125" style="45" customWidth="1"/>
    <col min="7426" max="7426" width="10.85546875" style="45" customWidth="1"/>
    <col min="7427" max="7427" width="12.42578125" style="45" customWidth="1"/>
    <col min="7428" max="7428" width="12.140625" style="45" customWidth="1"/>
    <col min="7429" max="7429" width="12.85546875" style="45" customWidth="1"/>
    <col min="7430" max="7430" width="11.140625" style="45" customWidth="1"/>
    <col min="7431" max="7431" width="10.5703125" style="45" customWidth="1"/>
    <col min="7432" max="7432" width="12.85546875" style="45" customWidth="1"/>
    <col min="7433" max="7433" width="11" style="45" customWidth="1"/>
    <col min="7434" max="7434" width="15.7109375" style="45" customWidth="1"/>
    <col min="7435" max="7435" width="12.5703125" style="45" customWidth="1"/>
    <col min="7436" max="7436" width="13.42578125" style="45" customWidth="1"/>
    <col min="7437" max="7437" width="12.42578125" style="45" customWidth="1"/>
    <col min="7438" max="7438" width="12.7109375" style="45" customWidth="1"/>
    <col min="7439" max="7439" width="11.42578125" style="45" customWidth="1"/>
    <col min="7440" max="7680" width="9.140625" style="45"/>
    <col min="7681" max="7681" width="12.42578125" style="45" customWidth="1"/>
    <col min="7682" max="7682" width="10.85546875" style="45" customWidth="1"/>
    <col min="7683" max="7683" width="12.42578125" style="45" customWidth="1"/>
    <col min="7684" max="7684" width="12.140625" style="45" customWidth="1"/>
    <col min="7685" max="7685" width="12.85546875" style="45" customWidth="1"/>
    <col min="7686" max="7686" width="11.140625" style="45" customWidth="1"/>
    <col min="7687" max="7687" width="10.5703125" style="45" customWidth="1"/>
    <col min="7688" max="7688" width="12.85546875" style="45" customWidth="1"/>
    <col min="7689" max="7689" width="11" style="45" customWidth="1"/>
    <col min="7690" max="7690" width="15.7109375" style="45" customWidth="1"/>
    <col min="7691" max="7691" width="12.5703125" style="45" customWidth="1"/>
    <col min="7692" max="7692" width="13.42578125" style="45" customWidth="1"/>
    <col min="7693" max="7693" width="12.42578125" style="45" customWidth="1"/>
    <col min="7694" max="7694" width="12.7109375" style="45" customWidth="1"/>
    <col min="7695" max="7695" width="11.42578125" style="45" customWidth="1"/>
    <col min="7696" max="7936" width="9.140625" style="45"/>
    <col min="7937" max="7937" width="12.42578125" style="45" customWidth="1"/>
    <col min="7938" max="7938" width="10.85546875" style="45" customWidth="1"/>
    <col min="7939" max="7939" width="12.42578125" style="45" customWidth="1"/>
    <col min="7940" max="7940" width="12.140625" style="45" customWidth="1"/>
    <col min="7941" max="7941" width="12.85546875" style="45" customWidth="1"/>
    <col min="7942" max="7942" width="11.140625" style="45" customWidth="1"/>
    <col min="7943" max="7943" width="10.5703125" style="45" customWidth="1"/>
    <col min="7944" max="7944" width="12.85546875" style="45" customWidth="1"/>
    <col min="7945" max="7945" width="11" style="45" customWidth="1"/>
    <col min="7946" max="7946" width="15.7109375" style="45" customWidth="1"/>
    <col min="7947" max="7947" width="12.5703125" style="45" customWidth="1"/>
    <col min="7948" max="7948" width="13.42578125" style="45" customWidth="1"/>
    <col min="7949" max="7949" width="12.42578125" style="45" customWidth="1"/>
    <col min="7950" max="7950" width="12.7109375" style="45" customWidth="1"/>
    <col min="7951" max="7951" width="11.42578125" style="45" customWidth="1"/>
    <col min="7952" max="8192" width="9.140625" style="45"/>
    <col min="8193" max="8193" width="12.42578125" style="45" customWidth="1"/>
    <col min="8194" max="8194" width="10.85546875" style="45" customWidth="1"/>
    <col min="8195" max="8195" width="12.42578125" style="45" customWidth="1"/>
    <col min="8196" max="8196" width="12.140625" style="45" customWidth="1"/>
    <col min="8197" max="8197" width="12.85546875" style="45" customWidth="1"/>
    <col min="8198" max="8198" width="11.140625" style="45" customWidth="1"/>
    <col min="8199" max="8199" width="10.5703125" style="45" customWidth="1"/>
    <col min="8200" max="8200" width="12.85546875" style="45" customWidth="1"/>
    <col min="8201" max="8201" width="11" style="45" customWidth="1"/>
    <col min="8202" max="8202" width="15.7109375" style="45" customWidth="1"/>
    <col min="8203" max="8203" width="12.5703125" style="45" customWidth="1"/>
    <col min="8204" max="8204" width="13.42578125" style="45" customWidth="1"/>
    <col min="8205" max="8205" width="12.42578125" style="45" customWidth="1"/>
    <col min="8206" max="8206" width="12.7109375" style="45" customWidth="1"/>
    <col min="8207" max="8207" width="11.42578125" style="45" customWidth="1"/>
    <col min="8208" max="8448" width="9.140625" style="45"/>
    <col min="8449" max="8449" width="12.42578125" style="45" customWidth="1"/>
    <col min="8450" max="8450" width="10.85546875" style="45" customWidth="1"/>
    <col min="8451" max="8451" width="12.42578125" style="45" customWidth="1"/>
    <col min="8452" max="8452" width="12.140625" style="45" customWidth="1"/>
    <col min="8453" max="8453" width="12.85546875" style="45" customWidth="1"/>
    <col min="8454" max="8454" width="11.140625" style="45" customWidth="1"/>
    <col min="8455" max="8455" width="10.5703125" style="45" customWidth="1"/>
    <col min="8456" max="8456" width="12.85546875" style="45" customWidth="1"/>
    <col min="8457" max="8457" width="11" style="45" customWidth="1"/>
    <col min="8458" max="8458" width="15.7109375" style="45" customWidth="1"/>
    <col min="8459" max="8459" width="12.5703125" style="45" customWidth="1"/>
    <col min="8460" max="8460" width="13.42578125" style="45" customWidth="1"/>
    <col min="8461" max="8461" width="12.42578125" style="45" customWidth="1"/>
    <col min="8462" max="8462" width="12.7109375" style="45" customWidth="1"/>
    <col min="8463" max="8463" width="11.42578125" style="45" customWidth="1"/>
    <col min="8464" max="8704" width="9.140625" style="45"/>
    <col min="8705" max="8705" width="12.42578125" style="45" customWidth="1"/>
    <col min="8706" max="8706" width="10.85546875" style="45" customWidth="1"/>
    <col min="8707" max="8707" width="12.42578125" style="45" customWidth="1"/>
    <col min="8708" max="8708" width="12.140625" style="45" customWidth="1"/>
    <col min="8709" max="8709" width="12.85546875" style="45" customWidth="1"/>
    <col min="8710" max="8710" width="11.140625" style="45" customWidth="1"/>
    <col min="8711" max="8711" width="10.5703125" style="45" customWidth="1"/>
    <col min="8712" max="8712" width="12.85546875" style="45" customWidth="1"/>
    <col min="8713" max="8713" width="11" style="45" customWidth="1"/>
    <col min="8714" max="8714" width="15.7109375" style="45" customWidth="1"/>
    <col min="8715" max="8715" width="12.5703125" style="45" customWidth="1"/>
    <col min="8716" max="8716" width="13.42578125" style="45" customWidth="1"/>
    <col min="8717" max="8717" width="12.42578125" style="45" customWidth="1"/>
    <col min="8718" max="8718" width="12.7109375" style="45" customWidth="1"/>
    <col min="8719" max="8719" width="11.42578125" style="45" customWidth="1"/>
    <col min="8720" max="8960" width="9.140625" style="45"/>
    <col min="8961" max="8961" width="12.42578125" style="45" customWidth="1"/>
    <col min="8962" max="8962" width="10.85546875" style="45" customWidth="1"/>
    <col min="8963" max="8963" width="12.42578125" style="45" customWidth="1"/>
    <col min="8964" max="8964" width="12.140625" style="45" customWidth="1"/>
    <col min="8965" max="8965" width="12.85546875" style="45" customWidth="1"/>
    <col min="8966" max="8966" width="11.140625" style="45" customWidth="1"/>
    <col min="8967" max="8967" width="10.5703125" style="45" customWidth="1"/>
    <col min="8968" max="8968" width="12.85546875" style="45" customWidth="1"/>
    <col min="8969" max="8969" width="11" style="45" customWidth="1"/>
    <col min="8970" max="8970" width="15.7109375" style="45" customWidth="1"/>
    <col min="8971" max="8971" width="12.5703125" style="45" customWidth="1"/>
    <col min="8972" max="8972" width="13.42578125" style="45" customWidth="1"/>
    <col min="8973" max="8973" width="12.42578125" style="45" customWidth="1"/>
    <col min="8974" max="8974" width="12.7109375" style="45" customWidth="1"/>
    <col min="8975" max="8975" width="11.42578125" style="45" customWidth="1"/>
    <col min="8976" max="9216" width="9.140625" style="45"/>
    <col min="9217" max="9217" width="12.42578125" style="45" customWidth="1"/>
    <col min="9218" max="9218" width="10.85546875" style="45" customWidth="1"/>
    <col min="9219" max="9219" width="12.42578125" style="45" customWidth="1"/>
    <col min="9220" max="9220" width="12.140625" style="45" customWidth="1"/>
    <col min="9221" max="9221" width="12.85546875" style="45" customWidth="1"/>
    <col min="9222" max="9222" width="11.140625" style="45" customWidth="1"/>
    <col min="9223" max="9223" width="10.5703125" style="45" customWidth="1"/>
    <col min="9224" max="9224" width="12.85546875" style="45" customWidth="1"/>
    <col min="9225" max="9225" width="11" style="45" customWidth="1"/>
    <col min="9226" max="9226" width="15.7109375" style="45" customWidth="1"/>
    <col min="9227" max="9227" width="12.5703125" style="45" customWidth="1"/>
    <col min="9228" max="9228" width="13.42578125" style="45" customWidth="1"/>
    <col min="9229" max="9229" width="12.42578125" style="45" customWidth="1"/>
    <col min="9230" max="9230" width="12.7109375" style="45" customWidth="1"/>
    <col min="9231" max="9231" width="11.42578125" style="45" customWidth="1"/>
    <col min="9232" max="9472" width="9.140625" style="45"/>
    <col min="9473" max="9473" width="12.42578125" style="45" customWidth="1"/>
    <col min="9474" max="9474" width="10.85546875" style="45" customWidth="1"/>
    <col min="9475" max="9475" width="12.42578125" style="45" customWidth="1"/>
    <col min="9476" max="9476" width="12.140625" style="45" customWidth="1"/>
    <col min="9477" max="9477" width="12.85546875" style="45" customWidth="1"/>
    <col min="9478" max="9478" width="11.140625" style="45" customWidth="1"/>
    <col min="9479" max="9479" width="10.5703125" style="45" customWidth="1"/>
    <col min="9480" max="9480" width="12.85546875" style="45" customWidth="1"/>
    <col min="9481" max="9481" width="11" style="45" customWidth="1"/>
    <col min="9482" max="9482" width="15.7109375" style="45" customWidth="1"/>
    <col min="9483" max="9483" width="12.5703125" style="45" customWidth="1"/>
    <col min="9484" max="9484" width="13.42578125" style="45" customWidth="1"/>
    <col min="9485" max="9485" width="12.42578125" style="45" customWidth="1"/>
    <col min="9486" max="9486" width="12.7109375" style="45" customWidth="1"/>
    <col min="9487" max="9487" width="11.42578125" style="45" customWidth="1"/>
    <col min="9488" max="9728" width="9.140625" style="45"/>
    <col min="9729" max="9729" width="12.42578125" style="45" customWidth="1"/>
    <col min="9730" max="9730" width="10.85546875" style="45" customWidth="1"/>
    <col min="9731" max="9731" width="12.42578125" style="45" customWidth="1"/>
    <col min="9732" max="9732" width="12.140625" style="45" customWidth="1"/>
    <col min="9733" max="9733" width="12.85546875" style="45" customWidth="1"/>
    <col min="9734" max="9734" width="11.140625" style="45" customWidth="1"/>
    <col min="9735" max="9735" width="10.5703125" style="45" customWidth="1"/>
    <col min="9736" max="9736" width="12.85546875" style="45" customWidth="1"/>
    <col min="9737" max="9737" width="11" style="45" customWidth="1"/>
    <col min="9738" max="9738" width="15.7109375" style="45" customWidth="1"/>
    <col min="9739" max="9739" width="12.5703125" style="45" customWidth="1"/>
    <col min="9740" max="9740" width="13.42578125" style="45" customWidth="1"/>
    <col min="9741" max="9741" width="12.42578125" style="45" customWidth="1"/>
    <col min="9742" max="9742" width="12.7109375" style="45" customWidth="1"/>
    <col min="9743" max="9743" width="11.42578125" style="45" customWidth="1"/>
    <col min="9744" max="9984" width="9.140625" style="45"/>
    <col min="9985" max="9985" width="12.42578125" style="45" customWidth="1"/>
    <col min="9986" max="9986" width="10.85546875" style="45" customWidth="1"/>
    <col min="9987" max="9987" width="12.42578125" style="45" customWidth="1"/>
    <col min="9988" max="9988" width="12.140625" style="45" customWidth="1"/>
    <col min="9989" max="9989" width="12.85546875" style="45" customWidth="1"/>
    <col min="9990" max="9990" width="11.140625" style="45" customWidth="1"/>
    <col min="9991" max="9991" width="10.5703125" style="45" customWidth="1"/>
    <col min="9992" max="9992" width="12.85546875" style="45" customWidth="1"/>
    <col min="9993" max="9993" width="11" style="45" customWidth="1"/>
    <col min="9994" max="9994" width="15.7109375" style="45" customWidth="1"/>
    <col min="9995" max="9995" width="12.5703125" style="45" customWidth="1"/>
    <col min="9996" max="9996" width="13.42578125" style="45" customWidth="1"/>
    <col min="9997" max="9997" width="12.42578125" style="45" customWidth="1"/>
    <col min="9998" max="9998" width="12.7109375" style="45" customWidth="1"/>
    <col min="9999" max="9999" width="11.42578125" style="45" customWidth="1"/>
    <col min="10000" max="10240" width="9.140625" style="45"/>
    <col min="10241" max="10241" width="12.42578125" style="45" customWidth="1"/>
    <col min="10242" max="10242" width="10.85546875" style="45" customWidth="1"/>
    <col min="10243" max="10243" width="12.42578125" style="45" customWidth="1"/>
    <col min="10244" max="10244" width="12.140625" style="45" customWidth="1"/>
    <col min="10245" max="10245" width="12.85546875" style="45" customWidth="1"/>
    <col min="10246" max="10246" width="11.140625" style="45" customWidth="1"/>
    <col min="10247" max="10247" width="10.5703125" style="45" customWidth="1"/>
    <col min="10248" max="10248" width="12.85546875" style="45" customWidth="1"/>
    <col min="10249" max="10249" width="11" style="45" customWidth="1"/>
    <col min="10250" max="10250" width="15.7109375" style="45" customWidth="1"/>
    <col min="10251" max="10251" width="12.5703125" style="45" customWidth="1"/>
    <col min="10252" max="10252" width="13.42578125" style="45" customWidth="1"/>
    <col min="10253" max="10253" width="12.42578125" style="45" customWidth="1"/>
    <col min="10254" max="10254" width="12.7109375" style="45" customWidth="1"/>
    <col min="10255" max="10255" width="11.42578125" style="45" customWidth="1"/>
    <col min="10256" max="10496" width="9.140625" style="45"/>
    <col min="10497" max="10497" width="12.42578125" style="45" customWidth="1"/>
    <col min="10498" max="10498" width="10.85546875" style="45" customWidth="1"/>
    <col min="10499" max="10499" width="12.42578125" style="45" customWidth="1"/>
    <col min="10500" max="10500" width="12.140625" style="45" customWidth="1"/>
    <col min="10501" max="10501" width="12.85546875" style="45" customWidth="1"/>
    <col min="10502" max="10502" width="11.140625" style="45" customWidth="1"/>
    <col min="10503" max="10503" width="10.5703125" style="45" customWidth="1"/>
    <col min="10504" max="10504" width="12.85546875" style="45" customWidth="1"/>
    <col min="10505" max="10505" width="11" style="45" customWidth="1"/>
    <col min="10506" max="10506" width="15.7109375" style="45" customWidth="1"/>
    <col min="10507" max="10507" width="12.5703125" style="45" customWidth="1"/>
    <col min="10508" max="10508" width="13.42578125" style="45" customWidth="1"/>
    <col min="10509" max="10509" width="12.42578125" style="45" customWidth="1"/>
    <col min="10510" max="10510" width="12.7109375" style="45" customWidth="1"/>
    <col min="10511" max="10511" width="11.42578125" style="45" customWidth="1"/>
    <col min="10512" max="10752" width="9.140625" style="45"/>
    <col min="10753" max="10753" width="12.42578125" style="45" customWidth="1"/>
    <col min="10754" max="10754" width="10.85546875" style="45" customWidth="1"/>
    <col min="10755" max="10755" width="12.42578125" style="45" customWidth="1"/>
    <col min="10756" max="10756" width="12.140625" style="45" customWidth="1"/>
    <col min="10757" max="10757" width="12.85546875" style="45" customWidth="1"/>
    <col min="10758" max="10758" width="11.140625" style="45" customWidth="1"/>
    <col min="10759" max="10759" width="10.5703125" style="45" customWidth="1"/>
    <col min="10760" max="10760" width="12.85546875" style="45" customWidth="1"/>
    <col min="10761" max="10761" width="11" style="45" customWidth="1"/>
    <col min="10762" max="10762" width="15.7109375" style="45" customWidth="1"/>
    <col min="10763" max="10763" width="12.5703125" style="45" customWidth="1"/>
    <col min="10764" max="10764" width="13.42578125" style="45" customWidth="1"/>
    <col min="10765" max="10765" width="12.42578125" style="45" customWidth="1"/>
    <col min="10766" max="10766" width="12.7109375" style="45" customWidth="1"/>
    <col min="10767" max="10767" width="11.42578125" style="45" customWidth="1"/>
    <col min="10768" max="11008" width="9.140625" style="45"/>
    <col min="11009" max="11009" width="12.42578125" style="45" customWidth="1"/>
    <col min="11010" max="11010" width="10.85546875" style="45" customWidth="1"/>
    <col min="11011" max="11011" width="12.42578125" style="45" customWidth="1"/>
    <col min="11012" max="11012" width="12.140625" style="45" customWidth="1"/>
    <col min="11013" max="11013" width="12.85546875" style="45" customWidth="1"/>
    <col min="11014" max="11014" width="11.140625" style="45" customWidth="1"/>
    <col min="11015" max="11015" width="10.5703125" style="45" customWidth="1"/>
    <col min="11016" max="11016" width="12.85546875" style="45" customWidth="1"/>
    <col min="11017" max="11017" width="11" style="45" customWidth="1"/>
    <col min="11018" max="11018" width="15.7109375" style="45" customWidth="1"/>
    <col min="11019" max="11019" width="12.5703125" style="45" customWidth="1"/>
    <col min="11020" max="11020" width="13.42578125" style="45" customWidth="1"/>
    <col min="11021" max="11021" width="12.42578125" style="45" customWidth="1"/>
    <col min="11022" max="11022" width="12.7109375" style="45" customWidth="1"/>
    <col min="11023" max="11023" width="11.42578125" style="45" customWidth="1"/>
    <col min="11024" max="11264" width="9.140625" style="45"/>
    <col min="11265" max="11265" width="12.42578125" style="45" customWidth="1"/>
    <col min="11266" max="11266" width="10.85546875" style="45" customWidth="1"/>
    <col min="11267" max="11267" width="12.42578125" style="45" customWidth="1"/>
    <col min="11268" max="11268" width="12.140625" style="45" customWidth="1"/>
    <col min="11269" max="11269" width="12.85546875" style="45" customWidth="1"/>
    <col min="11270" max="11270" width="11.140625" style="45" customWidth="1"/>
    <col min="11271" max="11271" width="10.5703125" style="45" customWidth="1"/>
    <col min="11272" max="11272" width="12.85546875" style="45" customWidth="1"/>
    <col min="11273" max="11273" width="11" style="45" customWidth="1"/>
    <col min="11274" max="11274" width="15.7109375" style="45" customWidth="1"/>
    <col min="11275" max="11275" width="12.5703125" style="45" customWidth="1"/>
    <col min="11276" max="11276" width="13.42578125" style="45" customWidth="1"/>
    <col min="11277" max="11277" width="12.42578125" style="45" customWidth="1"/>
    <col min="11278" max="11278" width="12.7109375" style="45" customWidth="1"/>
    <col min="11279" max="11279" width="11.42578125" style="45" customWidth="1"/>
    <col min="11280" max="11520" width="9.140625" style="45"/>
    <col min="11521" max="11521" width="12.42578125" style="45" customWidth="1"/>
    <col min="11522" max="11522" width="10.85546875" style="45" customWidth="1"/>
    <col min="11523" max="11523" width="12.42578125" style="45" customWidth="1"/>
    <col min="11524" max="11524" width="12.140625" style="45" customWidth="1"/>
    <col min="11525" max="11525" width="12.85546875" style="45" customWidth="1"/>
    <col min="11526" max="11526" width="11.140625" style="45" customWidth="1"/>
    <col min="11527" max="11527" width="10.5703125" style="45" customWidth="1"/>
    <col min="11528" max="11528" width="12.85546875" style="45" customWidth="1"/>
    <col min="11529" max="11529" width="11" style="45" customWidth="1"/>
    <col min="11530" max="11530" width="15.7109375" style="45" customWidth="1"/>
    <col min="11531" max="11531" width="12.5703125" style="45" customWidth="1"/>
    <col min="11532" max="11532" width="13.42578125" style="45" customWidth="1"/>
    <col min="11533" max="11533" width="12.42578125" style="45" customWidth="1"/>
    <col min="11534" max="11534" width="12.7109375" style="45" customWidth="1"/>
    <col min="11535" max="11535" width="11.42578125" style="45" customWidth="1"/>
    <col min="11536" max="11776" width="9.140625" style="45"/>
    <col min="11777" max="11777" width="12.42578125" style="45" customWidth="1"/>
    <col min="11778" max="11778" width="10.85546875" style="45" customWidth="1"/>
    <col min="11779" max="11779" width="12.42578125" style="45" customWidth="1"/>
    <col min="11780" max="11780" width="12.140625" style="45" customWidth="1"/>
    <col min="11781" max="11781" width="12.85546875" style="45" customWidth="1"/>
    <col min="11782" max="11782" width="11.140625" style="45" customWidth="1"/>
    <col min="11783" max="11783" width="10.5703125" style="45" customWidth="1"/>
    <col min="11784" max="11784" width="12.85546875" style="45" customWidth="1"/>
    <col min="11785" max="11785" width="11" style="45" customWidth="1"/>
    <col min="11786" max="11786" width="15.7109375" style="45" customWidth="1"/>
    <col min="11787" max="11787" width="12.5703125" style="45" customWidth="1"/>
    <col min="11788" max="11788" width="13.42578125" style="45" customWidth="1"/>
    <col min="11789" max="11789" width="12.42578125" style="45" customWidth="1"/>
    <col min="11790" max="11790" width="12.7109375" style="45" customWidth="1"/>
    <col min="11791" max="11791" width="11.42578125" style="45" customWidth="1"/>
    <col min="11792" max="12032" width="9.140625" style="45"/>
    <col min="12033" max="12033" width="12.42578125" style="45" customWidth="1"/>
    <col min="12034" max="12034" width="10.85546875" style="45" customWidth="1"/>
    <col min="12035" max="12035" width="12.42578125" style="45" customWidth="1"/>
    <col min="12036" max="12036" width="12.140625" style="45" customWidth="1"/>
    <col min="12037" max="12037" width="12.85546875" style="45" customWidth="1"/>
    <col min="12038" max="12038" width="11.140625" style="45" customWidth="1"/>
    <col min="12039" max="12039" width="10.5703125" style="45" customWidth="1"/>
    <col min="12040" max="12040" width="12.85546875" style="45" customWidth="1"/>
    <col min="12041" max="12041" width="11" style="45" customWidth="1"/>
    <col min="12042" max="12042" width="15.7109375" style="45" customWidth="1"/>
    <col min="12043" max="12043" width="12.5703125" style="45" customWidth="1"/>
    <col min="12044" max="12044" width="13.42578125" style="45" customWidth="1"/>
    <col min="12045" max="12045" width="12.42578125" style="45" customWidth="1"/>
    <col min="12046" max="12046" width="12.7109375" style="45" customWidth="1"/>
    <col min="12047" max="12047" width="11.42578125" style="45" customWidth="1"/>
    <col min="12048" max="12288" width="9.140625" style="45"/>
    <col min="12289" max="12289" width="12.42578125" style="45" customWidth="1"/>
    <col min="12290" max="12290" width="10.85546875" style="45" customWidth="1"/>
    <col min="12291" max="12291" width="12.42578125" style="45" customWidth="1"/>
    <col min="12292" max="12292" width="12.140625" style="45" customWidth="1"/>
    <col min="12293" max="12293" width="12.85546875" style="45" customWidth="1"/>
    <col min="12294" max="12294" width="11.140625" style="45" customWidth="1"/>
    <col min="12295" max="12295" width="10.5703125" style="45" customWidth="1"/>
    <col min="12296" max="12296" width="12.85546875" style="45" customWidth="1"/>
    <col min="12297" max="12297" width="11" style="45" customWidth="1"/>
    <col min="12298" max="12298" width="15.7109375" style="45" customWidth="1"/>
    <col min="12299" max="12299" width="12.5703125" style="45" customWidth="1"/>
    <col min="12300" max="12300" width="13.42578125" style="45" customWidth="1"/>
    <col min="12301" max="12301" width="12.42578125" style="45" customWidth="1"/>
    <col min="12302" max="12302" width="12.7109375" style="45" customWidth="1"/>
    <col min="12303" max="12303" width="11.42578125" style="45" customWidth="1"/>
    <col min="12304" max="12544" width="9.140625" style="45"/>
    <col min="12545" max="12545" width="12.42578125" style="45" customWidth="1"/>
    <col min="12546" max="12546" width="10.85546875" style="45" customWidth="1"/>
    <col min="12547" max="12547" width="12.42578125" style="45" customWidth="1"/>
    <col min="12548" max="12548" width="12.140625" style="45" customWidth="1"/>
    <col min="12549" max="12549" width="12.85546875" style="45" customWidth="1"/>
    <col min="12550" max="12550" width="11.140625" style="45" customWidth="1"/>
    <col min="12551" max="12551" width="10.5703125" style="45" customWidth="1"/>
    <col min="12552" max="12552" width="12.85546875" style="45" customWidth="1"/>
    <col min="12553" max="12553" width="11" style="45" customWidth="1"/>
    <col min="12554" max="12554" width="15.7109375" style="45" customWidth="1"/>
    <col min="12555" max="12555" width="12.5703125" style="45" customWidth="1"/>
    <col min="12556" max="12556" width="13.42578125" style="45" customWidth="1"/>
    <col min="12557" max="12557" width="12.42578125" style="45" customWidth="1"/>
    <col min="12558" max="12558" width="12.7109375" style="45" customWidth="1"/>
    <col min="12559" max="12559" width="11.42578125" style="45" customWidth="1"/>
    <col min="12560" max="12800" width="9.140625" style="45"/>
    <col min="12801" max="12801" width="12.42578125" style="45" customWidth="1"/>
    <col min="12802" max="12802" width="10.85546875" style="45" customWidth="1"/>
    <col min="12803" max="12803" width="12.42578125" style="45" customWidth="1"/>
    <col min="12804" max="12804" width="12.140625" style="45" customWidth="1"/>
    <col min="12805" max="12805" width="12.85546875" style="45" customWidth="1"/>
    <col min="12806" max="12806" width="11.140625" style="45" customWidth="1"/>
    <col min="12807" max="12807" width="10.5703125" style="45" customWidth="1"/>
    <col min="12808" max="12808" width="12.85546875" style="45" customWidth="1"/>
    <col min="12809" max="12809" width="11" style="45" customWidth="1"/>
    <col min="12810" max="12810" width="15.7109375" style="45" customWidth="1"/>
    <col min="12811" max="12811" width="12.5703125" style="45" customWidth="1"/>
    <col min="12812" max="12812" width="13.42578125" style="45" customWidth="1"/>
    <col min="12813" max="12813" width="12.42578125" style="45" customWidth="1"/>
    <col min="12814" max="12814" width="12.7109375" style="45" customWidth="1"/>
    <col min="12815" max="12815" width="11.42578125" style="45" customWidth="1"/>
    <col min="12816" max="13056" width="9.140625" style="45"/>
    <col min="13057" max="13057" width="12.42578125" style="45" customWidth="1"/>
    <col min="13058" max="13058" width="10.85546875" style="45" customWidth="1"/>
    <col min="13059" max="13059" width="12.42578125" style="45" customWidth="1"/>
    <col min="13060" max="13060" width="12.140625" style="45" customWidth="1"/>
    <col min="13061" max="13061" width="12.85546875" style="45" customWidth="1"/>
    <col min="13062" max="13062" width="11.140625" style="45" customWidth="1"/>
    <col min="13063" max="13063" width="10.5703125" style="45" customWidth="1"/>
    <col min="13064" max="13064" width="12.85546875" style="45" customWidth="1"/>
    <col min="13065" max="13065" width="11" style="45" customWidth="1"/>
    <col min="13066" max="13066" width="15.7109375" style="45" customWidth="1"/>
    <col min="13067" max="13067" width="12.5703125" style="45" customWidth="1"/>
    <col min="13068" max="13068" width="13.42578125" style="45" customWidth="1"/>
    <col min="13069" max="13069" width="12.42578125" style="45" customWidth="1"/>
    <col min="13070" max="13070" width="12.7109375" style="45" customWidth="1"/>
    <col min="13071" max="13071" width="11.42578125" style="45" customWidth="1"/>
    <col min="13072" max="13312" width="9.140625" style="45"/>
    <col min="13313" max="13313" width="12.42578125" style="45" customWidth="1"/>
    <col min="13314" max="13314" width="10.85546875" style="45" customWidth="1"/>
    <col min="13315" max="13315" width="12.42578125" style="45" customWidth="1"/>
    <col min="13316" max="13316" width="12.140625" style="45" customWidth="1"/>
    <col min="13317" max="13317" width="12.85546875" style="45" customWidth="1"/>
    <col min="13318" max="13318" width="11.140625" style="45" customWidth="1"/>
    <col min="13319" max="13319" width="10.5703125" style="45" customWidth="1"/>
    <col min="13320" max="13320" width="12.85546875" style="45" customWidth="1"/>
    <col min="13321" max="13321" width="11" style="45" customWidth="1"/>
    <col min="13322" max="13322" width="15.7109375" style="45" customWidth="1"/>
    <col min="13323" max="13323" width="12.5703125" style="45" customWidth="1"/>
    <col min="13324" max="13324" width="13.42578125" style="45" customWidth="1"/>
    <col min="13325" max="13325" width="12.42578125" style="45" customWidth="1"/>
    <col min="13326" max="13326" width="12.7109375" style="45" customWidth="1"/>
    <col min="13327" max="13327" width="11.42578125" style="45" customWidth="1"/>
    <col min="13328" max="13568" width="9.140625" style="45"/>
    <col min="13569" max="13569" width="12.42578125" style="45" customWidth="1"/>
    <col min="13570" max="13570" width="10.85546875" style="45" customWidth="1"/>
    <col min="13571" max="13571" width="12.42578125" style="45" customWidth="1"/>
    <col min="13572" max="13572" width="12.140625" style="45" customWidth="1"/>
    <col min="13573" max="13573" width="12.85546875" style="45" customWidth="1"/>
    <col min="13574" max="13574" width="11.140625" style="45" customWidth="1"/>
    <col min="13575" max="13575" width="10.5703125" style="45" customWidth="1"/>
    <col min="13576" max="13576" width="12.85546875" style="45" customWidth="1"/>
    <col min="13577" max="13577" width="11" style="45" customWidth="1"/>
    <col min="13578" max="13578" width="15.7109375" style="45" customWidth="1"/>
    <col min="13579" max="13579" width="12.5703125" style="45" customWidth="1"/>
    <col min="13580" max="13580" width="13.42578125" style="45" customWidth="1"/>
    <col min="13581" max="13581" width="12.42578125" style="45" customWidth="1"/>
    <col min="13582" max="13582" width="12.7109375" style="45" customWidth="1"/>
    <col min="13583" max="13583" width="11.42578125" style="45" customWidth="1"/>
    <col min="13584" max="13824" width="9.140625" style="45"/>
    <col min="13825" max="13825" width="12.42578125" style="45" customWidth="1"/>
    <col min="13826" max="13826" width="10.85546875" style="45" customWidth="1"/>
    <col min="13827" max="13827" width="12.42578125" style="45" customWidth="1"/>
    <col min="13828" max="13828" width="12.140625" style="45" customWidth="1"/>
    <col min="13829" max="13829" width="12.85546875" style="45" customWidth="1"/>
    <col min="13830" max="13830" width="11.140625" style="45" customWidth="1"/>
    <col min="13831" max="13831" width="10.5703125" style="45" customWidth="1"/>
    <col min="13832" max="13832" width="12.85546875" style="45" customWidth="1"/>
    <col min="13833" max="13833" width="11" style="45" customWidth="1"/>
    <col min="13834" max="13834" width="15.7109375" style="45" customWidth="1"/>
    <col min="13835" max="13835" width="12.5703125" style="45" customWidth="1"/>
    <col min="13836" max="13836" width="13.42578125" style="45" customWidth="1"/>
    <col min="13837" max="13837" width="12.42578125" style="45" customWidth="1"/>
    <col min="13838" max="13838" width="12.7109375" style="45" customWidth="1"/>
    <col min="13839" max="13839" width="11.42578125" style="45" customWidth="1"/>
    <col min="13840" max="14080" width="9.140625" style="45"/>
    <col min="14081" max="14081" width="12.42578125" style="45" customWidth="1"/>
    <col min="14082" max="14082" width="10.85546875" style="45" customWidth="1"/>
    <col min="14083" max="14083" width="12.42578125" style="45" customWidth="1"/>
    <col min="14084" max="14084" width="12.140625" style="45" customWidth="1"/>
    <col min="14085" max="14085" width="12.85546875" style="45" customWidth="1"/>
    <col min="14086" max="14086" width="11.140625" style="45" customWidth="1"/>
    <col min="14087" max="14087" width="10.5703125" style="45" customWidth="1"/>
    <col min="14088" max="14088" width="12.85546875" style="45" customWidth="1"/>
    <col min="14089" max="14089" width="11" style="45" customWidth="1"/>
    <col min="14090" max="14090" width="15.7109375" style="45" customWidth="1"/>
    <col min="14091" max="14091" width="12.5703125" style="45" customWidth="1"/>
    <col min="14092" max="14092" width="13.42578125" style="45" customWidth="1"/>
    <col min="14093" max="14093" width="12.42578125" style="45" customWidth="1"/>
    <col min="14094" max="14094" width="12.7109375" style="45" customWidth="1"/>
    <col min="14095" max="14095" width="11.42578125" style="45" customWidth="1"/>
    <col min="14096" max="14336" width="9.140625" style="45"/>
    <col min="14337" max="14337" width="12.42578125" style="45" customWidth="1"/>
    <col min="14338" max="14338" width="10.85546875" style="45" customWidth="1"/>
    <col min="14339" max="14339" width="12.42578125" style="45" customWidth="1"/>
    <col min="14340" max="14340" width="12.140625" style="45" customWidth="1"/>
    <col min="14341" max="14341" width="12.85546875" style="45" customWidth="1"/>
    <col min="14342" max="14342" width="11.140625" style="45" customWidth="1"/>
    <col min="14343" max="14343" width="10.5703125" style="45" customWidth="1"/>
    <col min="14344" max="14344" width="12.85546875" style="45" customWidth="1"/>
    <col min="14345" max="14345" width="11" style="45" customWidth="1"/>
    <col min="14346" max="14346" width="15.7109375" style="45" customWidth="1"/>
    <col min="14347" max="14347" width="12.5703125" style="45" customWidth="1"/>
    <col min="14348" max="14348" width="13.42578125" style="45" customWidth="1"/>
    <col min="14349" max="14349" width="12.42578125" style="45" customWidth="1"/>
    <col min="14350" max="14350" width="12.7109375" style="45" customWidth="1"/>
    <col min="14351" max="14351" width="11.42578125" style="45" customWidth="1"/>
    <col min="14352" max="14592" width="9.140625" style="45"/>
    <col min="14593" max="14593" width="12.42578125" style="45" customWidth="1"/>
    <col min="14594" max="14594" width="10.85546875" style="45" customWidth="1"/>
    <col min="14595" max="14595" width="12.42578125" style="45" customWidth="1"/>
    <col min="14596" max="14596" width="12.140625" style="45" customWidth="1"/>
    <col min="14597" max="14597" width="12.85546875" style="45" customWidth="1"/>
    <col min="14598" max="14598" width="11.140625" style="45" customWidth="1"/>
    <col min="14599" max="14599" width="10.5703125" style="45" customWidth="1"/>
    <col min="14600" max="14600" width="12.85546875" style="45" customWidth="1"/>
    <col min="14601" max="14601" width="11" style="45" customWidth="1"/>
    <col min="14602" max="14602" width="15.7109375" style="45" customWidth="1"/>
    <col min="14603" max="14603" width="12.5703125" style="45" customWidth="1"/>
    <col min="14604" max="14604" width="13.42578125" style="45" customWidth="1"/>
    <col min="14605" max="14605" width="12.42578125" style="45" customWidth="1"/>
    <col min="14606" max="14606" width="12.7109375" style="45" customWidth="1"/>
    <col min="14607" max="14607" width="11.42578125" style="45" customWidth="1"/>
    <col min="14608" max="14848" width="9.140625" style="45"/>
    <col min="14849" max="14849" width="12.42578125" style="45" customWidth="1"/>
    <col min="14850" max="14850" width="10.85546875" style="45" customWidth="1"/>
    <col min="14851" max="14851" width="12.42578125" style="45" customWidth="1"/>
    <col min="14852" max="14852" width="12.140625" style="45" customWidth="1"/>
    <col min="14853" max="14853" width="12.85546875" style="45" customWidth="1"/>
    <col min="14854" max="14854" width="11.140625" style="45" customWidth="1"/>
    <col min="14855" max="14855" width="10.5703125" style="45" customWidth="1"/>
    <col min="14856" max="14856" width="12.85546875" style="45" customWidth="1"/>
    <col min="14857" max="14857" width="11" style="45" customWidth="1"/>
    <col min="14858" max="14858" width="15.7109375" style="45" customWidth="1"/>
    <col min="14859" max="14859" width="12.5703125" style="45" customWidth="1"/>
    <col min="14860" max="14860" width="13.42578125" style="45" customWidth="1"/>
    <col min="14861" max="14861" width="12.42578125" style="45" customWidth="1"/>
    <col min="14862" max="14862" width="12.7109375" style="45" customWidth="1"/>
    <col min="14863" max="14863" width="11.42578125" style="45" customWidth="1"/>
    <col min="14864" max="15104" width="9.140625" style="45"/>
    <col min="15105" max="15105" width="12.42578125" style="45" customWidth="1"/>
    <col min="15106" max="15106" width="10.85546875" style="45" customWidth="1"/>
    <col min="15107" max="15107" width="12.42578125" style="45" customWidth="1"/>
    <col min="15108" max="15108" width="12.140625" style="45" customWidth="1"/>
    <col min="15109" max="15109" width="12.85546875" style="45" customWidth="1"/>
    <col min="15110" max="15110" width="11.140625" style="45" customWidth="1"/>
    <col min="15111" max="15111" width="10.5703125" style="45" customWidth="1"/>
    <col min="15112" max="15112" width="12.85546875" style="45" customWidth="1"/>
    <col min="15113" max="15113" width="11" style="45" customWidth="1"/>
    <col min="15114" max="15114" width="15.7109375" style="45" customWidth="1"/>
    <col min="15115" max="15115" width="12.5703125" style="45" customWidth="1"/>
    <col min="15116" max="15116" width="13.42578125" style="45" customWidth="1"/>
    <col min="15117" max="15117" width="12.42578125" style="45" customWidth="1"/>
    <col min="15118" max="15118" width="12.7109375" style="45" customWidth="1"/>
    <col min="15119" max="15119" width="11.42578125" style="45" customWidth="1"/>
    <col min="15120" max="15360" width="9.140625" style="45"/>
    <col min="15361" max="15361" width="12.42578125" style="45" customWidth="1"/>
    <col min="15362" max="15362" width="10.85546875" style="45" customWidth="1"/>
    <col min="15363" max="15363" width="12.42578125" style="45" customWidth="1"/>
    <col min="15364" max="15364" width="12.140625" style="45" customWidth="1"/>
    <col min="15365" max="15365" width="12.85546875" style="45" customWidth="1"/>
    <col min="15366" max="15366" width="11.140625" style="45" customWidth="1"/>
    <col min="15367" max="15367" width="10.5703125" style="45" customWidth="1"/>
    <col min="15368" max="15368" width="12.85546875" style="45" customWidth="1"/>
    <col min="15369" max="15369" width="11" style="45" customWidth="1"/>
    <col min="15370" max="15370" width="15.7109375" style="45" customWidth="1"/>
    <col min="15371" max="15371" width="12.5703125" style="45" customWidth="1"/>
    <col min="15372" max="15372" width="13.42578125" style="45" customWidth="1"/>
    <col min="15373" max="15373" width="12.42578125" style="45" customWidth="1"/>
    <col min="15374" max="15374" width="12.7109375" style="45" customWidth="1"/>
    <col min="15375" max="15375" width="11.42578125" style="45" customWidth="1"/>
    <col min="15376" max="15616" width="9.140625" style="45"/>
    <col min="15617" max="15617" width="12.42578125" style="45" customWidth="1"/>
    <col min="15618" max="15618" width="10.85546875" style="45" customWidth="1"/>
    <col min="15619" max="15619" width="12.42578125" style="45" customWidth="1"/>
    <col min="15620" max="15620" width="12.140625" style="45" customWidth="1"/>
    <col min="15621" max="15621" width="12.85546875" style="45" customWidth="1"/>
    <col min="15622" max="15622" width="11.140625" style="45" customWidth="1"/>
    <col min="15623" max="15623" width="10.5703125" style="45" customWidth="1"/>
    <col min="15624" max="15624" width="12.85546875" style="45" customWidth="1"/>
    <col min="15625" max="15625" width="11" style="45" customWidth="1"/>
    <col min="15626" max="15626" width="15.7109375" style="45" customWidth="1"/>
    <col min="15627" max="15627" width="12.5703125" style="45" customWidth="1"/>
    <col min="15628" max="15628" width="13.42578125" style="45" customWidth="1"/>
    <col min="15629" max="15629" width="12.42578125" style="45" customWidth="1"/>
    <col min="15630" max="15630" width="12.7109375" style="45" customWidth="1"/>
    <col min="15631" max="15631" width="11.42578125" style="45" customWidth="1"/>
    <col min="15632" max="15872" width="9.140625" style="45"/>
    <col min="15873" max="15873" width="12.42578125" style="45" customWidth="1"/>
    <col min="15874" max="15874" width="10.85546875" style="45" customWidth="1"/>
    <col min="15875" max="15875" width="12.42578125" style="45" customWidth="1"/>
    <col min="15876" max="15876" width="12.140625" style="45" customWidth="1"/>
    <col min="15877" max="15877" width="12.85546875" style="45" customWidth="1"/>
    <col min="15878" max="15878" width="11.140625" style="45" customWidth="1"/>
    <col min="15879" max="15879" width="10.5703125" style="45" customWidth="1"/>
    <col min="15880" max="15880" width="12.85546875" style="45" customWidth="1"/>
    <col min="15881" max="15881" width="11" style="45" customWidth="1"/>
    <col min="15882" max="15882" width="15.7109375" style="45" customWidth="1"/>
    <col min="15883" max="15883" width="12.5703125" style="45" customWidth="1"/>
    <col min="15884" max="15884" width="13.42578125" style="45" customWidth="1"/>
    <col min="15885" max="15885" width="12.42578125" style="45" customWidth="1"/>
    <col min="15886" max="15886" width="12.7109375" style="45" customWidth="1"/>
    <col min="15887" max="15887" width="11.42578125" style="45" customWidth="1"/>
    <col min="15888" max="16128" width="9.140625" style="45"/>
    <col min="16129" max="16129" width="12.42578125" style="45" customWidth="1"/>
    <col min="16130" max="16130" width="10.85546875" style="45" customWidth="1"/>
    <col min="16131" max="16131" width="12.42578125" style="45" customWidth="1"/>
    <col min="16132" max="16132" width="12.140625" style="45" customWidth="1"/>
    <col min="16133" max="16133" width="12.85546875" style="45" customWidth="1"/>
    <col min="16134" max="16134" width="11.140625" style="45" customWidth="1"/>
    <col min="16135" max="16135" width="10.5703125" style="45" customWidth="1"/>
    <col min="16136" max="16136" width="12.85546875" style="45" customWidth="1"/>
    <col min="16137" max="16137" width="11" style="45" customWidth="1"/>
    <col min="16138" max="16138" width="15.7109375" style="45" customWidth="1"/>
    <col min="16139" max="16139" width="12.5703125" style="45" customWidth="1"/>
    <col min="16140" max="16140" width="13.42578125" style="45" customWidth="1"/>
    <col min="16141" max="16141" width="12.42578125" style="45" customWidth="1"/>
    <col min="16142" max="16142" width="12.7109375" style="45" customWidth="1"/>
    <col min="16143" max="16143" width="11.42578125" style="45" customWidth="1"/>
    <col min="16144" max="16384" width="9.140625" style="45"/>
  </cols>
  <sheetData>
    <row r="1" spans="1:15" ht="18" x14ac:dyDescent="0.25">
      <c r="O1" s="55" t="s">
        <v>101</v>
      </c>
    </row>
    <row r="2" spans="1:15" ht="18" x14ac:dyDescent="0.25">
      <c r="O2" s="55" t="s">
        <v>1</v>
      </c>
    </row>
    <row r="3" spans="1:15" ht="18" x14ac:dyDescent="0.25">
      <c r="O3" s="55" t="s">
        <v>102</v>
      </c>
    </row>
    <row r="4" spans="1:15" ht="18" x14ac:dyDescent="0.25">
      <c r="O4" s="55" t="s">
        <v>103</v>
      </c>
    </row>
    <row r="7" spans="1:15" x14ac:dyDescent="0.2">
      <c r="A7" s="51"/>
      <c r="B7" s="52"/>
      <c r="C7" s="52"/>
      <c r="D7" s="52"/>
      <c r="E7" s="52"/>
      <c r="F7" s="52"/>
      <c r="G7" s="52"/>
      <c r="H7" s="52"/>
      <c r="I7" s="52"/>
      <c r="J7" s="52"/>
      <c r="K7" s="52"/>
      <c r="L7" s="52"/>
      <c r="M7" s="52"/>
      <c r="N7" s="52"/>
      <c r="O7" s="52"/>
    </row>
    <row r="8" spans="1:15" s="41" customFormat="1" ht="51" x14ac:dyDescent="0.2">
      <c r="A8" s="39" t="s">
        <v>104</v>
      </c>
      <c r="B8" s="40" t="s">
        <v>105</v>
      </c>
      <c r="C8" s="40" t="s">
        <v>106</v>
      </c>
      <c r="D8" s="40" t="s">
        <v>107</v>
      </c>
      <c r="E8" s="40" t="s">
        <v>108</v>
      </c>
      <c r="F8" s="40" t="s">
        <v>109</v>
      </c>
      <c r="G8" s="40" t="s">
        <v>110</v>
      </c>
      <c r="H8" s="40" t="s">
        <v>111</v>
      </c>
      <c r="I8" s="40" t="s">
        <v>112</v>
      </c>
      <c r="J8" s="40" t="s">
        <v>113</v>
      </c>
      <c r="K8" s="40" t="s">
        <v>114</v>
      </c>
      <c r="L8" s="40" t="s">
        <v>115</v>
      </c>
      <c r="M8" s="40" t="s">
        <v>116</v>
      </c>
      <c r="N8" s="40" t="s">
        <v>117</v>
      </c>
      <c r="O8" s="40" t="s">
        <v>118</v>
      </c>
    </row>
    <row r="9" spans="1:15" x14ac:dyDescent="0.2">
      <c r="A9" s="42" t="s">
        <v>119</v>
      </c>
      <c r="B9" s="43">
        <v>82930</v>
      </c>
      <c r="C9" s="43">
        <v>3219</v>
      </c>
      <c r="D9" s="43">
        <v>59187</v>
      </c>
      <c r="E9" s="43">
        <v>301218</v>
      </c>
      <c r="F9" s="43" t="s">
        <v>76</v>
      </c>
      <c r="G9" s="43">
        <v>6620</v>
      </c>
      <c r="H9" s="43" t="s">
        <v>76</v>
      </c>
      <c r="I9" s="43" t="s">
        <v>76</v>
      </c>
      <c r="J9" s="43" t="s">
        <v>76</v>
      </c>
      <c r="K9" s="43" t="s">
        <v>76</v>
      </c>
      <c r="L9" s="43" t="s">
        <v>76</v>
      </c>
      <c r="M9" s="43" t="s">
        <v>76</v>
      </c>
      <c r="N9" s="43">
        <v>453174</v>
      </c>
      <c r="O9" s="44"/>
    </row>
    <row r="10" spans="1:15" x14ac:dyDescent="0.2">
      <c r="A10" s="42" t="s">
        <v>120</v>
      </c>
      <c r="B10" s="43">
        <v>82859</v>
      </c>
      <c r="C10" s="43">
        <v>2878</v>
      </c>
      <c r="D10" s="43">
        <v>56265</v>
      </c>
      <c r="E10" s="43">
        <v>307059</v>
      </c>
      <c r="F10" s="43" t="s">
        <v>76</v>
      </c>
      <c r="G10" s="43">
        <v>6641</v>
      </c>
      <c r="H10" s="43" t="s">
        <v>76</v>
      </c>
      <c r="I10" s="43" t="s">
        <v>76</v>
      </c>
      <c r="J10" s="43" t="s">
        <v>76</v>
      </c>
      <c r="K10" s="43" t="s">
        <v>76</v>
      </c>
      <c r="L10" s="43" t="s">
        <v>76</v>
      </c>
      <c r="M10" s="43" t="s">
        <v>76</v>
      </c>
      <c r="N10" s="43">
        <v>455702</v>
      </c>
      <c r="O10" s="44">
        <f t="shared" ref="O10:O49" si="0">(N10-N9)/N9</f>
        <v>5.5784312427456118E-3</v>
      </c>
    </row>
    <row r="11" spans="1:15" x14ac:dyDescent="0.2">
      <c r="A11" s="42" t="s">
        <v>121</v>
      </c>
      <c r="B11" s="43">
        <v>80725</v>
      </c>
      <c r="C11" s="43">
        <v>2656</v>
      </c>
      <c r="D11" s="43">
        <v>56773</v>
      </c>
      <c r="E11" s="43">
        <v>315651</v>
      </c>
      <c r="F11" s="43" t="s">
        <v>76</v>
      </c>
      <c r="G11" s="43">
        <v>6559</v>
      </c>
      <c r="H11" s="43" t="s">
        <v>76</v>
      </c>
      <c r="I11" s="43" t="s">
        <v>76</v>
      </c>
      <c r="J11" s="43" t="s">
        <v>76</v>
      </c>
      <c r="K11" s="43" t="s">
        <v>76</v>
      </c>
      <c r="L11" s="43" t="s">
        <v>76</v>
      </c>
      <c r="M11" s="43" t="s">
        <v>76</v>
      </c>
      <c r="N11" s="43">
        <v>462364</v>
      </c>
      <c r="O11" s="44">
        <f t="shared" si="0"/>
        <v>1.4619202900140882E-2</v>
      </c>
    </row>
    <row r="12" spans="1:15" x14ac:dyDescent="0.2">
      <c r="A12" s="42" t="s">
        <v>122</v>
      </c>
      <c r="B12" s="43">
        <v>70010</v>
      </c>
      <c r="C12" s="43">
        <v>2349</v>
      </c>
      <c r="D12" s="43">
        <v>48266</v>
      </c>
      <c r="E12" s="43">
        <v>298483</v>
      </c>
      <c r="F12" s="43" t="s">
        <v>76</v>
      </c>
      <c r="G12" s="43">
        <v>6125</v>
      </c>
      <c r="H12" s="43" t="s">
        <v>76</v>
      </c>
      <c r="I12" s="43" t="s">
        <v>76</v>
      </c>
      <c r="J12" s="43" t="s">
        <v>76</v>
      </c>
      <c r="K12" s="43" t="s">
        <v>76</v>
      </c>
      <c r="L12" s="43" t="s">
        <v>76</v>
      </c>
      <c r="M12" s="43" t="s">
        <v>76</v>
      </c>
      <c r="N12" s="43">
        <v>425233</v>
      </c>
      <c r="O12" s="44">
        <f t="shared" si="0"/>
        <v>-8.0306857800347783E-2</v>
      </c>
    </row>
    <row r="13" spans="1:15" x14ac:dyDescent="0.2">
      <c r="A13" s="42" t="s">
        <v>123</v>
      </c>
      <c r="B13" s="43">
        <v>67330</v>
      </c>
      <c r="C13" s="43">
        <v>2000</v>
      </c>
      <c r="D13" s="43">
        <v>46537</v>
      </c>
      <c r="E13" s="43">
        <v>293623</v>
      </c>
      <c r="F13" s="43" t="s">
        <v>76</v>
      </c>
      <c r="G13" s="43">
        <v>6062</v>
      </c>
      <c r="H13" s="43" t="s">
        <v>76</v>
      </c>
      <c r="I13" s="43" t="s">
        <v>76</v>
      </c>
      <c r="J13" s="43" t="s">
        <v>76</v>
      </c>
      <c r="K13" s="43" t="s">
        <v>76</v>
      </c>
      <c r="L13" s="43" t="s">
        <v>76</v>
      </c>
      <c r="M13" s="43" t="s">
        <v>76</v>
      </c>
      <c r="N13" s="43">
        <v>415552</v>
      </c>
      <c r="O13" s="44">
        <f t="shared" si="0"/>
        <v>-2.2766342217090396E-2</v>
      </c>
    </row>
    <row r="14" spans="1:15" x14ac:dyDescent="0.2">
      <c r="A14" s="42" t="s">
        <v>124</v>
      </c>
      <c r="B14" s="43">
        <v>65203</v>
      </c>
      <c r="C14" s="43">
        <v>1755</v>
      </c>
      <c r="D14" s="43">
        <v>46728</v>
      </c>
      <c r="E14" s="43">
        <v>288619</v>
      </c>
      <c r="F14" s="43" t="s">
        <v>76</v>
      </c>
      <c r="G14" s="43">
        <v>5501</v>
      </c>
      <c r="H14" s="43" t="s">
        <v>76</v>
      </c>
      <c r="I14" s="43" t="s">
        <v>76</v>
      </c>
      <c r="J14" s="43" t="s">
        <v>76</v>
      </c>
      <c r="K14" s="43" t="s">
        <v>76</v>
      </c>
      <c r="L14" s="43" t="s">
        <v>76</v>
      </c>
      <c r="M14" s="43" t="s">
        <v>76</v>
      </c>
      <c r="N14" s="43">
        <v>407806</v>
      </c>
      <c r="O14" s="44">
        <f t="shared" si="0"/>
        <v>-1.8640266440782382E-2</v>
      </c>
    </row>
    <row r="15" spans="1:15" x14ac:dyDescent="0.2">
      <c r="A15" s="42" t="s">
        <v>125</v>
      </c>
      <c r="B15" s="43">
        <v>65849</v>
      </c>
      <c r="C15" s="43">
        <v>1634</v>
      </c>
      <c r="D15" s="43">
        <v>48349</v>
      </c>
      <c r="E15" s="43">
        <v>293188</v>
      </c>
      <c r="F15" s="43" t="s">
        <v>76</v>
      </c>
      <c r="G15" s="43">
        <v>5333</v>
      </c>
      <c r="H15" s="43" t="s">
        <v>76</v>
      </c>
      <c r="I15" s="43" t="s">
        <v>76</v>
      </c>
      <c r="J15" s="43" t="s">
        <v>76</v>
      </c>
      <c r="K15" s="43" t="s">
        <v>76</v>
      </c>
      <c r="L15" s="43" t="s">
        <v>76</v>
      </c>
      <c r="M15" s="43" t="s">
        <v>76</v>
      </c>
      <c r="N15" s="43">
        <v>414353</v>
      </c>
      <c r="O15" s="44">
        <f t="shared" si="0"/>
        <v>1.6054202243223493E-2</v>
      </c>
    </row>
    <row r="16" spans="1:15" x14ac:dyDescent="0.2">
      <c r="A16" s="42" t="s">
        <v>126</v>
      </c>
      <c r="B16" s="43">
        <v>69193</v>
      </c>
      <c r="C16" s="43">
        <v>1554</v>
      </c>
      <c r="D16" s="43">
        <v>51959</v>
      </c>
      <c r="E16" s="43">
        <v>313909</v>
      </c>
      <c r="F16" s="43" t="s">
        <v>76</v>
      </c>
      <c r="G16" s="43">
        <v>5315</v>
      </c>
      <c r="H16" s="43" t="s">
        <v>76</v>
      </c>
      <c r="I16" s="43" t="s">
        <v>76</v>
      </c>
      <c r="J16" s="43" t="s">
        <v>76</v>
      </c>
      <c r="K16" s="43" t="s">
        <v>76</v>
      </c>
      <c r="L16" s="43" t="s">
        <v>76</v>
      </c>
      <c r="M16" s="43" t="s">
        <v>76</v>
      </c>
      <c r="N16" s="43">
        <v>441930</v>
      </c>
      <c r="O16" s="44">
        <f t="shared" si="0"/>
        <v>6.6554363067239775E-2</v>
      </c>
    </row>
    <row r="17" spans="1:17" x14ac:dyDescent="0.2">
      <c r="A17" s="42" t="s">
        <v>127</v>
      </c>
      <c r="B17" s="43">
        <v>72295</v>
      </c>
      <c r="C17" s="43">
        <v>1462</v>
      </c>
      <c r="D17" s="43">
        <v>54924</v>
      </c>
      <c r="E17" s="43">
        <v>317983</v>
      </c>
      <c r="F17" s="43" t="s">
        <v>76</v>
      </c>
      <c r="G17" s="43">
        <v>5361</v>
      </c>
      <c r="H17" s="43" t="s">
        <v>76</v>
      </c>
      <c r="I17" s="43" t="s">
        <v>76</v>
      </c>
      <c r="J17" s="43" t="s">
        <v>76</v>
      </c>
      <c r="K17" s="43" t="s">
        <v>76</v>
      </c>
      <c r="L17" s="43" t="s">
        <v>76</v>
      </c>
      <c r="M17" s="43" t="s">
        <v>76</v>
      </c>
      <c r="N17" s="43">
        <v>452025</v>
      </c>
      <c r="O17" s="44">
        <f t="shared" si="0"/>
        <v>2.2842984183015409E-2</v>
      </c>
    </row>
    <row r="18" spans="1:17" x14ac:dyDescent="0.2">
      <c r="A18" s="42" t="s">
        <v>128</v>
      </c>
      <c r="B18" s="43">
        <v>76308</v>
      </c>
      <c r="C18" s="43">
        <v>1394</v>
      </c>
      <c r="D18" s="43">
        <v>58258</v>
      </c>
      <c r="E18" s="43">
        <v>323778</v>
      </c>
      <c r="F18" s="43" t="s">
        <v>76</v>
      </c>
      <c r="G18" s="43">
        <v>5563</v>
      </c>
      <c r="H18" s="43">
        <v>9482</v>
      </c>
      <c r="I18" s="43">
        <v>6543</v>
      </c>
      <c r="J18" s="43" t="s">
        <v>76</v>
      </c>
      <c r="K18" s="43">
        <v>413</v>
      </c>
      <c r="L18" s="43" t="s">
        <v>76</v>
      </c>
      <c r="M18" s="43" t="s">
        <v>76</v>
      </c>
      <c r="N18" s="43">
        <v>481739</v>
      </c>
      <c r="O18" s="44">
        <f t="shared" si="0"/>
        <v>6.5735302250981689E-2</v>
      </c>
      <c r="P18" s="46"/>
    </row>
    <row r="19" spans="1:17" x14ac:dyDescent="0.2">
      <c r="A19" s="42" t="s">
        <v>129</v>
      </c>
      <c r="B19" s="43">
        <v>80044</v>
      </c>
      <c r="C19" s="43">
        <v>1304</v>
      </c>
      <c r="D19" s="43">
        <v>62419</v>
      </c>
      <c r="E19" s="43">
        <v>352321</v>
      </c>
      <c r="F19" s="43" t="s">
        <v>76</v>
      </c>
      <c r="G19" s="43">
        <v>6009</v>
      </c>
      <c r="H19" s="43">
        <v>20277</v>
      </c>
      <c r="I19" s="43">
        <v>19615</v>
      </c>
      <c r="J19" s="43">
        <v>19064</v>
      </c>
      <c r="K19" s="43">
        <v>561</v>
      </c>
      <c r="L19" s="43" t="s">
        <v>76</v>
      </c>
      <c r="M19" s="43" t="s">
        <v>76</v>
      </c>
      <c r="N19" s="43">
        <v>561614</v>
      </c>
      <c r="O19" s="44">
        <f t="shared" si="0"/>
        <v>0.165805550308362</v>
      </c>
    </row>
    <row r="20" spans="1:17" x14ac:dyDescent="0.2">
      <c r="A20" s="42" t="s">
        <v>130</v>
      </c>
      <c r="B20" s="43">
        <v>80266</v>
      </c>
      <c r="C20" s="43">
        <v>1220</v>
      </c>
      <c r="D20" s="43">
        <v>64875</v>
      </c>
      <c r="E20" s="43">
        <v>387882</v>
      </c>
      <c r="F20" s="43" t="s">
        <v>76</v>
      </c>
      <c r="G20" s="43">
        <v>5176</v>
      </c>
      <c r="H20" s="43">
        <v>28563</v>
      </c>
      <c r="I20" s="43">
        <v>36429</v>
      </c>
      <c r="J20" s="43">
        <v>33929</v>
      </c>
      <c r="K20" s="43">
        <v>1011</v>
      </c>
      <c r="L20" s="43" t="s">
        <v>76</v>
      </c>
      <c r="M20" s="43" t="s">
        <v>76</v>
      </c>
      <c r="N20" s="43">
        <v>639351</v>
      </c>
      <c r="O20" s="44">
        <f t="shared" si="0"/>
        <v>0.13841713347601733</v>
      </c>
    </row>
    <row r="21" spans="1:17" x14ac:dyDescent="0.2">
      <c r="A21" s="42" t="s">
        <v>131</v>
      </c>
      <c r="B21" s="43">
        <v>81466</v>
      </c>
      <c r="C21" s="43">
        <v>1116</v>
      </c>
      <c r="D21" s="43">
        <v>71397</v>
      </c>
      <c r="E21" s="43">
        <v>451983</v>
      </c>
      <c r="F21" s="43" t="s">
        <v>76</v>
      </c>
      <c r="G21" s="43">
        <v>4296</v>
      </c>
      <c r="H21" s="43">
        <v>37200</v>
      </c>
      <c r="I21" s="43">
        <v>61210</v>
      </c>
      <c r="J21" s="43">
        <v>42949</v>
      </c>
      <c r="K21" s="43">
        <v>1675</v>
      </c>
      <c r="L21" s="43" t="s">
        <v>76</v>
      </c>
      <c r="M21" s="43" t="s">
        <v>76</v>
      </c>
      <c r="N21" s="43">
        <v>753292</v>
      </c>
      <c r="O21" s="44">
        <f t="shared" si="0"/>
        <v>0.17821353215995595</v>
      </c>
      <c r="Q21" s="46"/>
    </row>
    <row r="22" spans="1:17" x14ac:dyDescent="0.2">
      <c r="A22" s="42" t="s">
        <v>132</v>
      </c>
      <c r="B22" s="43">
        <v>83337</v>
      </c>
      <c r="C22" s="43">
        <v>1064</v>
      </c>
      <c r="D22" s="43">
        <v>79282</v>
      </c>
      <c r="E22" s="43">
        <v>513023</v>
      </c>
      <c r="F22" s="43" t="s">
        <v>76</v>
      </c>
      <c r="G22" s="43">
        <v>4139</v>
      </c>
      <c r="H22" s="43">
        <v>43330</v>
      </c>
      <c r="I22" s="43">
        <v>94922</v>
      </c>
      <c r="J22" s="43">
        <v>56871</v>
      </c>
      <c r="K22" s="43">
        <v>1955</v>
      </c>
      <c r="L22" s="43" t="s">
        <v>76</v>
      </c>
      <c r="M22" s="43" t="s">
        <v>76</v>
      </c>
      <c r="N22" s="43">
        <v>877923</v>
      </c>
      <c r="O22" s="44">
        <f t="shared" si="0"/>
        <v>0.1654484582339916</v>
      </c>
    </row>
    <row r="23" spans="1:17" x14ac:dyDescent="0.2">
      <c r="A23" s="42" t="s">
        <v>133</v>
      </c>
      <c r="B23" s="43">
        <v>85702</v>
      </c>
      <c r="C23" s="43">
        <v>1003</v>
      </c>
      <c r="D23" s="43">
        <v>87664</v>
      </c>
      <c r="E23" s="43">
        <v>562661</v>
      </c>
      <c r="F23" s="43" t="s">
        <v>76</v>
      </c>
      <c r="G23" s="43">
        <v>4133</v>
      </c>
      <c r="H23" s="43">
        <v>45629</v>
      </c>
      <c r="I23" s="43">
        <v>132348</v>
      </c>
      <c r="J23" s="43">
        <v>71120</v>
      </c>
      <c r="K23" s="43">
        <v>2437</v>
      </c>
      <c r="L23" s="43" t="s">
        <v>76</v>
      </c>
      <c r="M23" s="43" t="s">
        <v>76</v>
      </c>
      <c r="N23" s="43">
        <v>992697</v>
      </c>
      <c r="O23" s="44">
        <f t="shared" si="0"/>
        <v>0.13073356091593455</v>
      </c>
    </row>
    <row r="24" spans="1:17" x14ac:dyDescent="0.2">
      <c r="A24" s="42" t="s">
        <v>134</v>
      </c>
      <c r="B24" s="43">
        <v>86111</v>
      </c>
      <c r="C24" s="43">
        <v>929</v>
      </c>
      <c r="D24" s="43">
        <v>90889</v>
      </c>
      <c r="E24" s="43">
        <v>581397</v>
      </c>
      <c r="F24" s="43" t="s">
        <v>76</v>
      </c>
      <c r="G24" s="43">
        <v>4100</v>
      </c>
      <c r="H24" s="43">
        <v>46970</v>
      </c>
      <c r="I24" s="43">
        <v>162417</v>
      </c>
      <c r="J24" s="43">
        <v>83460</v>
      </c>
      <c r="K24" s="43">
        <v>2330</v>
      </c>
      <c r="L24" s="43" t="s">
        <v>76</v>
      </c>
      <c r="M24" s="43" t="s">
        <v>76</v>
      </c>
      <c r="N24" s="43">
        <v>1058603</v>
      </c>
      <c r="O24" s="44">
        <f t="shared" si="0"/>
        <v>6.6390852395040986E-2</v>
      </c>
    </row>
    <row r="25" spans="1:17" x14ac:dyDescent="0.2">
      <c r="A25" s="42" t="s">
        <v>135</v>
      </c>
      <c r="B25" s="43">
        <v>127514</v>
      </c>
      <c r="C25" s="43">
        <v>2716</v>
      </c>
      <c r="D25" s="43">
        <v>155215</v>
      </c>
      <c r="E25" s="43">
        <v>533300</v>
      </c>
      <c r="F25" s="43" t="s">
        <v>76</v>
      </c>
      <c r="G25" s="43">
        <v>3808</v>
      </c>
      <c r="H25" s="43">
        <v>48115</v>
      </c>
      <c r="I25" s="43">
        <v>216888</v>
      </c>
      <c r="J25" s="43">
        <v>48373</v>
      </c>
      <c r="K25" s="43">
        <v>2857</v>
      </c>
      <c r="L25" s="43" t="s">
        <v>76</v>
      </c>
      <c r="M25" s="43" t="s">
        <v>76</v>
      </c>
      <c r="N25" s="43">
        <v>1138786</v>
      </c>
      <c r="O25" s="44">
        <f t="shared" si="0"/>
        <v>7.5744164715195406E-2</v>
      </c>
    </row>
    <row r="26" spans="1:17" x14ac:dyDescent="0.2">
      <c r="A26" s="42" t="s">
        <v>136</v>
      </c>
      <c r="B26" s="43">
        <v>131496</v>
      </c>
      <c r="C26" s="43">
        <v>2710</v>
      </c>
      <c r="D26" s="43">
        <v>171204</v>
      </c>
      <c r="E26" s="43">
        <v>496501</v>
      </c>
      <c r="F26" s="43" t="s">
        <v>76</v>
      </c>
      <c r="G26" s="43">
        <v>3696</v>
      </c>
      <c r="H26" s="43">
        <v>52466</v>
      </c>
      <c r="I26" s="43">
        <v>261525</v>
      </c>
      <c r="J26" s="43">
        <v>53072</v>
      </c>
      <c r="K26" s="43">
        <v>3919</v>
      </c>
      <c r="L26" s="43" t="s">
        <v>76</v>
      </c>
      <c r="M26" s="43" t="s">
        <v>76</v>
      </c>
      <c r="N26" s="43">
        <v>1176589</v>
      </c>
      <c r="O26" s="44">
        <f t="shared" si="0"/>
        <v>3.3195877012889168E-2</v>
      </c>
    </row>
    <row r="27" spans="1:17" x14ac:dyDescent="0.2">
      <c r="A27" s="42" t="s">
        <v>137</v>
      </c>
      <c r="B27" s="43">
        <v>132173</v>
      </c>
      <c r="C27" s="43">
        <v>2593</v>
      </c>
      <c r="D27" s="43">
        <v>176160</v>
      </c>
      <c r="E27" s="43">
        <v>462881</v>
      </c>
      <c r="F27" s="43" t="s">
        <v>76</v>
      </c>
      <c r="G27" s="43">
        <v>3747</v>
      </c>
      <c r="H27" s="43">
        <v>55838</v>
      </c>
      <c r="I27" s="43">
        <v>295882</v>
      </c>
      <c r="J27" s="43">
        <v>58036</v>
      </c>
      <c r="K27" s="43">
        <v>4823</v>
      </c>
      <c r="L27" s="43" t="s">
        <v>76</v>
      </c>
      <c r="M27" s="43" t="s">
        <v>76</v>
      </c>
      <c r="N27" s="43">
        <v>1192133</v>
      </c>
      <c r="O27" s="44">
        <f t="shared" si="0"/>
        <v>1.3211070305773724E-2</v>
      </c>
    </row>
    <row r="28" spans="1:17" x14ac:dyDescent="0.2">
      <c r="A28" s="42" t="s">
        <v>138</v>
      </c>
      <c r="B28" s="43">
        <v>131332</v>
      </c>
      <c r="C28" s="43">
        <v>2531</v>
      </c>
      <c r="D28" s="43">
        <v>180461</v>
      </c>
      <c r="E28" s="43">
        <v>414853</v>
      </c>
      <c r="F28" s="43" t="s">
        <v>76</v>
      </c>
      <c r="G28" s="43">
        <v>3905</v>
      </c>
      <c r="H28" s="43">
        <v>58899</v>
      </c>
      <c r="I28" s="43">
        <v>337849</v>
      </c>
      <c r="J28" s="43">
        <v>61032</v>
      </c>
      <c r="K28" s="43">
        <v>6311</v>
      </c>
      <c r="L28" s="43" t="s">
        <v>76</v>
      </c>
      <c r="M28" s="43" t="s">
        <v>76</v>
      </c>
      <c r="N28" s="43">
        <v>1197173</v>
      </c>
      <c r="O28" s="44">
        <f t="shared" si="0"/>
        <v>4.2277162028062304E-3</v>
      </c>
    </row>
    <row r="29" spans="1:17" x14ac:dyDescent="0.2">
      <c r="A29" s="42" t="s">
        <v>139</v>
      </c>
      <c r="B29" s="43">
        <v>152582</v>
      </c>
      <c r="C29" s="43">
        <v>2497</v>
      </c>
      <c r="D29" s="43">
        <v>199523</v>
      </c>
      <c r="E29" s="43">
        <v>344621</v>
      </c>
      <c r="F29" s="43" t="s">
        <v>76</v>
      </c>
      <c r="G29" s="43">
        <v>3941</v>
      </c>
      <c r="H29" s="43">
        <v>60896</v>
      </c>
      <c r="I29" s="43">
        <v>371986</v>
      </c>
      <c r="J29" s="43">
        <v>32737</v>
      </c>
      <c r="K29" s="43">
        <v>8036</v>
      </c>
      <c r="L29" s="43" t="s">
        <v>76</v>
      </c>
      <c r="M29" s="43" t="s">
        <v>76</v>
      </c>
      <c r="N29" s="43">
        <v>1176819</v>
      </c>
      <c r="O29" s="44">
        <f t="shared" si="0"/>
        <v>-1.7001719885095971E-2</v>
      </c>
    </row>
    <row r="30" spans="1:17" x14ac:dyDescent="0.2">
      <c r="A30" s="42" t="s">
        <v>140</v>
      </c>
      <c r="B30" s="43">
        <v>154222</v>
      </c>
      <c r="C30" s="43">
        <v>2428</v>
      </c>
      <c r="D30" s="43">
        <v>205205</v>
      </c>
      <c r="E30" s="43">
        <v>330113</v>
      </c>
      <c r="F30" s="43" t="s">
        <v>76</v>
      </c>
      <c r="G30" s="43">
        <v>4063</v>
      </c>
      <c r="H30" s="43">
        <v>60918</v>
      </c>
      <c r="I30" s="43">
        <v>421158</v>
      </c>
      <c r="J30" s="43">
        <v>33302</v>
      </c>
      <c r="K30" s="43">
        <v>9857</v>
      </c>
      <c r="L30" s="43" t="s">
        <v>76</v>
      </c>
      <c r="M30" s="43" t="s">
        <v>76</v>
      </c>
      <c r="N30" s="43">
        <v>1221266</v>
      </c>
      <c r="O30" s="44">
        <f t="shared" si="0"/>
        <v>3.7768764780310313E-2</v>
      </c>
    </row>
    <row r="31" spans="1:17" x14ac:dyDescent="0.2">
      <c r="A31" s="42" t="s">
        <v>141</v>
      </c>
      <c r="B31" s="43">
        <v>154284</v>
      </c>
      <c r="C31" s="43">
        <v>2357</v>
      </c>
      <c r="D31" s="43">
        <v>212798</v>
      </c>
      <c r="E31" s="43">
        <v>450472</v>
      </c>
      <c r="F31" s="43" t="s">
        <v>76</v>
      </c>
      <c r="G31" s="43">
        <v>4195</v>
      </c>
      <c r="H31" s="43">
        <v>57318</v>
      </c>
      <c r="I31" s="43">
        <v>424436</v>
      </c>
      <c r="J31" s="43">
        <v>36053</v>
      </c>
      <c r="K31" s="43">
        <v>12680</v>
      </c>
      <c r="L31" s="43" t="s">
        <v>76</v>
      </c>
      <c r="M31" s="43" t="s">
        <v>76</v>
      </c>
      <c r="N31" s="43">
        <v>1354593</v>
      </c>
      <c r="O31" s="44">
        <f t="shared" si="0"/>
        <v>0.10917113880186625</v>
      </c>
    </row>
    <row r="32" spans="1:17" x14ac:dyDescent="0.2">
      <c r="A32" s="42" t="s">
        <v>142</v>
      </c>
      <c r="B32" s="43">
        <v>153282</v>
      </c>
      <c r="C32" s="43">
        <v>2334</v>
      </c>
      <c r="D32" s="43">
        <v>221813</v>
      </c>
      <c r="E32" s="43">
        <v>456148</v>
      </c>
      <c r="F32" s="43" t="s">
        <v>76</v>
      </c>
      <c r="G32" s="43">
        <v>4737</v>
      </c>
      <c r="H32" s="43">
        <v>53009</v>
      </c>
      <c r="I32" s="43">
        <v>444299</v>
      </c>
      <c r="J32" s="43">
        <v>39799</v>
      </c>
      <c r="K32" s="43">
        <v>14523</v>
      </c>
      <c r="L32" s="43">
        <v>84</v>
      </c>
      <c r="M32" s="43" t="s">
        <v>76</v>
      </c>
      <c r="N32" s="43">
        <v>1390028</v>
      </c>
      <c r="O32" s="44">
        <f t="shared" si="0"/>
        <v>2.615914891041073E-2</v>
      </c>
    </row>
    <row r="33" spans="1:17" x14ac:dyDescent="0.2">
      <c r="A33" s="42" t="s">
        <v>143</v>
      </c>
      <c r="B33" s="43">
        <v>151672</v>
      </c>
      <c r="C33" s="43">
        <v>2226</v>
      </c>
      <c r="D33" s="43">
        <v>228159</v>
      </c>
      <c r="E33" s="43">
        <v>478641</v>
      </c>
      <c r="F33" s="43" t="s">
        <v>76</v>
      </c>
      <c r="G33" s="43">
        <v>4881</v>
      </c>
      <c r="H33" s="43">
        <v>51111</v>
      </c>
      <c r="I33" s="43">
        <v>474557</v>
      </c>
      <c r="J33" s="43">
        <v>41030</v>
      </c>
      <c r="K33" s="43">
        <v>14805</v>
      </c>
      <c r="L33" s="43">
        <v>201</v>
      </c>
      <c r="M33" s="43" t="s">
        <v>76</v>
      </c>
      <c r="N33" s="43">
        <v>1447283</v>
      </c>
      <c r="O33" s="44">
        <f t="shared" si="0"/>
        <v>4.1189817759066723E-2</v>
      </c>
    </row>
    <row r="34" spans="1:17" x14ac:dyDescent="0.2">
      <c r="A34" s="42" t="s">
        <v>144</v>
      </c>
      <c r="B34" s="43">
        <v>151478</v>
      </c>
      <c r="C34" s="43">
        <v>2177</v>
      </c>
      <c r="D34" s="43">
        <v>238810</v>
      </c>
      <c r="E34" s="43">
        <v>485856</v>
      </c>
      <c r="F34" s="43" t="s">
        <v>76</v>
      </c>
      <c r="G34" s="43">
        <v>4882</v>
      </c>
      <c r="H34" s="43">
        <v>53768</v>
      </c>
      <c r="I34" s="43">
        <v>517251</v>
      </c>
      <c r="J34" s="43">
        <v>42413</v>
      </c>
      <c r="K34" s="43">
        <v>15528</v>
      </c>
      <c r="L34" s="43">
        <v>197</v>
      </c>
      <c r="M34" s="43" t="s">
        <v>76</v>
      </c>
      <c r="N34" s="43">
        <v>1512360</v>
      </c>
      <c r="O34" s="44">
        <f t="shared" si="0"/>
        <v>4.4964944658370198E-2</v>
      </c>
    </row>
    <row r="35" spans="1:17" x14ac:dyDescent="0.2">
      <c r="A35" s="42" t="s">
        <v>145</v>
      </c>
      <c r="B35" s="43">
        <v>151512</v>
      </c>
      <c r="C35" s="43">
        <v>2130</v>
      </c>
      <c r="D35" s="43">
        <v>249921</v>
      </c>
      <c r="E35" s="43">
        <v>468711</v>
      </c>
      <c r="F35" s="43" t="s">
        <v>76</v>
      </c>
      <c r="G35" s="43">
        <v>5366</v>
      </c>
      <c r="H35" s="43">
        <v>57190</v>
      </c>
      <c r="I35" s="43">
        <v>567060</v>
      </c>
      <c r="J35" s="43">
        <v>44130</v>
      </c>
      <c r="K35" s="43">
        <v>17496</v>
      </c>
      <c r="L35" s="43">
        <v>235</v>
      </c>
      <c r="M35" s="43" t="s">
        <v>76</v>
      </c>
      <c r="N35" s="43">
        <v>1563751</v>
      </c>
      <c r="O35" s="44">
        <f t="shared" si="0"/>
        <v>3.3980665978999708E-2</v>
      </c>
    </row>
    <row r="36" spans="1:17" x14ac:dyDescent="0.2">
      <c r="A36" s="42" t="s">
        <v>146</v>
      </c>
      <c r="B36" s="43">
        <v>149961</v>
      </c>
      <c r="C36" s="43">
        <v>2084</v>
      </c>
      <c r="D36" s="43">
        <v>257344</v>
      </c>
      <c r="E36" s="43">
        <v>446108</v>
      </c>
      <c r="F36" s="43">
        <v>22554</v>
      </c>
      <c r="G36" s="43">
        <v>5511</v>
      </c>
      <c r="H36" s="43">
        <v>58518</v>
      </c>
      <c r="I36" s="43">
        <v>588417</v>
      </c>
      <c r="J36" s="43">
        <v>52895</v>
      </c>
      <c r="K36" s="43">
        <v>18980</v>
      </c>
      <c r="L36" s="43">
        <v>273</v>
      </c>
      <c r="M36" s="43">
        <v>41812</v>
      </c>
      <c r="N36" s="43">
        <v>1644457</v>
      </c>
      <c r="O36" s="44">
        <f t="shared" si="0"/>
        <v>5.1610518554424584E-2</v>
      </c>
    </row>
    <row r="37" spans="1:17" x14ac:dyDescent="0.2">
      <c r="A37" s="42" t="s">
        <v>147</v>
      </c>
      <c r="B37" s="43">
        <v>147813</v>
      </c>
      <c r="C37" s="43">
        <v>1988</v>
      </c>
      <c r="D37" s="43">
        <v>261594</v>
      </c>
      <c r="E37" s="43">
        <v>410325</v>
      </c>
      <c r="F37" s="43">
        <v>40728</v>
      </c>
      <c r="G37" s="43">
        <v>5599</v>
      </c>
      <c r="H37" s="43">
        <v>60016</v>
      </c>
      <c r="I37" s="43">
        <v>622292</v>
      </c>
      <c r="J37" s="43">
        <v>56612</v>
      </c>
      <c r="K37" s="43">
        <v>20731</v>
      </c>
      <c r="L37" s="43">
        <v>321</v>
      </c>
      <c r="M37" s="43">
        <v>54009</v>
      </c>
      <c r="N37" s="43">
        <v>1682028</v>
      </c>
      <c r="O37" s="44">
        <f t="shared" si="0"/>
        <v>2.2847055289375154E-2</v>
      </c>
      <c r="Q37" s="46"/>
    </row>
    <row r="38" spans="1:17" x14ac:dyDescent="0.2">
      <c r="A38" s="42" t="s">
        <v>148</v>
      </c>
      <c r="B38" s="43">
        <v>145898</v>
      </c>
      <c r="C38" s="43">
        <v>1923</v>
      </c>
      <c r="D38" s="43">
        <v>267843</v>
      </c>
      <c r="E38" s="43">
        <f>451186-47621</f>
        <v>403565</v>
      </c>
      <c r="F38" s="43">
        <v>47621</v>
      </c>
      <c r="G38" s="43">
        <v>5746</v>
      </c>
      <c r="H38" s="43">
        <v>59628</v>
      </c>
      <c r="I38" s="43">
        <v>655311</v>
      </c>
      <c r="J38" s="43">
        <v>59428</v>
      </c>
      <c r="K38" s="43">
        <v>21626</v>
      </c>
      <c r="L38" s="43">
        <v>427</v>
      </c>
      <c r="M38" s="43">
        <v>57396</v>
      </c>
      <c r="N38" s="43">
        <v>1726412</v>
      </c>
      <c r="O38" s="44">
        <f t="shared" si="0"/>
        <v>2.6387194505680049E-2</v>
      </c>
    </row>
    <row r="39" spans="1:17" x14ac:dyDescent="0.2">
      <c r="A39" s="42" t="s">
        <v>149</v>
      </c>
      <c r="B39" s="43">
        <v>143144</v>
      </c>
      <c r="C39" s="43">
        <v>1946</v>
      </c>
      <c r="D39" s="43">
        <v>275497</v>
      </c>
      <c r="E39" s="43">
        <v>426822</v>
      </c>
      <c r="F39" s="43">
        <v>61809</v>
      </c>
      <c r="G39" s="43">
        <v>5364</v>
      </c>
      <c r="H39" s="43">
        <v>58435</v>
      </c>
      <c r="I39" s="43">
        <v>706667</v>
      </c>
      <c r="J39" s="43">
        <v>64138</v>
      </c>
      <c r="K39" s="43">
        <v>21389</v>
      </c>
      <c r="L39" s="43">
        <v>530</v>
      </c>
      <c r="M39" s="43">
        <v>55722</v>
      </c>
      <c r="N39" s="43">
        <v>1821463</v>
      </c>
      <c r="O39" s="44">
        <f t="shared" si="0"/>
        <v>5.5056962069309066E-2</v>
      </c>
    </row>
    <row r="40" spans="1:17" x14ac:dyDescent="0.2">
      <c r="A40" s="42" t="s">
        <v>150</v>
      </c>
      <c r="B40" s="43">
        <v>142130</v>
      </c>
      <c r="C40" s="43">
        <v>1944</v>
      </c>
      <c r="D40" s="43">
        <v>286747</v>
      </c>
      <c r="E40" s="43">
        <v>442778</v>
      </c>
      <c r="F40" s="43">
        <v>77386</v>
      </c>
      <c r="G40" s="43">
        <v>5022</v>
      </c>
      <c r="H40" s="43">
        <v>57296</v>
      </c>
      <c r="I40" s="43">
        <v>759465</v>
      </c>
      <c r="J40" s="43">
        <v>69610</v>
      </c>
      <c r="K40" s="43">
        <v>20128</v>
      </c>
      <c r="L40" s="43">
        <v>624</v>
      </c>
      <c r="M40" s="43">
        <v>51591</v>
      </c>
      <c r="N40" s="43">
        <v>1914721</v>
      </c>
      <c r="O40" s="44">
        <f t="shared" si="0"/>
        <v>5.1199502817240866E-2</v>
      </c>
    </row>
    <row r="41" spans="1:17" x14ac:dyDescent="0.2">
      <c r="A41" s="42" t="s">
        <v>151</v>
      </c>
      <c r="B41" s="43">
        <v>143563</v>
      </c>
      <c r="C41" s="43">
        <v>1992</v>
      </c>
      <c r="D41" s="43">
        <v>299123</v>
      </c>
      <c r="E41" s="43">
        <v>452172</v>
      </c>
      <c r="F41" s="43">
        <v>87647</v>
      </c>
      <c r="G41" s="43">
        <v>4848</v>
      </c>
      <c r="H41" s="43">
        <v>58031</v>
      </c>
      <c r="I41" s="43">
        <v>789179</v>
      </c>
      <c r="J41" s="43">
        <v>74600</v>
      </c>
      <c r="K41" s="43">
        <v>18979</v>
      </c>
      <c r="L41" s="43">
        <v>693</v>
      </c>
      <c r="M41" s="43">
        <v>53188</v>
      </c>
      <c r="N41" s="43">
        <v>1984015</v>
      </c>
      <c r="O41" s="44">
        <f t="shared" si="0"/>
        <v>3.6190129005740264E-2</v>
      </c>
    </row>
    <row r="42" spans="1:17" x14ac:dyDescent="0.2">
      <c r="A42" s="42" t="s">
        <v>152</v>
      </c>
      <c r="B42" s="43">
        <v>143191</v>
      </c>
      <c r="C42" s="43">
        <v>1992</v>
      </c>
      <c r="D42" s="43">
        <v>305786</v>
      </c>
      <c r="E42" s="43">
        <v>439595</v>
      </c>
      <c r="F42" s="43">
        <v>88280</v>
      </c>
      <c r="G42" s="43">
        <v>4464</v>
      </c>
      <c r="H42" s="43">
        <v>60227</v>
      </c>
      <c r="I42" s="43">
        <v>815971</v>
      </c>
      <c r="J42" s="43">
        <v>81060</v>
      </c>
      <c r="K42" s="43">
        <v>18051</v>
      </c>
      <c r="L42" s="43">
        <v>685</v>
      </c>
      <c r="M42" s="43">
        <v>53001</v>
      </c>
      <c r="N42" s="43">
        <v>2012303</v>
      </c>
      <c r="O42" s="44">
        <f t="shared" si="0"/>
        <v>1.4257956719077225E-2</v>
      </c>
    </row>
    <row r="43" spans="1:17" x14ac:dyDescent="0.2">
      <c r="A43" s="42" t="s">
        <v>153</v>
      </c>
      <c r="B43" s="43">
        <v>143508</v>
      </c>
      <c r="C43" s="43">
        <v>1964</v>
      </c>
      <c r="D43" s="43">
        <v>311154</v>
      </c>
      <c r="E43" s="43">
        <v>419874</v>
      </c>
      <c r="F43" s="43">
        <v>82610</v>
      </c>
      <c r="G43" s="43">
        <v>4413</v>
      </c>
      <c r="H43" s="43">
        <v>60961</v>
      </c>
      <c r="I43" s="43">
        <v>854454</v>
      </c>
      <c r="J43" s="43">
        <v>83004</v>
      </c>
      <c r="K43" s="43">
        <v>21492</v>
      </c>
      <c r="L43" s="43">
        <v>737</v>
      </c>
      <c r="M43" s="43">
        <v>54080</v>
      </c>
      <c r="N43" s="43">
        <v>2038251</v>
      </c>
      <c r="O43" s="44">
        <f t="shared" si="0"/>
        <v>1.289467838590908E-2</v>
      </c>
    </row>
    <row r="44" spans="1:17" x14ac:dyDescent="0.2">
      <c r="A44" s="42" t="s">
        <v>154</v>
      </c>
      <c r="B44" s="43">
        <v>137055</v>
      </c>
      <c r="C44" s="43">
        <v>2039</v>
      </c>
      <c r="D44" s="43">
        <v>321737</v>
      </c>
      <c r="E44" s="43">
        <v>453300</v>
      </c>
      <c r="F44" s="43">
        <v>73814</v>
      </c>
      <c r="G44" s="43">
        <v>4655</v>
      </c>
      <c r="H44" s="43">
        <v>49793</v>
      </c>
      <c r="I44" s="43">
        <v>817808</v>
      </c>
      <c r="J44" s="43">
        <v>81491</v>
      </c>
      <c r="K44" s="43">
        <v>24296</v>
      </c>
      <c r="L44" s="43">
        <v>748</v>
      </c>
      <c r="M44" s="43">
        <v>127582</v>
      </c>
      <c r="N44" s="43">
        <f>SUM(B44:M44)</f>
        <v>2094318</v>
      </c>
      <c r="O44" s="44">
        <v>2.7507407085780897E-2</v>
      </c>
    </row>
    <row r="45" spans="1:17" x14ac:dyDescent="0.2">
      <c r="A45" s="42" t="s">
        <v>155</v>
      </c>
      <c r="B45" s="43">
        <v>141887</v>
      </c>
      <c r="C45" s="43">
        <v>1931</v>
      </c>
      <c r="D45" s="43">
        <v>319460</v>
      </c>
      <c r="E45" s="43">
        <v>648988</v>
      </c>
      <c r="F45" s="43">
        <v>90351</v>
      </c>
      <c r="G45" s="43">
        <v>5910</v>
      </c>
      <c r="H45" s="43">
        <v>38989</v>
      </c>
      <c r="I45" s="43">
        <v>691858</v>
      </c>
      <c r="J45" s="43">
        <v>85156</v>
      </c>
      <c r="K45" s="43">
        <v>28578</v>
      </c>
      <c r="L45" s="43">
        <v>660</v>
      </c>
      <c r="M45" s="43">
        <v>136113</v>
      </c>
      <c r="N45" s="43">
        <f>SUM(B45:M45)</f>
        <v>2189881</v>
      </c>
      <c r="O45" s="44">
        <f t="shared" si="0"/>
        <v>4.5629651275498756E-2</v>
      </c>
    </row>
    <row r="46" spans="1:17" x14ac:dyDescent="0.2">
      <c r="A46" s="42" t="s">
        <v>156</v>
      </c>
      <c r="B46" s="43">
        <v>144814</v>
      </c>
      <c r="C46" s="43">
        <v>1835</v>
      </c>
      <c r="D46" s="43">
        <v>326580</v>
      </c>
      <c r="E46" s="43">
        <v>836745</v>
      </c>
      <c r="F46" s="43">
        <v>147327</v>
      </c>
      <c r="G46" s="43">
        <v>6633</v>
      </c>
      <c r="H46" s="43">
        <v>33817</v>
      </c>
      <c r="I46" s="43">
        <v>501923</v>
      </c>
      <c r="J46" s="43">
        <v>90113</v>
      </c>
      <c r="K46" s="43">
        <v>31182</v>
      </c>
      <c r="L46" s="43">
        <v>568</v>
      </c>
      <c r="M46" s="43">
        <v>144113</v>
      </c>
      <c r="N46" s="43">
        <v>2265650</v>
      </c>
      <c r="O46" s="44">
        <f t="shared" si="0"/>
        <v>3.4599596964401264E-2</v>
      </c>
    </row>
    <row r="47" spans="1:17" x14ac:dyDescent="0.2">
      <c r="A47" s="42" t="s">
        <v>157</v>
      </c>
      <c r="B47" s="43">
        <v>148248</v>
      </c>
      <c r="C47" s="43">
        <v>1800</v>
      </c>
      <c r="D47" s="43">
        <v>332461</v>
      </c>
      <c r="E47" s="43">
        <v>887137</v>
      </c>
      <c r="F47" s="43">
        <v>214289</v>
      </c>
      <c r="G47" s="43">
        <v>6912</v>
      </c>
      <c r="H47" s="43">
        <v>31473</v>
      </c>
      <c r="I47" s="43">
        <v>434930</v>
      </c>
      <c r="J47" s="43">
        <v>87299</v>
      </c>
      <c r="K47" s="43">
        <v>36949</v>
      </c>
      <c r="L47" s="43">
        <v>613</v>
      </c>
      <c r="M47" s="43">
        <v>150095</v>
      </c>
      <c r="N47" s="43">
        <f>SUM(B47:M47)</f>
        <v>2332206</v>
      </c>
      <c r="O47" s="44">
        <f t="shared" si="0"/>
        <v>2.9376117229051264E-2</v>
      </c>
    </row>
    <row r="48" spans="1:17" x14ac:dyDescent="0.2">
      <c r="A48" s="47" t="s">
        <v>158</v>
      </c>
      <c r="B48" s="43">
        <v>150901</v>
      </c>
      <c r="C48" s="43">
        <v>1737</v>
      </c>
      <c r="D48" s="43">
        <v>336333</v>
      </c>
      <c r="E48" s="43">
        <v>825008</v>
      </c>
      <c r="F48" s="43">
        <v>316087</v>
      </c>
      <c r="G48" s="43">
        <v>6323</v>
      </c>
      <c r="H48" s="43">
        <v>32785</v>
      </c>
      <c r="I48" s="43">
        <v>457619</v>
      </c>
      <c r="J48" s="43">
        <v>89101</v>
      </c>
      <c r="K48" s="43">
        <v>40071</v>
      </c>
      <c r="L48" s="43">
        <v>675</v>
      </c>
      <c r="M48" s="43">
        <v>165982</v>
      </c>
      <c r="N48" s="43">
        <v>2422622</v>
      </c>
      <c r="O48" s="44">
        <f t="shared" si="0"/>
        <v>3.8768444982990355E-2</v>
      </c>
    </row>
    <row r="49" spans="1:17" x14ac:dyDescent="0.2">
      <c r="A49" s="47" t="s">
        <v>159</v>
      </c>
      <c r="B49" s="53">
        <v>150958</v>
      </c>
      <c r="C49" s="53">
        <v>1627</v>
      </c>
      <c r="D49" s="53">
        <v>329220</v>
      </c>
      <c r="E49" s="53">
        <v>746342</v>
      </c>
      <c r="F49" s="53">
        <v>388264</v>
      </c>
      <c r="G49" s="53">
        <v>6121</v>
      </c>
      <c r="H49" s="53">
        <v>35411</v>
      </c>
      <c r="I49" s="53">
        <v>483645</v>
      </c>
      <c r="J49" s="53">
        <v>92680</v>
      </c>
      <c r="K49" s="53">
        <v>42967</v>
      </c>
      <c r="L49" s="53">
        <v>780</v>
      </c>
      <c r="M49" s="53">
        <v>178578</v>
      </c>
      <c r="N49" s="53">
        <v>2456593</v>
      </c>
      <c r="O49" s="44">
        <f t="shared" si="0"/>
        <v>1.4022410429691467E-2</v>
      </c>
    </row>
    <row r="50" spans="1:17" x14ac:dyDescent="0.2">
      <c r="A50" s="47" t="s">
        <v>160</v>
      </c>
      <c r="B50" s="53">
        <v>149891</v>
      </c>
      <c r="C50" s="53">
        <v>1619</v>
      </c>
      <c r="D50" s="53">
        <v>326832</v>
      </c>
      <c r="E50" s="53">
        <v>751972</v>
      </c>
      <c r="F50" s="53">
        <v>397775</v>
      </c>
      <c r="G50" s="53">
        <v>6302</v>
      </c>
      <c r="H50" s="53">
        <v>31456</v>
      </c>
      <c r="I50" s="53">
        <v>487962</v>
      </c>
      <c r="J50" s="53">
        <v>91324</v>
      </c>
      <c r="K50" s="53">
        <v>43107</v>
      </c>
      <c r="L50" s="53">
        <v>810</v>
      </c>
      <c r="M50" s="53">
        <v>184994</v>
      </c>
      <c r="N50" s="53">
        <v>2474044</v>
      </c>
      <c r="O50" s="44">
        <f>(N50-N49)/N49</f>
        <v>7.1037408313057967E-3</v>
      </c>
    </row>
    <row r="51" spans="1:17" x14ac:dyDescent="0.2">
      <c r="A51" s="47" t="s">
        <v>161</v>
      </c>
      <c r="B51" s="53">
        <v>154047</v>
      </c>
      <c r="C51" s="53">
        <v>1606</v>
      </c>
      <c r="D51" s="53">
        <v>327672</v>
      </c>
      <c r="E51" s="53">
        <v>835911</v>
      </c>
      <c r="F51" s="53">
        <v>393524</v>
      </c>
      <c r="G51" s="53">
        <v>30579</v>
      </c>
      <c r="H51" s="53">
        <v>20692</v>
      </c>
      <c r="I51" s="53">
        <v>508947</v>
      </c>
      <c r="J51" s="53">
        <v>88306</v>
      </c>
      <c r="K51" s="53">
        <v>45050</v>
      </c>
      <c r="L51" s="53">
        <v>940</v>
      </c>
      <c r="M51" s="53">
        <v>199335</v>
      </c>
      <c r="N51" s="53">
        <v>2624690</v>
      </c>
      <c r="O51" s="44">
        <f>(N51-N50)/N50</f>
        <v>6.0890590466458963E-2</v>
      </c>
    </row>
    <row r="52" spans="1:17" x14ac:dyDescent="0.2">
      <c r="A52" s="47" t="s">
        <v>162</v>
      </c>
      <c r="B52" s="53">
        <v>166185</v>
      </c>
      <c r="C52" s="53">
        <v>1474</v>
      </c>
      <c r="D52" s="53">
        <v>324288</v>
      </c>
      <c r="E52" s="53">
        <v>939439</v>
      </c>
      <c r="F52" s="53">
        <v>431875</v>
      </c>
      <c r="G52" s="53">
        <v>31991</v>
      </c>
      <c r="H52" s="53">
        <v>25041</v>
      </c>
      <c r="I52" s="53">
        <v>546103</v>
      </c>
      <c r="J52" s="53">
        <v>89899</v>
      </c>
      <c r="K52" s="53">
        <v>54428</v>
      </c>
      <c r="L52" s="53">
        <v>1050</v>
      </c>
      <c r="M52" s="53">
        <v>231363</v>
      </c>
      <c r="N52" s="53">
        <v>2887908</v>
      </c>
      <c r="O52" s="44">
        <f>(N52-N51)/N51</f>
        <v>0.10028536703382114</v>
      </c>
    </row>
    <row r="53" spans="1:17" ht="15" x14ac:dyDescent="0.25">
      <c r="A53" s="47" t="s">
        <v>163</v>
      </c>
      <c r="B53" s="53">
        <v>173796</v>
      </c>
      <c r="C53" s="53">
        <v>1454</v>
      </c>
      <c r="D53" s="53">
        <v>323494</v>
      </c>
      <c r="E53" s="53">
        <v>995745</v>
      </c>
      <c r="F53" s="53">
        <v>467112</v>
      </c>
      <c r="G53" s="53">
        <v>33585</v>
      </c>
      <c r="H53" s="157">
        <v>43261</v>
      </c>
      <c r="I53" s="53">
        <v>581599</v>
      </c>
      <c r="J53" s="53">
        <v>89116</v>
      </c>
      <c r="K53" s="53">
        <v>67054</v>
      </c>
      <c r="L53" s="53">
        <v>1131</v>
      </c>
      <c r="M53" s="53">
        <v>307697</v>
      </c>
      <c r="N53" s="53">
        <v>3147397</v>
      </c>
      <c r="O53" s="44">
        <f>(N53-N52)/N52</f>
        <v>8.9853624145921546E-2</v>
      </c>
      <c r="Q53" s="46"/>
    </row>
    <row r="54" spans="1:17" ht="10.5" customHeight="1" x14ac:dyDescent="0.2">
      <c r="A54" s="48"/>
      <c r="B54" s="54"/>
      <c r="C54" s="54"/>
      <c r="D54" s="54"/>
      <c r="E54" s="54"/>
      <c r="F54" s="54"/>
      <c r="G54" s="54"/>
      <c r="H54" s="54"/>
      <c r="I54" s="54"/>
      <c r="J54" s="54"/>
      <c r="K54" s="54"/>
      <c r="L54" s="54"/>
      <c r="M54" s="54"/>
      <c r="N54" s="43"/>
    </row>
    <row r="55" spans="1:17" ht="15.75" customHeight="1" x14ac:dyDescent="0.2">
      <c r="A55" s="48" t="s">
        <v>164</v>
      </c>
      <c r="B55" s="50">
        <f t="shared" ref="B55:N55" si="1">B52/$N$52</f>
        <v>5.7545115703131818E-2</v>
      </c>
      <c r="C55" s="50">
        <f t="shared" si="1"/>
        <v>5.1040407104381439E-4</v>
      </c>
      <c r="D55" s="50">
        <f t="shared" si="1"/>
        <v>0.11229166580098812</v>
      </c>
      <c r="E55" s="50">
        <f t="shared" si="1"/>
        <v>0.32530087523563772</v>
      </c>
      <c r="F55" s="50">
        <f t="shared" si="1"/>
        <v>0.1495459689159073</v>
      </c>
      <c r="G55" s="50">
        <f t="shared" si="1"/>
        <v>1.107756895302759E-2</v>
      </c>
      <c r="H55" s="50">
        <f t="shared" si="1"/>
        <v>8.6709825936283295E-3</v>
      </c>
      <c r="I55" s="50">
        <f t="shared" si="1"/>
        <v>0.18909986052187258</v>
      </c>
      <c r="J55" s="50">
        <f t="shared" si="1"/>
        <v>3.11294542623934E-2</v>
      </c>
      <c r="K55" s="50">
        <f t="shared" si="1"/>
        <v>1.8846860772573089E-2</v>
      </c>
      <c r="L55" s="50">
        <f t="shared" si="1"/>
        <v>3.635849895495286E-4</v>
      </c>
      <c r="M55" s="50">
        <f t="shared" si="1"/>
        <v>8.011439422585484E-2</v>
      </c>
      <c r="N55" s="50">
        <f t="shared" si="1"/>
        <v>1</v>
      </c>
      <c r="O55" s="50"/>
    </row>
    <row r="56" spans="1:17" ht="16.149999999999999" customHeight="1" x14ac:dyDescent="0.2">
      <c r="A56" s="48" t="s">
        <v>165</v>
      </c>
      <c r="B56" s="50">
        <f>B53/$N$53</f>
        <v>5.521896347998044E-2</v>
      </c>
      <c r="C56" s="50">
        <f>C53/$N$53</f>
        <v>4.6196904934458539E-4</v>
      </c>
      <c r="D56" s="50">
        <f>D53/$N$53</f>
        <v>0.10278144129895275</v>
      </c>
      <c r="E56" s="50">
        <f t="shared" ref="E56:N56" si="2">E53/$N$53</f>
        <v>0.31637095669850357</v>
      </c>
      <c r="F56" s="50">
        <f t="shared" si="2"/>
        <v>0.14841216408352681</v>
      </c>
      <c r="G56" s="50">
        <f t="shared" si="2"/>
        <v>1.0670722504977923E-2</v>
      </c>
      <c r="H56" s="50">
        <f t="shared" si="2"/>
        <v>1.3745008970905163E-2</v>
      </c>
      <c r="I56" s="50">
        <f t="shared" si="2"/>
        <v>0.18478730201496665</v>
      </c>
      <c r="J56" s="50">
        <f t="shared" si="2"/>
        <v>2.8314191060104587E-2</v>
      </c>
      <c r="K56" s="50">
        <f t="shared" si="2"/>
        <v>2.130458915732588E-2</v>
      </c>
      <c r="L56" s="50">
        <f t="shared" si="2"/>
        <v>3.5934456314217747E-4</v>
      </c>
      <c r="M56" s="50">
        <f t="shared" si="2"/>
        <v>9.7762373161059762E-2</v>
      </c>
      <c r="N56" s="50">
        <f t="shared" si="2"/>
        <v>1</v>
      </c>
      <c r="O56" s="50"/>
    </row>
    <row r="57" spans="1:17" ht="16.149999999999999" customHeight="1" x14ac:dyDescent="0.2">
      <c r="A57" s="48"/>
      <c r="B57" s="50"/>
      <c r="C57" s="50"/>
      <c r="D57" s="50"/>
      <c r="E57" s="50"/>
      <c r="F57" s="50"/>
      <c r="G57" s="50"/>
      <c r="H57" s="50"/>
      <c r="I57" s="50"/>
      <c r="J57" s="50"/>
      <c r="K57" s="50"/>
      <c r="L57" s="50"/>
      <c r="M57" s="50"/>
      <c r="N57" s="50"/>
      <c r="O57" s="50"/>
    </row>
    <row r="58" spans="1:17" x14ac:dyDescent="0.2">
      <c r="A58" s="42" t="s">
        <v>166</v>
      </c>
    </row>
    <row r="59" spans="1:17" x14ac:dyDescent="0.2">
      <c r="A59" s="42" t="s">
        <v>167</v>
      </c>
    </row>
    <row r="60" spans="1:17" x14ac:dyDescent="0.2">
      <c r="A60" s="42" t="s">
        <v>168</v>
      </c>
    </row>
  </sheetData>
  <phoneticPr fontId="36" type="noConversion"/>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5"/>
  <sheetViews>
    <sheetView showGridLines="0" zoomScaleNormal="100" workbookViewId="0">
      <pane ySplit="8" topLeftCell="A103" activePane="bottomLeft" state="frozen"/>
      <selection pane="bottomLeft" activeCell="A9" sqref="A9"/>
    </sheetView>
  </sheetViews>
  <sheetFormatPr defaultColWidth="9.140625" defaultRowHeight="12.75" x14ac:dyDescent="0.2"/>
  <cols>
    <col min="1" max="1" width="20.42578125" style="73" customWidth="1"/>
    <col min="2" max="2" width="18.7109375" style="8" bestFit="1" customWidth="1"/>
    <col min="3" max="3" width="15.28515625" style="85" customWidth="1"/>
    <col min="4" max="4" width="21.28515625" style="156" bestFit="1" customWidth="1"/>
    <col min="5" max="5" width="16.140625" style="80" customWidth="1"/>
    <col min="6" max="6" width="14.42578125" style="80" customWidth="1"/>
    <col min="7" max="7" width="12.28515625" style="8" customWidth="1"/>
    <col min="8" max="8" width="13.5703125" style="85" customWidth="1"/>
    <col min="9" max="9" width="20.42578125" style="86" customWidth="1"/>
    <col min="10" max="10" width="9.140625" style="8"/>
    <col min="11" max="11" width="18.7109375" style="8" bestFit="1" customWidth="1"/>
    <col min="12" max="16384" width="9.140625" style="8"/>
  </cols>
  <sheetData>
    <row r="1" spans="1:10" ht="18" customHeight="1" x14ac:dyDescent="0.25">
      <c r="I1" s="90" t="s">
        <v>169</v>
      </c>
    </row>
    <row r="2" spans="1:10" ht="18" customHeight="1" x14ac:dyDescent="0.25">
      <c r="I2" s="90" t="s">
        <v>170</v>
      </c>
    </row>
    <row r="3" spans="1:10" ht="18" customHeight="1" x14ac:dyDescent="0.25">
      <c r="I3" s="90" t="s">
        <v>2</v>
      </c>
    </row>
    <row r="4" spans="1:10" ht="18" customHeight="1" x14ac:dyDescent="0.25">
      <c r="I4" s="90" t="s">
        <v>171</v>
      </c>
    </row>
    <row r="7" spans="1:10" ht="15.75" customHeight="1" x14ac:dyDescent="0.2"/>
    <row r="8" spans="1:10" s="88" customFormat="1" ht="45.75" customHeight="1" x14ac:dyDescent="0.2">
      <c r="A8" s="56" t="s">
        <v>172</v>
      </c>
      <c r="B8" s="159" t="s">
        <v>173</v>
      </c>
      <c r="C8" s="57" t="s">
        <v>174</v>
      </c>
      <c r="D8" s="168" t="s">
        <v>70</v>
      </c>
      <c r="E8" s="58" t="s">
        <v>175</v>
      </c>
      <c r="F8" s="59" t="s">
        <v>176</v>
      </c>
      <c r="G8" s="58" t="s">
        <v>177</v>
      </c>
      <c r="H8" s="60" t="s">
        <v>178</v>
      </c>
      <c r="I8" s="61" t="s">
        <v>179</v>
      </c>
      <c r="J8" s="87"/>
    </row>
    <row r="9" spans="1:10" ht="15" x14ac:dyDescent="0.25">
      <c r="A9" s="62" t="s">
        <v>180</v>
      </c>
      <c r="B9" s="157">
        <v>178232</v>
      </c>
      <c r="C9" s="157">
        <v>56595</v>
      </c>
      <c r="D9" s="173">
        <v>326193598.5</v>
      </c>
      <c r="E9" s="173">
        <f t="shared" ref="E9:E40" si="0">+D9/C9</f>
        <v>5763.6469387755105</v>
      </c>
      <c r="F9" s="173">
        <f t="shared" ref="F9:F40" si="1">+D9/B9</f>
        <v>1830.1629252883881</v>
      </c>
      <c r="G9">
        <v>86</v>
      </c>
      <c r="H9" s="180">
        <v>317.53557161452488</v>
      </c>
      <c r="I9" s="174">
        <v>0.31753557161452489</v>
      </c>
    </row>
    <row r="10" spans="1:10" ht="15" x14ac:dyDescent="0.25">
      <c r="A10" s="62" t="s">
        <v>181</v>
      </c>
      <c r="B10" s="157">
        <v>36230</v>
      </c>
      <c r="C10" s="157">
        <v>10686</v>
      </c>
      <c r="D10" s="173">
        <v>70396127.5</v>
      </c>
      <c r="E10" s="173">
        <f t="shared" si="0"/>
        <v>6587.6967527606212</v>
      </c>
      <c r="F10" s="173">
        <f t="shared" si="1"/>
        <v>1943.0341567761523</v>
      </c>
      <c r="G10">
        <v>41</v>
      </c>
      <c r="H10" s="180">
        <v>294.94893734474192</v>
      </c>
      <c r="I10" s="174">
        <v>0.29494893734474192</v>
      </c>
    </row>
    <row r="11" spans="1:10" ht="15" x14ac:dyDescent="0.25">
      <c r="A11" s="62" t="s">
        <v>182</v>
      </c>
      <c r="B11" s="157">
        <v>11324</v>
      </c>
      <c r="C11" s="157">
        <v>3552</v>
      </c>
      <c r="D11" s="173">
        <v>22348165.23</v>
      </c>
      <c r="E11" s="173">
        <f t="shared" si="0"/>
        <v>6291.7131841216215</v>
      </c>
      <c r="F11" s="173">
        <f t="shared" si="1"/>
        <v>1973.5221856234546</v>
      </c>
      <c r="G11">
        <v>58</v>
      </c>
      <c r="H11" s="180">
        <v>313.6700812433769</v>
      </c>
      <c r="I11" s="174">
        <v>0.31367008124337692</v>
      </c>
    </row>
    <row r="12" spans="1:10" ht="15" x14ac:dyDescent="0.25">
      <c r="A12" s="62" t="s">
        <v>183</v>
      </c>
      <c r="B12" s="157">
        <v>22160</v>
      </c>
      <c r="C12" s="157">
        <v>10163</v>
      </c>
      <c r="D12" s="173">
        <v>75184520.709999993</v>
      </c>
      <c r="E12" s="173">
        <f t="shared" si="0"/>
        <v>7397.866841483813</v>
      </c>
      <c r="F12" s="173">
        <f t="shared" si="1"/>
        <v>3392.8032811371836</v>
      </c>
      <c r="G12">
        <v>9</v>
      </c>
      <c r="H12" s="180">
        <v>458.61913357400726</v>
      </c>
      <c r="I12" s="174">
        <v>0.45861913357400724</v>
      </c>
    </row>
    <row r="13" spans="1:10" ht="15" x14ac:dyDescent="0.25">
      <c r="A13" s="62" t="s">
        <v>184</v>
      </c>
      <c r="B13" s="157">
        <v>26814</v>
      </c>
      <c r="C13" s="157">
        <v>7528</v>
      </c>
      <c r="D13" s="173">
        <v>54970989.280000001</v>
      </c>
      <c r="E13" s="173">
        <f t="shared" si="0"/>
        <v>7302.2036769394263</v>
      </c>
      <c r="F13" s="173">
        <f t="shared" si="1"/>
        <v>2050.085376295965</v>
      </c>
      <c r="G13">
        <v>10</v>
      </c>
      <c r="H13" s="180">
        <v>280.74886253449688</v>
      </c>
      <c r="I13" s="174">
        <v>0.28074886253449688</v>
      </c>
    </row>
    <row r="14" spans="1:10" ht="15" x14ac:dyDescent="0.25">
      <c r="A14" s="62" t="s">
        <v>185</v>
      </c>
      <c r="B14" s="157">
        <v>17395</v>
      </c>
      <c r="C14" s="157">
        <v>4374</v>
      </c>
      <c r="D14" s="173">
        <v>30912323.219999999</v>
      </c>
      <c r="E14" s="173">
        <f t="shared" si="0"/>
        <v>7067.2892592592589</v>
      </c>
      <c r="F14" s="173">
        <f t="shared" si="1"/>
        <v>1777.0809554469674</v>
      </c>
      <c r="G14">
        <v>20</v>
      </c>
      <c r="H14" s="180">
        <v>251.45156654210982</v>
      </c>
      <c r="I14" s="174">
        <v>0.25145156654210982</v>
      </c>
    </row>
    <row r="15" spans="1:10" ht="15" x14ac:dyDescent="0.25">
      <c r="A15" s="62" t="s">
        <v>186</v>
      </c>
      <c r="B15" s="157">
        <v>43993</v>
      </c>
      <c r="C15" s="157">
        <v>16100</v>
      </c>
      <c r="D15" s="173">
        <v>113942035.91</v>
      </c>
      <c r="E15" s="173">
        <f t="shared" si="0"/>
        <v>7077.14508757764</v>
      </c>
      <c r="F15" s="173">
        <f t="shared" si="1"/>
        <v>2590.0037712817948</v>
      </c>
      <c r="G15">
        <v>19</v>
      </c>
      <c r="H15" s="180">
        <v>365.96731298161075</v>
      </c>
      <c r="I15" s="174">
        <v>0.36596731298161073</v>
      </c>
    </row>
    <row r="16" spans="1:10" ht="15" x14ac:dyDescent="0.25">
      <c r="A16" s="62" t="s">
        <v>187</v>
      </c>
      <c r="B16" s="157">
        <v>16954</v>
      </c>
      <c r="C16" s="157">
        <v>7342</v>
      </c>
      <c r="D16" s="173">
        <v>56525539.630000003</v>
      </c>
      <c r="E16" s="173">
        <f t="shared" si="0"/>
        <v>7698.929396622174</v>
      </c>
      <c r="F16" s="173">
        <f t="shared" si="1"/>
        <v>3334.0532989265071</v>
      </c>
      <c r="G16">
        <v>6</v>
      </c>
      <c r="H16" s="180">
        <v>433.05414651409694</v>
      </c>
      <c r="I16" s="174">
        <v>0.43305414651409696</v>
      </c>
    </row>
    <row r="17" spans="1:9" ht="15" x14ac:dyDescent="0.25">
      <c r="A17" s="62" t="s">
        <v>188</v>
      </c>
      <c r="B17" s="157">
        <v>29008</v>
      </c>
      <c r="C17" s="157">
        <v>13382</v>
      </c>
      <c r="D17" s="173">
        <v>92594996.260000005</v>
      </c>
      <c r="E17" s="173">
        <f t="shared" si="0"/>
        <v>6919.3690225676282</v>
      </c>
      <c r="F17" s="173">
        <f t="shared" si="1"/>
        <v>3192.0503399062331</v>
      </c>
      <c r="G17">
        <v>29</v>
      </c>
      <c r="H17" s="180">
        <v>461.32101489244349</v>
      </c>
      <c r="I17" s="174">
        <v>0.46132101489244348</v>
      </c>
    </row>
    <row r="18" spans="1:9" ht="15" x14ac:dyDescent="0.25">
      <c r="A18" s="62" t="s">
        <v>189</v>
      </c>
      <c r="B18" s="157">
        <v>152515</v>
      </c>
      <c r="C18" s="157">
        <v>35875</v>
      </c>
      <c r="D18" s="173">
        <v>207055840.66999999</v>
      </c>
      <c r="E18" s="173">
        <f t="shared" si="0"/>
        <v>5771.5913775609752</v>
      </c>
      <c r="F18" s="173">
        <f t="shared" si="1"/>
        <v>1357.6096821296264</v>
      </c>
      <c r="G18">
        <v>85</v>
      </c>
      <c r="H18" s="180">
        <v>235.22276497393699</v>
      </c>
      <c r="I18" s="174">
        <v>0.23522276497393699</v>
      </c>
    </row>
    <row r="19" spans="1:9" ht="15" x14ac:dyDescent="0.25">
      <c r="A19" s="62" t="s">
        <v>190</v>
      </c>
      <c r="B19" s="157">
        <v>273403</v>
      </c>
      <c r="C19" s="157">
        <v>66131</v>
      </c>
      <c r="D19" s="173">
        <v>478538515.87</v>
      </c>
      <c r="E19" s="173">
        <f t="shared" si="0"/>
        <v>7236.2207719526396</v>
      </c>
      <c r="F19" s="173">
        <f t="shared" si="1"/>
        <v>1750.3045536076781</v>
      </c>
      <c r="G19">
        <v>11</v>
      </c>
      <c r="H19" s="180">
        <v>241.88103276116209</v>
      </c>
      <c r="I19" s="174">
        <v>0.2418810327611621</v>
      </c>
    </row>
    <row r="20" spans="1:9" ht="15" x14ac:dyDescent="0.25">
      <c r="A20" s="62" t="s">
        <v>191</v>
      </c>
      <c r="B20" s="157">
        <v>89078</v>
      </c>
      <c r="C20" s="157">
        <v>29814</v>
      </c>
      <c r="D20" s="173">
        <v>201139339.83000001</v>
      </c>
      <c r="E20" s="173">
        <f t="shared" si="0"/>
        <v>6746.4727923123373</v>
      </c>
      <c r="F20" s="173">
        <f t="shared" si="1"/>
        <v>2258.0136490491482</v>
      </c>
      <c r="G20">
        <v>33</v>
      </c>
      <c r="H20" s="180">
        <v>334.6954354610566</v>
      </c>
      <c r="I20" s="174">
        <v>0.33469543546105662</v>
      </c>
    </row>
    <row r="21" spans="1:9" ht="15" x14ac:dyDescent="0.25">
      <c r="A21" s="62" t="s">
        <v>192</v>
      </c>
      <c r="B21" s="157">
        <v>238599</v>
      </c>
      <c r="C21" s="157">
        <v>59993</v>
      </c>
      <c r="D21" s="173">
        <v>341234385.11000001</v>
      </c>
      <c r="E21" s="173">
        <f t="shared" si="0"/>
        <v>5687.9033405563987</v>
      </c>
      <c r="F21" s="173">
        <f t="shared" si="1"/>
        <v>1430.1584881328088</v>
      </c>
      <c r="G21">
        <v>90</v>
      </c>
      <c r="H21" s="180">
        <v>251.43860619700837</v>
      </c>
      <c r="I21" s="174">
        <v>0.25143860619700836</v>
      </c>
    </row>
    <row r="22" spans="1:9" ht="15" x14ac:dyDescent="0.25">
      <c r="A22" s="62" t="s">
        <v>193</v>
      </c>
      <c r="B22" s="157">
        <v>81587</v>
      </c>
      <c r="C22" s="157">
        <v>29492</v>
      </c>
      <c r="D22" s="173">
        <v>193339287.03999999</v>
      </c>
      <c r="E22" s="173">
        <f t="shared" si="0"/>
        <v>6555.6519408653194</v>
      </c>
      <c r="F22" s="173">
        <f t="shared" si="1"/>
        <v>2369.7315386029636</v>
      </c>
      <c r="G22">
        <v>44</v>
      </c>
      <c r="H22" s="180">
        <v>361.47915721867452</v>
      </c>
      <c r="I22" s="174">
        <v>0.36147915721867452</v>
      </c>
    </row>
    <row r="23" spans="1:9" ht="15" x14ac:dyDescent="0.25">
      <c r="A23" s="62" t="s">
        <v>194</v>
      </c>
      <c r="B23" s="157">
        <v>10813</v>
      </c>
      <c r="C23" s="157">
        <v>1924</v>
      </c>
      <c r="D23" s="173">
        <v>11440292.25</v>
      </c>
      <c r="E23" s="173">
        <f t="shared" si="0"/>
        <v>5946.0978430353434</v>
      </c>
      <c r="F23" s="173">
        <f t="shared" si="1"/>
        <v>1058.012785535929</v>
      </c>
      <c r="G23">
        <v>74</v>
      </c>
      <c r="H23" s="180">
        <v>177.9339683714048</v>
      </c>
      <c r="I23" s="174">
        <v>0.17793396837140479</v>
      </c>
    </row>
    <row r="24" spans="1:9" ht="15" x14ac:dyDescent="0.25">
      <c r="A24" s="62" t="s">
        <v>195</v>
      </c>
      <c r="B24" s="157">
        <v>69721</v>
      </c>
      <c r="C24" s="157">
        <v>16429</v>
      </c>
      <c r="D24" s="173">
        <v>99159095.829999998</v>
      </c>
      <c r="E24" s="173">
        <f t="shared" si="0"/>
        <v>6035.6135997321808</v>
      </c>
      <c r="F24" s="173">
        <f t="shared" si="1"/>
        <v>1422.2271027380559</v>
      </c>
      <c r="G24">
        <v>71</v>
      </c>
      <c r="H24" s="180">
        <v>235.63919048780139</v>
      </c>
      <c r="I24" s="174">
        <v>0.23563919048780138</v>
      </c>
    </row>
    <row r="25" spans="1:9" ht="15" x14ac:dyDescent="0.25">
      <c r="A25" s="62" t="s">
        <v>196</v>
      </c>
      <c r="B25" s="157">
        <v>22178</v>
      </c>
      <c r="C25" s="157">
        <v>7379</v>
      </c>
      <c r="D25" s="173">
        <v>47180134.369999997</v>
      </c>
      <c r="E25" s="173">
        <f t="shared" si="0"/>
        <v>6393.8385106382975</v>
      </c>
      <c r="F25" s="173">
        <f t="shared" si="1"/>
        <v>2127.3394521597979</v>
      </c>
      <c r="G25">
        <v>53</v>
      </c>
      <c r="H25" s="180">
        <v>332.71710704301563</v>
      </c>
      <c r="I25" s="174">
        <v>0.3327171070430156</v>
      </c>
    </row>
    <row r="26" spans="1:9" ht="15" x14ac:dyDescent="0.25">
      <c r="A26" s="62" t="s">
        <v>197</v>
      </c>
      <c r="B26" s="157">
        <v>164642</v>
      </c>
      <c r="C26" s="157">
        <v>47663</v>
      </c>
      <c r="D26" s="173">
        <v>308820679.22000003</v>
      </c>
      <c r="E26" s="173">
        <f t="shared" si="0"/>
        <v>6479.2539122589851</v>
      </c>
      <c r="F26" s="173">
        <f t="shared" si="1"/>
        <v>1875.7102028643969</v>
      </c>
      <c r="G26">
        <v>47</v>
      </c>
      <c r="H26" s="180">
        <v>289.49478261925879</v>
      </c>
      <c r="I26" s="174">
        <v>0.28949478261925876</v>
      </c>
    </row>
    <row r="27" spans="1:9" ht="15" x14ac:dyDescent="0.25">
      <c r="A27" s="62" t="s">
        <v>198</v>
      </c>
      <c r="B27" s="157">
        <v>79083</v>
      </c>
      <c r="C27" s="157">
        <v>13661</v>
      </c>
      <c r="D27" s="173">
        <v>89406289.810000002</v>
      </c>
      <c r="E27" s="173">
        <f t="shared" si="0"/>
        <v>6544.6372747236665</v>
      </c>
      <c r="F27" s="173">
        <f t="shared" si="1"/>
        <v>1130.5374076603064</v>
      </c>
      <c r="G27">
        <v>46</v>
      </c>
      <c r="H27" s="180">
        <v>172.74256161248309</v>
      </c>
      <c r="I27" s="174">
        <v>0.17274256161248308</v>
      </c>
    </row>
    <row r="28" spans="1:9" ht="15" x14ac:dyDescent="0.25">
      <c r="A28" s="62" t="s">
        <v>199</v>
      </c>
      <c r="B28" s="157">
        <v>28947</v>
      </c>
      <c r="C28" s="157">
        <v>10074</v>
      </c>
      <c r="D28" s="173">
        <v>70073873.629999995</v>
      </c>
      <c r="E28" s="173">
        <f t="shared" si="0"/>
        <v>6955.9136023426636</v>
      </c>
      <c r="F28" s="173">
        <f t="shared" si="1"/>
        <v>2420.764626040695</v>
      </c>
      <c r="G28">
        <v>27</v>
      </c>
      <c r="H28" s="180">
        <v>348.01533837703391</v>
      </c>
      <c r="I28" s="174">
        <v>0.34801533837703391</v>
      </c>
    </row>
    <row r="29" spans="1:9" ht="15" x14ac:dyDescent="0.25">
      <c r="A29" s="62" t="s">
        <v>200</v>
      </c>
      <c r="B29" s="157">
        <v>13760</v>
      </c>
      <c r="C29" s="157">
        <v>4787</v>
      </c>
      <c r="D29" s="173">
        <v>32106410.399999999</v>
      </c>
      <c r="E29" s="173">
        <f t="shared" si="0"/>
        <v>6707.0002924587425</v>
      </c>
      <c r="F29" s="173">
        <f t="shared" si="1"/>
        <v>2333.3147093023254</v>
      </c>
      <c r="G29">
        <v>34</v>
      </c>
      <c r="H29" s="180">
        <v>347.89244186046511</v>
      </c>
      <c r="I29" s="174">
        <v>0.34789244186046514</v>
      </c>
    </row>
    <row r="30" spans="1:9" ht="15" x14ac:dyDescent="0.25">
      <c r="A30" s="62" t="s">
        <v>201</v>
      </c>
      <c r="B30" s="157">
        <v>11547</v>
      </c>
      <c r="C30" s="157">
        <v>3427</v>
      </c>
      <c r="D30" s="173">
        <v>23711930.25</v>
      </c>
      <c r="E30" s="173">
        <f t="shared" si="0"/>
        <v>6919.150933761307</v>
      </c>
      <c r="F30" s="173">
        <f t="shared" si="1"/>
        <v>2053.5143543777604</v>
      </c>
      <c r="G30">
        <v>30</v>
      </c>
      <c r="H30" s="180">
        <v>296.78704425391879</v>
      </c>
      <c r="I30" s="174">
        <v>0.29678704425391877</v>
      </c>
    </row>
    <row r="31" spans="1:9" ht="15" x14ac:dyDescent="0.25">
      <c r="A31" s="62" t="s">
        <v>202</v>
      </c>
      <c r="B31" s="157">
        <v>100022</v>
      </c>
      <c r="C31" s="157">
        <v>40348</v>
      </c>
      <c r="D31" s="173">
        <v>287055517.27999997</v>
      </c>
      <c r="E31" s="173">
        <f t="shared" si="0"/>
        <v>7114.4918528799435</v>
      </c>
      <c r="F31" s="173">
        <f t="shared" si="1"/>
        <v>2869.923789566295</v>
      </c>
      <c r="G31">
        <v>17</v>
      </c>
      <c r="H31" s="180">
        <v>403.39125392413672</v>
      </c>
      <c r="I31" s="174">
        <v>0.40339125392413672</v>
      </c>
    </row>
    <row r="32" spans="1:9" ht="15" x14ac:dyDescent="0.25">
      <c r="A32" s="62" t="s">
        <v>203</v>
      </c>
      <c r="B32" s="157">
        <v>50051</v>
      </c>
      <c r="C32" s="157">
        <v>23129</v>
      </c>
      <c r="D32" s="173">
        <v>154034514.50999999</v>
      </c>
      <c r="E32" s="173">
        <f t="shared" si="0"/>
        <v>6659.8000134030863</v>
      </c>
      <c r="F32" s="173">
        <f t="shared" si="1"/>
        <v>3077.551187988252</v>
      </c>
      <c r="G32">
        <v>38</v>
      </c>
      <c r="H32" s="180">
        <v>462.10864917783863</v>
      </c>
      <c r="I32" s="174">
        <v>0.46210864917783862</v>
      </c>
    </row>
    <row r="33" spans="1:9" ht="15" x14ac:dyDescent="0.25">
      <c r="A33" s="62" t="s">
        <v>204</v>
      </c>
      <c r="B33" s="157">
        <v>103193</v>
      </c>
      <c r="C33" s="157">
        <v>29651</v>
      </c>
      <c r="D33" s="173">
        <v>172613169.13999999</v>
      </c>
      <c r="E33" s="173">
        <f t="shared" si="0"/>
        <v>5821.4957046979862</v>
      </c>
      <c r="F33" s="173">
        <f t="shared" si="1"/>
        <v>1672.7216879051873</v>
      </c>
      <c r="G33">
        <v>82</v>
      </c>
      <c r="H33" s="180">
        <v>287.33538127586172</v>
      </c>
      <c r="I33" s="174">
        <v>0.28733538127586172</v>
      </c>
    </row>
    <row r="34" spans="1:9" ht="15" x14ac:dyDescent="0.25">
      <c r="A34" s="62" t="s">
        <v>205</v>
      </c>
      <c r="B34" s="157">
        <v>340748</v>
      </c>
      <c r="C34" s="157">
        <v>135737</v>
      </c>
      <c r="D34" s="173">
        <v>778653879.30999994</v>
      </c>
      <c r="E34" s="173">
        <f t="shared" si="0"/>
        <v>5736.4895298260599</v>
      </c>
      <c r="F34" s="173">
        <f t="shared" si="1"/>
        <v>2285.1311799629048</v>
      </c>
      <c r="G34">
        <v>87</v>
      </c>
      <c r="H34" s="180">
        <v>398.35010036742699</v>
      </c>
      <c r="I34" s="174">
        <v>0.39835010036742696</v>
      </c>
    </row>
    <row r="35" spans="1:9" ht="15" x14ac:dyDescent="0.25">
      <c r="A35" s="62" t="s">
        <v>206</v>
      </c>
      <c r="B35" s="157">
        <v>30814</v>
      </c>
      <c r="C35" s="157">
        <v>5339</v>
      </c>
      <c r="D35" s="173">
        <v>26985256.73</v>
      </c>
      <c r="E35" s="173">
        <f t="shared" si="0"/>
        <v>5054.3653736654805</v>
      </c>
      <c r="F35" s="173">
        <f t="shared" si="1"/>
        <v>875.74663237489449</v>
      </c>
      <c r="G35">
        <v>100</v>
      </c>
      <c r="H35" s="180">
        <v>173.26539884468099</v>
      </c>
      <c r="I35" s="174">
        <v>0.17326539884468098</v>
      </c>
    </row>
    <row r="36" spans="1:9" ht="15" x14ac:dyDescent="0.25">
      <c r="A36" s="62" t="s">
        <v>207</v>
      </c>
      <c r="B36" s="157">
        <v>37865</v>
      </c>
      <c r="C36" s="157">
        <v>7615</v>
      </c>
      <c r="D36" s="173">
        <v>39244473.210000001</v>
      </c>
      <c r="E36" s="173">
        <f t="shared" si="0"/>
        <v>5153.5749455022979</v>
      </c>
      <c r="F36" s="173">
        <f t="shared" si="1"/>
        <v>1036.4313537567675</v>
      </c>
      <c r="G36">
        <v>98</v>
      </c>
      <c r="H36" s="180">
        <v>201.10920375016505</v>
      </c>
      <c r="I36" s="174">
        <v>0.20110920375016506</v>
      </c>
    </row>
    <row r="37" spans="1:9" ht="15" x14ac:dyDescent="0.25">
      <c r="A37" s="62" t="s">
        <v>208</v>
      </c>
      <c r="B37" s="157">
        <v>174101</v>
      </c>
      <c r="C37" s="157">
        <v>52726</v>
      </c>
      <c r="D37" s="173">
        <v>319853440.62</v>
      </c>
      <c r="E37" s="173">
        <f t="shared" si="0"/>
        <v>6066.3323715055194</v>
      </c>
      <c r="F37" s="173">
        <f t="shared" si="1"/>
        <v>1837.1717601851799</v>
      </c>
      <c r="G37">
        <v>70</v>
      </c>
      <c r="H37" s="180">
        <v>302.84719789087944</v>
      </c>
      <c r="I37" s="174">
        <v>0.30284719789087944</v>
      </c>
    </row>
    <row r="38" spans="1:9" ht="15" x14ac:dyDescent="0.25">
      <c r="A38" s="62" t="s">
        <v>209</v>
      </c>
      <c r="B38" s="157">
        <v>43694</v>
      </c>
      <c r="C38" s="157">
        <v>10750</v>
      </c>
      <c r="D38" s="173">
        <v>66819700.340000004</v>
      </c>
      <c r="E38" s="173">
        <f t="shared" si="0"/>
        <v>6215.7860781395348</v>
      </c>
      <c r="F38" s="173">
        <f t="shared" si="1"/>
        <v>1529.2648954089807</v>
      </c>
      <c r="G38">
        <v>63</v>
      </c>
      <c r="H38" s="180">
        <v>246.02920309424636</v>
      </c>
      <c r="I38" s="174">
        <v>0.24602920309424636</v>
      </c>
    </row>
    <row r="39" spans="1:9" ht="15" x14ac:dyDescent="0.25">
      <c r="A39" s="62" t="s">
        <v>210</v>
      </c>
      <c r="B39" s="157">
        <v>48728</v>
      </c>
      <c r="C39" s="157">
        <v>22261</v>
      </c>
      <c r="D39" s="173">
        <v>130301911.44</v>
      </c>
      <c r="E39" s="173">
        <f t="shared" si="0"/>
        <v>5853.371880867885</v>
      </c>
      <c r="F39" s="173">
        <f t="shared" si="1"/>
        <v>2674.0664800525365</v>
      </c>
      <c r="G39">
        <v>81</v>
      </c>
      <c r="H39" s="180">
        <v>456.84206205877524</v>
      </c>
      <c r="I39" s="174">
        <v>0.45684206205877526</v>
      </c>
    </row>
    <row r="40" spans="1:9" ht="15" x14ac:dyDescent="0.25">
      <c r="A40" s="62" t="s">
        <v>211</v>
      </c>
      <c r="B40" s="157">
        <v>334379</v>
      </c>
      <c r="C40" s="157">
        <v>86458</v>
      </c>
      <c r="D40" s="173">
        <v>541453188.11000001</v>
      </c>
      <c r="E40" s="173">
        <f t="shared" si="0"/>
        <v>6262.6152364153695</v>
      </c>
      <c r="F40" s="173">
        <f t="shared" si="1"/>
        <v>1619.279883335975</v>
      </c>
      <c r="G40">
        <v>60</v>
      </c>
      <c r="H40" s="180">
        <v>258.56288821965495</v>
      </c>
      <c r="I40" s="174">
        <v>0.25856288821965495</v>
      </c>
    </row>
    <row r="41" spans="1:9" ht="15" x14ac:dyDescent="0.25">
      <c r="A41" s="62" t="s">
        <v>212</v>
      </c>
      <c r="B41" s="157">
        <v>48246</v>
      </c>
      <c r="C41" s="157">
        <v>26817</v>
      </c>
      <c r="D41" s="173">
        <v>182125321.88</v>
      </c>
      <c r="E41" s="173">
        <f t="shared" ref="E41:E72" si="2">+D41/C41</f>
        <v>6791.4129798262293</v>
      </c>
      <c r="F41" s="173">
        <f t="shared" ref="F41:F72" si="3">+D41/B41</f>
        <v>3774.9310177009493</v>
      </c>
      <c r="G41">
        <v>32</v>
      </c>
      <c r="H41" s="180">
        <v>555.8388260166646</v>
      </c>
      <c r="I41" s="174">
        <v>0.55583882601666457</v>
      </c>
    </row>
    <row r="42" spans="1:9" ht="15" x14ac:dyDescent="0.25">
      <c r="A42" s="62" t="s">
        <v>213</v>
      </c>
      <c r="B42" s="157">
        <v>390541</v>
      </c>
      <c r="C42" s="157">
        <v>121242</v>
      </c>
      <c r="D42" s="173">
        <v>718308189.62</v>
      </c>
      <c r="E42" s="173">
        <f t="shared" si="2"/>
        <v>5924.582154863826</v>
      </c>
      <c r="F42" s="173">
        <f t="shared" si="3"/>
        <v>1839.2644808611644</v>
      </c>
      <c r="G42">
        <v>76</v>
      </c>
      <c r="H42" s="180">
        <v>310.44627836770019</v>
      </c>
      <c r="I42" s="174">
        <v>0.31044627836770017</v>
      </c>
    </row>
    <row r="43" spans="1:9" ht="15" x14ac:dyDescent="0.25">
      <c r="A43" s="62" t="s">
        <v>214</v>
      </c>
      <c r="B43" s="157">
        <v>74709</v>
      </c>
      <c r="C43" s="157">
        <v>20822</v>
      </c>
      <c r="D43" s="173">
        <v>120961456.69</v>
      </c>
      <c r="E43" s="173">
        <f t="shared" si="2"/>
        <v>5809.310185861108</v>
      </c>
      <c r="F43" s="173">
        <f t="shared" si="3"/>
        <v>1619.1015364949337</v>
      </c>
      <c r="G43">
        <v>84</v>
      </c>
      <c r="H43" s="180">
        <v>278.70805391586021</v>
      </c>
      <c r="I43" s="174">
        <v>0.27870805391586018</v>
      </c>
    </row>
    <row r="44" spans="1:9" ht="15" x14ac:dyDescent="0.25">
      <c r="A44" s="62" t="s">
        <v>215</v>
      </c>
      <c r="B44" s="157">
        <v>237536</v>
      </c>
      <c r="C44" s="157">
        <v>77960</v>
      </c>
      <c r="D44" s="173">
        <v>495053564.72000003</v>
      </c>
      <c r="E44" s="173">
        <f t="shared" si="2"/>
        <v>6350.0970333504365</v>
      </c>
      <c r="F44" s="173">
        <f t="shared" si="3"/>
        <v>2084.12015323993</v>
      </c>
      <c r="G44">
        <v>57</v>
      </c>
      <c r="H44" s="180">
        <v>328.20288293142937</v>
      </c>
      <c r="I44" s="174">
        <v>0.32820288293142935</v>
      </c>
    </row>
    <row r="45" spans="1:9" ht="15" x14ac:dyDescent="0.25">
      <c r="A45" s="62" t="s">
        <v>216</v>
      </c>
      <c r="B45" s="157">
        <v>10422</v>
      </c>
      <c r="C45" s="157">
        <v>2813</v>
      </c>
      <c r="D45" s="173">
        <v>16881752.109999999</v>
      </c>
      <c r="E45" s="173">
        <f t="shared" si="2"/>
        <v>6001.333846427302</v>
      </c>
      <c r="F45" s="173">
        <f t="shared" si="3"/>
        <v>1619.8188553060832</v>
      </c>
      <c r="G45">
        <v>72</v>
      </c>
      <c r="H45" s="180">
        <v>269.90980617923623</v>
      </c>
      <c r="I45" s="174">
        <v>0.26990980617923621</v>
      </c>
    </row>
    <row r="46" spans="1:9" ht="15" x14ac:dyDescent="0.25">
      <c r="A46" s="62" t="s">
        <v>217</v>
      </c>
      <c r="B46" s="157">
        <v>7850</v>
      </c>
      <c r="C46" s="157">
        <v>3371</v>
      </c>
      <c r="D46" s="173">
        <v>27269997.030000001</v>
      </c>
      <c r="E46" s="173">
        <f t="shared" si="2"/>
        <v>8089.5867784040347</v>
      </c>
      <c r="F46" s="173">
        <f t="shared" si="3"/>
        <v>3473.8849719745226</v>
      </c>
      <c r="G46">
        <v>3</v>
      </c>
      <c r="H46" s="180">
        <v>429.42675159235671</v>
      </c>
      <c r="I46" s="174">
        <v>0.42942675159235671</v>
      </c>
    </row>
    <row r="47" spans="1:9" ht="15" x14ac:dyDescent="0.25">
      <c r="A47" s="62" t="s">
        <v>218</v>
      </c>
      <c r="B47" s="157">
        <v>61686</v>
      </c>
      <c r="C47" s="157">
        <v>17151</v>
      </c>
      <c r="D47" s="173">
        <v>102873535.64</v>
      </c>
      <c r="E47" s="173">
        <f t="shared" si="2"/>
        <v>5998.1071447729</v>
      </c>
      <c r="F47" s="173">
        <f t="shared" si="3"/>
        <v>1667.696651428201</v>
      </c>
      <c r="G47">
        <v>73</v>
      </c>
      <c r="H47" s="180">
        <v>278.03715591868496</v>
      </c>
      <c r="I47" s="174">
        <v>0.27803715591868494</v>
      </c>
    </row>
    <row r="48" spans="1:9" ht="15" x14ac:dyDescent="0.25">
      <c r="A48" s="62" t="s">
        <v>219</v>
      </c>
      <c r="B48" s="157">
        <v>20022</v>
      </c>
      <c r="C48" s="157">
        <v>6668</v>
      </c>
      <c r="D48" s="173">
        <v>41120387.240000002</v>
      </c>
      <c r="E48" s="173">
        <f t="shared" si="2"/>
        <v>6166.8247210557893</v>
      </c>
      <c r="F48" s="173">
        <f t="shared" si="3"/>
        <v>2053.7602257516733</v>
      </c>
      <c r="G48">
        <v>67</v>
      </c>
      <c r="H48" s="180">
        <v>333.03366297073217</v>
      </c>
      <c r="I48" s="174">
        <v>0.33303366297073217</v>
      </c>
    </row>
    <row r="49" spans="1:9" ht="15" x14ac:dyDescent="0.25">
      <c r="A49" s="62" t="s">
        <v>220</v>
      </c>
      <c r="B49" s="157">
        <v>548632</v>
      </c>
      <c r="C49" s="157">
        <v>177878</v>
      </c>
      <c r="D49" s="173">
        <v>1013423208.21</v>
      </c>
      <c r="E49" s="173">
        <f t="shared" si="2"/>
        <v>5697.2936968596459</v>
      </c>
      <c r="F49" s="173">
        <f t="shared" si="3"/>
        <v>1847.1820969429418</v>
      </c>
      <c r="G49">
        <v>89</v>
      </c>
      <c r="H49" s="180">
        <v>324.22097143440408</v>
      </c>
      <c r="I49" s="174">
        <v>0.32422097143440409</v>
      </c>
    </row>
    <row r="50" spans="1:9" ht="15" x14ac:dyDescent="0.25">
      <c r="A50" s="62" t="s">
        <v>221</v>
      </c>
      <c r="B50" s="157">
        <v>47251</v>
      </c>
      <c r="C50" s="157">
        <v>21975</v>
      </c>
      <c r="D50" s="173">
        <v>153069776.03999999</v>
      </c>
      <c r="E50" s="173">
        <f t="shared" si="2"/>
        <v>6965.6325843003406</v>
      </c>
      <c r="F50" s="173">
        <f t="shared" si="3"/>
        <v>3239.5034187636238</v>
      </c>
      <c r="G50">
        <v>26</v>
      </c>
      <c r="H50" s="180">
        <v>465.06952233815156</v>
      </c>
      <c r="I50" s="174">
        <v>0.46506952233815158</v>
      </c>
    </row>
    <row r="51" spans="1:9" ht="15" x14ac:dyDescent="0.25">
      <c r="A51" s="62" t="s">
        <v>222</v>
      </c>
      <c r="B51" s="157">
        <v>138324</v>
      </c>
      <c r="C51" s="157">
        <v>42492</v>
      </c>
      <c r="D51" s="173">
        <v>233809949.46000001</v>
      </c>
      <c r="E51" s="173">
        <f t="shared" si="2"/>
        <v>5502.4463301327314</v>
      </c>
      <c r="F51" s="173">
        <f t="shared" si="3"/>
        <v>1690.3064505075042</v>
      </c>
      <c r="G51">
        <v>95</v>
      </c>
      <c r="H51" s="180">
        <v>307.19181053179489</v>
      </c>
      <c r="I51" s="174">
        <v>0.3071918105317949</v>
      </c>
    </row>
    <row r="52" spans="1:9" ht="15" x14ac:dyDescent="0.25">
      <c r="A52" s="62" t="s">
        <v>223</v>
      </c>
      <c r="B52" s="157">
        <v>63297</v>
      </c>
      <c r="C52" s="157">
        <v>18725</v>
      </c>
      <c r="D52" s="173">
        <v>132808786.97</v>
      </c>
      <c r="E52" s="173">
        <f t="shared" si="2"/>
        <v>7092.592094526035</v>
      </c>
      <c r="F52" s="173">
        <f t="shared" si="3"/>
        <v>2098.184542237389</v>
      </c>
      <c r="G52">
        <v>18</v>
      </c>
      <c r="H52" s="180">
        <v>295.82760636365072</v>
      </c>
      <c r="I52" s="174">
        <v>0.29582760636365074</v>
      </c>
    </row>
    <row r="53" spans="1:9" ht="15" x14ac:dyDescent="0.25">
      <c r="A53" s="62" t="s">
        <v>224</v>
      </c>
      <c r="B53" s="157">
        <v>118835</v>
      </c>
      <c r="C53" s="157">
        <v>26263</v>
      </c>
      <c r="D53" s="173">
        <v>182438875.30000001</v>
      </c>
      <c r="E53" s="173">
        <f t="shared" si="2"/>
        <v>6946.6121654038006</v>
      </c>
      <c r="F53" s="173">
        <f t="shared" si="3"/>
        <v>1535.2284705684353</v>
      </c>
      <c r="G53">
        <v>28</v>
      </c>
      <c r="H53" s="180">
        <v>221.00391298859765</v>
      </c>
      <c r="I53" s="174">
        <v>0.22100391298859764</v>
      </c>
    </row>
    <row r="54" spans="1:9" ht="15" x14ac:dyDescent="0.25">
      <c r="A54" s="62" t="s">
        <v>225</v>
      </c>
      <c r="B54" s="157">
        <v>19933</v>
      </c>
      <c r="C54" s="157">
        <v>8620</v>
      </c>
      <c r="D54" s="173">
        <v>61677202.890000001</v>
      </c>
      <c r="E54" s="173">
        <f t="shared" si="2"/>
        <v>7155.1279454756377</v>
      </c>
      <c r="F54" s="173">
        <f t="shared" si="3"/>
        <v>3094.2258009331258</v>
      </c>
      <c r="G54">
        <v>14</v>
      </c>
      <c r="H54" s="180">
        <v>432.44870315557114</v>
      </c>
      <c r="I54" s="174">
        <v>0.43244870315557116</v>
      </c>
    </row>
    <row r="55" spans="1:9" ht="15" x14ac:dyDescent="0.25">
      <c r="A55" s="62" t="s">
        <v>226</v>
      </c>
      <c r="B55" s="157">
        <v>54585</v>
      </c>
      <c r="C55" s="157">
        <v>20456</v>
      </c>
      <c r="D55" s="173">
        <v>108130658.22</v>
      </c>
      <c r="E55" s="173">
        <f t="shared" si="2"/>
        <v>5286.0118410246378</v>
      </c>
      <c r="F55" s="173">
        <f t="shared" si="3"/>
        <v>1980.9592052761748</v>
      </c>
      <c r="G55">
        <v>97</v>
      </c>
      <c r="H55" s="180">
        <v>374.75496931391405</v>
      </c>
      <c r="I55" s="174">
        <v>0.37475496931391405</v>
      </c>
    </row>
    <row r="56" spans="1:9" ht="15" x14ac:dyDescent="0.25">
      <c r="A56" s="62" t="s">
        <v>227</v>
      </c>
      <c r="B56" s="157">
        <v>4593</v>
      </c>
      <c r="C56" s="157">
        <v>1435</v>
      </c>
      <c r="D56" s="173">
        <v>8065975.8499999996</v>
      </c>
      <c r="E56" s="173">
        <f t="shared" si="2"/>
        <v>5620.8890940766551</v>
      </c>
      <c r="F56" s="173">
        <f t="shared" si="3"/>
        <v>1756.1454060526887</v>
      </c>
      <c r="G56">
        <v>93</v>
      </c>
      <c r="H56" s="180">
        <v>312.43196168081863</v>
      </c>
      <c r="I56" s="174">
        <v>0.31243196168081866</v>
      </c>
    </row>
    <row r="57" spans="1:9" ht="15" x14ac:dyDescent="0.25">
      <c r="A57" s="62" t="s">
        <v>228</v>
      </c>
      <c r="B57" s="157">
        <v>197886</v>
      </c>
      <c r="C57" s="157">
        <v>48650</v>
      </c>
      <c r="D57" s="173">
        <v>286388412.57999998</v>
      </c>
      <c r="E57" s="173">
        <f t="shared" si="2"/>
        <v>5886.7094055498455</v>
      </c>
      <c r="F57" s="173">
        <f t="shared" si="3"/>
        <v>1447.2393831802149</v>
      </c>
      <c r="G57">
        <v>79</v>
      </c>
      <c r="H57" s="180">
        <v>245.84861991247487</v>
      </c>
      <c r="I57" s="174">
        <v>0.24584861991247486</v>
      </c>
    </row>
    <row r="58" spans="1:9" ht="15" x14ac:dyDescent="0.25">
      <c r="A58" s="62" t="s">
        <v>229</v>
      </c>
      <c r="B58" s="157">
        <v>43188</v>
      </c>
      <c r="C58" s="157">
        <v>11307</v>
      </c>
      <c r="D58" s="173">
        <v>100087002.5</v>
      </c>
      <c r="E58" s="173">
        <f t="shared" si="2"/>
        <v>8851.7734589192532</v>
      </c>
      <c r="F58" s="173">
        <f t="shared" si="3"/>
        <v>2317.4725039362784</v>
      </c>
      <c r="G58">
        <v>2</v>
      </c>
      <c r="H58" s="180">
        <v>261.80883578771881</v>
      </c>
      <c r="I58" s="174">
        <v>0.2618088357877188</v>
      </c>
    </row>
    <row r="59" spans="1:9" ht="15" x14ac:dyDescent="0.25">
      <c r="A59" s="62" t="s">
        <v>230</v>
      </c>
      <c r="B59" s="157">
        <v>233616</v>
      </c>
      <c r="C59" s="157">
        <v>66475</v>
      </c>
      <c r="D59" s="173">
        <v>375002059.13</v>
      </c>
      <c r="E59" s="173">
        <f t="shared" si="2"/>
        <v>5641.2494792027073</v>
      </c>
      <c r="F59" s="173">
        <f t="shared" si="3"/>
        <v>1605.2070882559412</v>
      </c>
      <c r="G59">
        <v>92</v>
      </c>
      <c r="H59" s="180">
        <v>284.54814738716527</v>
      </c>
      <c r="I59" s="174">
        <v>0.28454814738716527</v>
      </c>
    </row>
    <row r="60" spans="1:9" ht="15" x14ac:dyDescent="0.25">
      <c r="A60" s="62" t="s">
        <v>231</v>
      </c>
      <c r="B60" s="157">
        <v>9091</v>
      </c>
      <c r="C60" s="157">
        <v>3390</v>
      </c>
      <c r="D60" s="173">
        <v>22289344.32</v>
      </c>
      <c r="E60" s="173">
        <f t="shared" si="2"/>
        <v>6575.0278230088497</v>
      </c>
      <c r="F60" s="173">
        <f t="shared" si="3"/>
        <v>2451.8033571664282</v>
      </c>
      <c r="G60">
        <v>42</v>
      </c>
      <c r="H60" s="180">
        <v>372.89627103728964</v>
      </c>
      <c r="I60" s="174">
        <v>0.37289627103728962</v>
      </c>
    </row>
    <row r="61" spans="1:9" ht="15" x14ac:dyDescent="0.25">
      <c r="A61" s="62" t="s">
        <v>232</v>
      </c>
      <c r="B61" s="157">
        <v>65648</v>
      </c>
      <c r="C61" s="157">
        <v>21060</v>
      </c>
      <c r="D61" s="173">
        <v>120147330.48</v>
      </c>
      <c r="E61" s="173">
        <f t="shared" si="2"/>
        <v>5705.0014472934472</v>
      </c>
      <c r="F61" s="173">
        <f t="shared" si="3"/>
        <v>1830.1750316841337</v>
      </c>
      <c r="G61">
        <v>88</v>
      </c>
      <c r="H61" s="180">
        <v>320.80185230319279</v>
      </c>
      <c r="I61" s="174">
        <v>0.3208018523031928</v>
      </c>
    </row>
    <row r="62" spans="1:9" ht="15" x14ac:dyDescent="0.25">
      <c r="A62" s="62" t="s">
        <v>233</v>
      </c>
      <c r="B62" s="157">
        <v>54105</v>
      </c>
      <c r="C62" s="157">
        <v>24618</v>
      </c>
      <c r="D62" s="173">
        <v>163416640.78999999</v>
      </c>
      <c r="E62" s="173">
        <f t="shared" si="2"/>
        <v>6638.0957344219669</v>
      </c>
      <c r="F62" s="173">
        <f t="shared" si="3"/>
        <v>3020.3611642177248</v>
      </c>
      <c r="G62">
        <v>40</v>
      </c>
      <c r="H62" s="180">
        <v>455.00415858053782</v>
      </c>
      <c r="I62" s="174">
        <v>0.45500415858053783</v>
      </c>
    </row>
    <row r="63" spans="1:9" ht="15" x14ac:dyDescent="0.25">
      <c r="A63" s="62" t="s">
        <v>234</v>
      </c>
      <c r="B63" s="157">
        <v>92170</v>
      </c>
      <c r="C63" s="157">
        <v>22498</v>
      </c>
      <c r="D63" s="173">
        <v>144903345.65000001</v>
      </c>
      <c r="E63" s="173">
        <f t="shared" si="2"/>
        <v>6440.7212041070316</v>
      </c>
      <c r="F63" s="173">
        <f t="shared" si="3"/>
        <v>1572.1313404578498</v>
      </c>
      <c r="G63">
        <v>51</v>
      </c>
      <c r="H63" s="180">
        <v>244.09243788651406</v>
      </c>
      <c r="I63" s="174">
        <v>0.24409243788651405</v>
      </c>
    </row>
    <row r="64" spans="1:9" ht="15" x14ac:dyDescent="0.25">
      <c r="A64" s="62" t="s">
        <v>235</v>
      </c>
      <c r="B64" s="157">
        <v>37636</v>
      </c>
      <c r="C64" s="157">
        <v>10846</v>
      </c>
      <c r="D64" s="173">
        <v>66260667.590000004</v>
      </c>
      <c r="E64" s="173">
        <f t="shared" si="2"/>
        <v>6109.2262207265358</v>
      </c>
      <c r="F64" s="173">
        <f t="shared" si="3"/>
        <v>1760.5661491656924</v>
      </c>
      <c r="G64">
        <v>68</v>
      </c>
      <c r="H64" s="180">
        <v>288.18152832394514</v>
      </c>
      <c r="I64" s="174">
        <v>0.28818152832394517</v>
      </c>
    </row>
    <row r="65" spans="1:9" ht="15" x14ac:dyDescent="0.25">
      <c r="A65" s="62" t="s">
        <v>236</v>
      </c>
      <c r="B65" s="157">
        <v>21348</v>
      </c>
      <c r="C65" s="157">
        <v>6653</v>
      </c>
      <c r="D65" s="173">
        <v>49508099.020000003</v>
      </c>
      <c r="E65" s="173">
        <f t="shared" si="2"/>
        <v>7441.4698662257633</v>
      </c>
      <c r="F65" s="173">
        <f t="shared" si="3"/>
        <v>2319.0977618512275</v>
      </c>
      <c r="G65">
        <v>8</v>
      </c>
      <c r="H65" s="180">
        <v>311.64511898070072</v>
      </c>
      <c r="I65" s="174">
        <v>0.31164511898070074</v>
      </c>
    </row>
    <row r="66" spans="1:9" ht="15" x14ac:dyDescent="0.25">
      <c r="A66" s="62" t="s">
        <v>237</v>
      </c>
      <c r="B66" s="157">
        <v>21327</v>
      </c>
      <c r="C66" s="157">
        <v>8521</v>
      </c>
      <c r="D66" s="173">
        <v>60695415.149999999</v>
      </c>
      <c r="E66" s="173">
        <f t="shared" si="2"/>
        <v>7123.038980166647</v>
      </c>
      <c r="F66" s="173">
        <f t="shared" si="3"/>
        <v>2845.9424743283162</v>
      </c>
      <c r="G66">
        <v>16</v>
      </c>
      <c r="H66" s="180">
        <v>399.54048858254794</v>
      </c>
      <c r="I66" s="174">
        <v>0.39954048858254793</v>
      </c>
    </row>
    <row r="67" spans="1:9" ht="15" x14ac:dyDescent="0.25">
      <c r="A67" s="62" t="s">
        <v>238</v>
      </c>
      <c r="B67" s="157">
        <v>44369</v>
      </c>
      <c r="C67" s="157">
        <v>15546</v>
      </c>
      <c r="D67" s="173">
        <v>120627900.09999999</v>
      </c>
      <c r="E67" s="173">
        <f t="shared" si="2"/>
        <v>7759.4172198636297</v>
      </c>
      <c r="F67" s="173">
        <f t="shared" si="3"/>
        <v>2718.7428181838668</v>
      </c>
      <c r="G67">
        <v>5</v>
      </c>
      <c r="H67" s="180">
        <v>350.37976965899617</v>
      </c>
      <c r="I67" s="174">
        <v>0.35037976965899614</v>
      </c>
    </row>
    <row r="68" spans="1:9" ht="15" x14ac:dyDescent="0.25">
      <c r="A68" s="62" t="s">
        <v>239</v>
      </c>
      <c r="B68" s="157">
        <v>1143390</v>
      </c>
      <c r="C68" s="157">
        <v>322419</v>
      </c>
      <c r="D68" s="173">
        <v>1810488544.98</v>
      </c>
      <c r="E68" s="173">
        <f t="shared" si="2"/>
        <v>5615.3283304643955</v>
      </c>
      <c r="F68" s="173">
        <f t="shared" si="3"/>
        <v>1583.439198331278</v>
      </c>
      <c r="G68">
        <v>94</v>
      </c>
      <c r="H68" s="180">
        <v>281.98514942408104</v>
      </c>
      <c r="I68" s="174">
        <v>0.28198514942408104</v>
      </c>
    </row>
    <row r="69" spans="1:9" ht="15" x14ac:dyDescent="0.25">
      <c r="A69" s="62" t="s">
        <v>240</v>
      </c>
      <c r="B69" s="157">
        <v>14834</v>
      </c>
      <c r="C69" s="157">
        <v>4532</v>
      </c>
      <c r="D69" s="173">
        <v>32638124.239999998</v>
      </c>
      <c r="E69" s="173">
        <f t="shared" si="2"/>
        <v>7201.7043777581639</v>
      </c>
      <c r="F69" s="173">
        <f t="shared" si="3"/>
        <v>2200.2240959956853</v>
      </c>
      <c r="G69">
        <v>13</v>
      </c>
      <c r="H69" s="180">
        <v>305.5143589052177</v>
      </c>
      <c r="I69" s="174">
        <v>0.30551435890521772</v>
      </c>
    </row>
    <row r="70" spans="1:9" ht="15" x14ac:dyDescent="0.25">
      <c r="A70" s="62" t="s">
        <v>241</v>
      </c>
      <c r="B70" s="157">
        <v>25496</v>
      </c>
      <c r="C70" s="157">
        <v>9881</v>
      </c>
      <c r="D70" s="173">
        <v>61466851.039999999</v>
      </c>
      <c r="E70" s="173">
        <f t="shared" si="2"/>
        <v>6220.7115717032684</v>
      </c>
      <c r="F70" s="173">
        <f t="shared" si="3"/>
        <v>2410.8429181048009</v>
      </c>
      <c r="G70">
        <v>62</v>
      </c>
      <c r="H70" s="180">
        <v>387.55098839033576</v>
      </c>
      <c r="I70" s="174">
        <v>0.38755098839033575</v>
      </c>
    </row>
    <row r="71" spans="1:9" ht="15" x14ac:dyDescent="0.25">
      <c r="A71" s="62" t="s">
        <v>242</v>
      </c>
      <c r="B71" s="157">
        <v>105650</v>
      </c>
      <c r="C71" s="157">
        <v>22063</v>
      </c>
      <c r="D71" s="173">
        <v>136216354.33000001</v>
      </c>
      <c r="E71" s="173">
        <f t="shared" si="2"/>
        <v>6173.9724575080454</v>
      </c>
      <c r="F71" s="173">
        <f t="shared" si="3"/>
        <v>1289.3171256980597</v>
      </c>
      <c r="G71">
        <v>66</v>
      </c>
      <c r="H71" s="180">
        <v>208.83104590629438</v>
      </c>
      <c r="I71" s="174">
        <v>0.20883104590629437</v>
      </c>
    </row>
    <row r="72" spans="1:9" ht="15" x14ac:dyDescent="0.25">
      <c r="A72" s="62" t="s">
        <v>243</v>
      </c>
      <c r="B72" s="157">
        <v>96726</v>
      </c>
      <c r="C72" s="157">
        <v>34212</v>
      </c>
      <c r="D72" s="173">
        <v>217295860.52000001</v>
      </c>
      <c r="E72" s="173">
        <f t="shared" si="2"/>
        <v>6351.4515526715777</v>
      </c>
      <c r="F72" s="173">
        <f t="shared" si="3"/>
        <v>2246.5093203482002</v>
      </c>
      <c r="G72">
        <v>56</v>
      </c>
      <c r="H72" s="180">
        <v>353.70014267105023</v>
      </c>
      <c r="I72" s="174">
        <v>0.35370014267105021</v>
      </c>
    </row>
    <row r="73" spans="1:9" ht="15" x14ac:dyDescent="0.25">
      <c r="A73" s="62" t="s">
        <v>244</v>
      </c>
      <c r="B73" s="157">
        <v>235502</v>
      </c>
      <c r="C73" s="157">
        <v>50761</v>
      </c>
      <c r="D73" s="173">
        <v>348851504.25999999</v>
      </c>
      <c r="E73" s="173">
        <f t="shared" ref="E73:E104" si="4">+D73/C73</f>
        <v>6872.4316751049028</v>
      </c>
      <c r="F73" s="173">
        <f t="shared" ref="F73:F108" si="5">+D73/B73</f>
        <v>1481.3101555825428</v>
      </c>
      <c r="G73">
        <v>31</v>
      </c>
      <c r="H73" s="180">
        <v>215.54381703764724</v>
      </c>
      <c r="I73" s="174">
        <v>0.21554381703764725</v>
      </c>
    </row>
    <row r="74" spans="1:9" ht="15" x14ac:dyDescent="0.25">
      <c r="A74" s="62" t="s">
        <v>245</v>
      </c>
      <c r="B74" s="157">
        <v>16612</v>
      </c>
      <c r="C74" s="157">
        <v>6997</v>
      </c>
      <c r="D74" s="173">
        <v>49999282.450000003</v>
      </c>
      <c r="E74" s="173">
        <f t="shared" si="4"/>
        <v>7145.8171287694731</v>
      </c>
      <c r="F74" s="173">
        <f t="shared" si="5"/>
        <v>3009.8291867324829</v>
      </c>
      <c r="G74">
        <v>15</v>
      </c>
      <c r="H74" s="180">
        <v>421.20154105465929</v>
      </c>
      <c r="I74" s="174">
        <v>0.42120154105465929</v>
      </c>
    </row>
    <row r="75" spans="1:9" ht="15" x14ac:dyDescent="0.25">
      <c r="A75" s="62" t="s">
        <v>246</v>
      </c>
      <c r="B75" s="157">
        <v>209492</v>
      </c>
      <c r="C75" s="157">
        <v>55151</v>
      </c>
      <c r="D75" s="173">
        <v>282224974.64999998</v>
      </c>
      <c r="E75" s="173">
        <f t="shared" si="4"/>
        <v>5117.3138229587857</v>
      </c>
      <c r="F75" s="173">
        <f t="shared" si="5"/>
        <v>1347.1873610925475</v>
      </c>
      <c r="G75">
        <v>99</v>
      </c>
      <c r="H75" s="180">
        <v>263.26064957134406</v>
      </c>
      <c r="I75" s="174">
        <v>0.26326064957134404</v>
      </c>
    </row>
    <row r="76" spans="1:9" ht="15" x14ac:dyDescent="0.25">
      <c r="A76" s="62" t="s">
        <v>247</v>
      </c>
      <c r="B76" s="157">
        <v>148707</v>
      </c>
      <c r="C76" s="157">
        <v>22749</v>
      </c>
      <c r="D76" s="173">
        <v>149329165.15000001</v>
      </c>
      <c r="E76" s="173">
        <f t="shared" si="4"/>
        <v>6564.2078838630268</v>
      </c>
      <c r="F76" s="173">
        <f t="shared" si="5"/>
        <v>1004.1838323011023</v>
      </c>
      <c r="G76">
        <v>43</v>
      </c>
      <c r="H76" s="180">
        <v>152.97867618874699</v>
      </c>
      <c r="I76" s="174">
        <v>0.152978676188747</v>
      </c>
    </row>
    <row r="77" spans="1:9" ht="15" x14ac:dyDescent="0.25">
      <c r="A77" s="62" t="s">
        <v>248</v>
      </c>
      <c r="B77" s="157">
        <v>12217</v>
      </c>
      <c r="C77" s="157">
        <v>3344</v>
      </c>
      <c r="D77" s="173">
        <v>23439601.420000002</v>
      </c>
      <c r="E77" s="173">
        <f t="shared" si="4"/>
        <v>7009.4501854066993</v>
      </c>
      <c r="F77" s="173">
        <f t="shared" si="5"/>
        <v>1918.6053384627978</v>
      </c>
      <c r="G77">
        <v>21</v>
      </c>
      <c r="H77" s="180">
        <v>273.71695178849143</v>
      </c>
      <c r="I77" s="174">
        <v>0.27371695178849142</v>
      </c>
    </row>
    <row r="78" spans="1:9" ht="15" x14ac:dyDescent="0.25">
      <c r="A78" s="62" t="s">
        <v>249</v>
      </c>
      <c r="B78" s="157">
        <v>40938</v>
      </c>
      <c r="C78" s="157">
        <v>13475</v>
      </c>
      <c r="D78" s="173">
        <v>79269128.209999993</v>
      </c>
      <c r="E78" s="173">
        <f t="shared" si="4"/>
        <v>5882.6811287569572</v>
      </c>
      <c r="F78" s="173">
        <f t="shared" si="5"/>
        <v>1936.3214668523131</v>
      </c>
      <c r="G78">
        <v>80</v>
      </c>
      <c r="H78" s="180">
        <v>329.15628511407499</v>
      </c>
      <c r="I78" s="174">
        <v>0.32915628511407496</v>
      </c>
    </row>
    <row r="79" spans="1:9" ht="15" x14ac:dyDescent="0.25">
      <c r="A79" s="62" t="s">
        <v>250</v>
      </c>
      <c r="B79" s="157">
        <v>64971</v>
      </c>
      <c r="C79" s="157">
        <v>18528</v>
      </c>
      <c r="D79" s="173">
        <v>109096281.79000001</v>
      </c>
      <c r="E79" s="173">
        <f t="shared" si="4"/>
        <v>5888.1844662132989</v>
      </c>
      <c r="F79" s="173">
        <f t="shared" si="5"/>
        <v>1679.1534960213019</v>
      </c>
      <c r="G79">
        <v>78</v>
      </c>
      <c r="H79" s="180">
        <v>285.17338504871401</v>
      </c>
      <c r="I79" s="174">
        <v>0.28517338504871403</v>
      </c>
    </row>
    <row r="80" spans="1:9" ht="15" x14ac:dyDescent="0.25">
      <c r="A80" s="62" t="s">
        <v>251</v>
      </c>
      <c r="B80" s="157">
        <v>13112</v>
      </c>
      <c r="C80" s="157">
        <v>4109</v>
      </c>
      <c r="D80" s="173">
        <v>26494445.289999999</v>
      </c>
      <c r="E80" s="173">
        <f t="shared" si="4"/>
        <v>6447.9058870771478</v>
      </c>
      <c r="F80" s="173">
        <f t="shared" si="5"/>
        <v>2020.6257847773031</v>
      </c>
      <c r="G80">
        <v>50</v>
      </c>
      <c r="H80" s="180">
        <v>313.3770591824283</v>
      </c>
      <c r="I80" s="174">
        <v>0.31337705918242831</v>
      </c>
    </row>
    <row r="81" spans="1:9" ht="15" x14ac:dyDescent="0.25">
      <c r="A81" s="62" t="s">
        <v>252</v>
      </c>
      <c r="B81" s="157">
        <v>39184</v>
      </c>
      <c r="C81" s="157">
        <v>12743</v>
      </c>
      <c r="D81" s="173">
        <v>83526237.120000005</v>
      </c>
      <c r="E81" s="173">
        <f t="shared" si="4"/>
        <v>6554.6760668602374</v>
      </c>
      <c r="F81" s="173">
        <f t="shared" si="5"/>
        <v>2131.6414128215602</v>
      </c>
      <c r="G81">
        <v>45</v>
      </c>
      <c r="H81" s="180">
        <v>325.20926908942425</v>
      </c>
      <c r="I81" s="174">
        <v>0.32520926908942427</v>
      </c>
    </row>
    <row r="82" spans="1:9" ht="15" x14ac:dyDescent="0.25">
      <c r="A82" s="62" t="s">
        <v>253</v>
      </c>
      <c r="B82" s="157">
        <v>173481</v>
      </c>
      <c r="C82" s="157">
        <v>60491</v>
      </c>
      <c r="D82" s="173">
        <v>380344515.75999999</v>
      </c>
      <c r="E82" s="173">
        <f t="shared" si="4"/>
        <v>6287.6215595708454</v>
      </c>
      <c r="F82" s="173">
        <f t="shared" si="5"/>
        <v>2192.4275036459326</v>
      </c>
      <c r="G82">
        <v>59</v>
      </c>
      <c r="H82" s="180">
        <v>348.68948184527409</v>
      </c>
      <c r="I82" s="174">
        <v>0.3486894818452741</v>
      </c>
    </row>
    <row r="83" spans="1:9" ht="15" x14ac:dyDescent="0.25">
      <c r="A83" s="62" t="s">
        <v>254</v>
      </c>
      <c r="B83" s="157">
        <v>19559</v>
      </c>
      <c r="C83" s="157">
        <v>4976</v>
      </c>
      <c r="D83" s="173">
        <v>37344024.200000003</v>
      </c>
      <c r="E83" s="173">
        <f t="shared" si="4"/>
        <v>7504.8280144694536</v>
      </c>
      <c r="F83" s="173">
        <f t="shared" si="5"/>
        <v>1909.3013037476355</v>
      </c>
      <c r="G83">
        <v>7</v>
      </c>
      <c r="H83" s="180">
        <v>254.40973464901069</v>
      </c>
      <c r="I83" s="174">
        <v>0.25440973464901068</v>
      </c>
    </row>
    <row r="84" spans="1:9" ht="15" x14ac:dyDescent="0.25">
      <c r="A84" s="62" t="s">
        <v>255</v>
      </c>
      <c r="B84" s="157">
        <v>144836</v>
      </c>
      <c r="C84" s="157">
        <v>48123</v>
      </c>
      <c r="D84" s="173">
        <v>280053823.08999997</v>
      </c>
      <c r="E84" s="173">
        <f t="shared" si="4"/>
        <v>5819.5420711510087</v>
      </c>
      <c r="F84" s="173">
        <f t="shared" si="5"/>
        <v>1933.592636430169</v>
      </c>
      <c r="G84">
        <v>83</v>
      </c>
      <c r="H84" s="180">
        <v>332.25855450302413</v>
      </c>
      <c r="I84" s="174">
        <v>0.33225855450302411</v>
      </c>
    </row>
    <row r="85" spans="1:9" ht="15" x14ac:dyDescent="0.25">
      <c r="A85" s="62" t="s">
        <v>256</v>
      </c>
      <c r="B85" s="157">
        <v>42681</v>
      </c>
      <c r="C85" s="157">
        <v>22506</v>
      </c>
      <c r="D85" s="173">
        <v>139417864.06999999</v>
      </c>
      <c r="E85" s="173">
        <f t="shared" si="4"/>
        <v>6194.6975948635918</v>
      </c>
      <c r="F85" s="173">
        <f t="shared" si="5"/>
        <v>3266.5088463250627</v>
      </c>
      <c r="G85">
        <v>64</v>
      </c>
      <c r="H85" s="180">
        <v>527.30723272650596</v>
      </c>
      <c r="I85" s="174">
        <v>0.52730723272650593</v>
      </c>
    </row>
    <row r="86" spans="1:9" ht="15" x14ac:dyDescent="0.25">
      <c r="A86" s="62" t="s">
        <v>257</v>
      </c>
      <c r="B86" s="157">
        <v>116450</v>
      </c>
      <c r="C86" s="157">
        <v>69490</v>
      </c>
      <c r="D86" s="173">
        <v>443986106.00999999</v>
      </c>
      <c r="E86" s="173">
        <f t="shared" si="4"/>
        <v>6389.2086056986618</v>
      </c>
      <c r="F86" s="173">
        <f t="shared" si="5"/>
        <v>3812.6758781451267</v>
      </c>
      <c r="G86">
        <v>54</v>
      </c>
      <c r="H86" s="180">
        <v>596.73679690854442</v>
      </c>
      <c r="I86" s="174">
        <v>0.59673679690854442</v>
      </c>
    </row>
    <row r="87" spans="1:9" ht="15" x14ac:dyDescent="0.25">
      <c r="A87" s="62" t="s">
        <v>258</v>
      </c>
      <c r="B87" s="157">
        <v>91649</v>
      </c>
      <c r="C87" s="157">
        <v>31164</v>
      </c>
      <c r="D87" s="173">
        <v>218134879.44</v>
      </c>
      <c r="E87" s="173">
        <f t="shared" si="4"/>
        <v>6999.5789834424331</v>
      </c>
      <c r="F87" s="173">
        <f t="shared" si="5"/>
        <v>2380.1119427380549</v>
      </c>
      <c r="G87">
        <v>23</v>
      </c>
      <c r="H87" s="180">
        <v>340.03644338727099</v>
      </c>
      <c r="I87" s="174">
        <v>0.34003644338727101</v>
      </c>
    </row>
    <row r="88" spans="1:9" ht="15" x14ac:dyDescent="0.25">
      <c r="A88" s="62" t="s">
        <v>259</v>
      </c>
      <c r="B88" s="157">
        <v>150714</v>
      </c>
      <c r="C88" s="157">
        <v>49960</v>
      </c>
      <c r="D88" s="173">
        <v>310987818.92000002</v>
      </c>
      <c r="E88" s="173">
        <f t="shared" si="4"/>
        <v>6224.7361673338673</v>
      </c>
      <c r="F88" s="173">
        <f t="shared" si="5"/>
        <v>2063.4301983890018</v>
      </c>
      <c r="G88">
        <v>61</v>
      </c>
      <c r="H88" s="180">
        <v>331.48878007351675</v>
      </c>
      <c r="I88" s="174">
        <v>0.33148878007351673</v>
      </c>
    </row>
    <row r="89" spans="1:9" ht="15" x14ac:dyDescent="0.25">
      <c r="A89" s="62" t="s">
        <v>260</v>
      </c>
      <c r="B89" s="157">
        <v>64176</v>
      </c>
      <c r="C89" s="157">
        <v>23898</v>
      </c>
      <c r="D89" s="173">
        <v>158897882.84999999</v>
      </c>
      <c r="E89" s="173">
        <f t="shared" si="4"/>
        <v>6649.0033831282954</v>
      </c>
      <c r="F89" s="173">
        <f t="shared" si="5"/>
        <v>2475.97050065445</v>
      </c>
      <c r="G89">
        <v>39</v>
      </c>
      <c r="H89" s="180">
        <v>372.38219895287961</v>
      </c>
      <c r="I89" s="174">
        <v>0.37238219895287961</v>
      </c>
    </row>
    <row r="90" spans="1:9" ht="15" x14ac:dyDescent="0.25">
      <c r="A90" s="62" t="s">
        <v>261</v>
      </c>
      <c r="B90" s="157">
        <v>58978</v>
      </c>
      <c r="C90" s="157">
        <v>25363</v>
      </c>
      <c r="D90" s="173">
        <v>150370414.71000001</v>
      </c>
      <c r="E90" s="173">
        <f t="shared" si="4"/>
        <v>5928.7314083507472</v>
      </c>
      <c r="F90" s="173">
        <f t="shared" si="5"/>
        <v>2549.601795754349</v>
      </c>
      <c r="G90">
        <v>75</v>
      </c>
      <c r="H90" s="180">
        <v>430.04171046831021</v>
      </c>
      <c r="I90" s="174">
        <v>0.43004171046831019</v>
      </c>
    </row>
    <row r="91" spans="1:9" ht="15" x14ac:dyDescent="0.25">
      <c r="A91" s="62" t="s">
        <v>262</v>
      </c>
      <c r="B91" s="157">
        <v>33603</v>
      </c>
      <c r="C91" s="157">
        <v>16774</v>
      </c>
      <c r="D91" s="173">
        <v>112475501.56999999</v>
      </c>
      <c r="E91" s="173">
        <f t="shared" si="4"/>
        <v>6705.3476552998682</v>
      </c>
      <c r="F91" s="173">
        <f t="shared" si="5"/>
        <v>3347.1863098532867</v>
      </c>
      <c r="G91">
        <v>35</v>
      </c>
      <c r="H91" s="180">
        <v>499.18162068862898</v>
      </c>
      <c r="I91" s="174">
        <v>0.49918162068862898</v>
      </c>
    </row>
    <row r="92" spans="1:9" ht="15" x14ac:dyDescent="0.25">
      <c r="A92" s="62" t="s">
        <v>263</v>
      </c>
      <c r="B92" s="157">
        <v>63228</v>
      </c>
      <c r="C92" s="157">
        <v>19237</v>
      </c>
      <c r="D92" s="173">
        <v>124428761.62</v>
      </c>
      <c r="E92" s="173">
        <f t="shared" si="4"/>
        <v>6468.1999074699797</v>
      </c>
      <c r="F92" s="173">
        <f t="shared" si="5"/>
        <v>1967.9376481938382</v>
      </c>
      <c r="G92">
        <v>49</v>
      </c>
      <c r="H92" s="180">
        <v>304.24811792243946</v>
      </c>
      <c r="I92" s="174">
        <v>0.30424811792243944</v>
      </c>
    </row>
    <row r="93" spans="1:9" ht="15" x14ac:dyDescent="0.25">
      <c r="A93" s="62" t="s">
        <v>264</v>
      </c>
      <c r="B93" s="157">
        <v>45237</v>
      </c>
      <c r="C93" s="157">
        <v>13035</v>
      </c>
      <c r="D93" s="173">
        <v>84366652.200000003</v>
      </c>
      <c r="E93" s="173">
        <f t="shared" si="4"/>
        <v>6472.3170080552363</v>
      </c>
      <c r="F93" s="173">
        <f t="shared" si="5"/>
        <v>1864.9922010743419</v>
      </c>
      <c r="G93">
        <v>48</v>
      </c>
      <c r="H93" s="180">
        <v>288.14908150407854</v>
      </c>
      <c r="I93" s="174">
        <v>0.28814908150407853</v>
      </c>
    </row>
    <row r="94" spans="1:9" ht="15" x14ac:dyDescent="0.25">
      <c r="A94" s="62" t="s">
        <v>265</v>
      </c>
      <c r="B94" s="157">
        <v>71250</v>
      </c>
      <c r="C94" s="157">
        <v>24130</v>
      </c>
      <c r="D94" s="173">
        <v>161613876.86000001</v>
      </c>
      <c r="E94" s="173">
        <f t="shared" si="4"/>
        <v>6697.6326920845422</v>
      </c>
      <c r="F94" s="173">
        <f t="shared" si="5"/>
        <v>2268.2649383859653</v>
      </c>
      <c r="G94">
        <v>36</v>
      </c>
      <c r="H94" s="180">
        <v>338.66666666666669</v>
      </c>
      <c r="I94" s="174">
        <v>0.33866666666666667</v>
      </c>
    </row>
    <row r="95" spans="1:9" ht="15" x14ac:dyDescent="0.25">
      <c r="A95" s="62" t="s">
        <v>266</v>
      </c>
      <c r="B95" s="157">
        <v>13892</v>
      </c>
      <c r="C95" s="157">
        <v>6510</v>
      </c>
      <c r="D95" s="173">
        <v>69950839.290000007</v>
      </c>
      <c r="E95" s="173">
        <f t="shared" si="4"/>
        <v>10745.136603686637</v>
      </c>
      <c r="F95" s="173">
        <f t="shared" si="5"/>
        <v>5035.3325143967759</v>
      </c>
      <c r="G95">
        <v>1</v>
      </c>
      <c r="H95" s="180">
        <v>468.61503023322774</v>
      </c>
      <c r="I95" s="174">
        <v>0.46861503023322776</v>
      </c>
    </row>
    <row r="96" spans="1:9" ht="15" x14ac:dyDescent="0.25">
      <c r="A96" s="62" t="s">
        <v>267</v>
      </c>
      <c r="B96" s="157">
        <v>32917</v>
      </c>
      <c r="C96" s="157">
        <v>8151</v>
      </c>
      <c r="D96" s="173">
        <v>56871328.560000002</v>
      </c>
      <c r="E96" s="173">
        <f t="shared" si="4"/>
        <v>6977.2210231873396</v>
      </c>
      <c r="F96" s="173">
        <f t="shared" si="5"/>
        <v>1727.7190679588055</v>
      </c>
      <c r="G96">
        <v>25</v>
      </c>
      <c r="H96" s="180">
        <v>247.62280888294802</v>
      </c>
      <c r="I96" s="174">
        <v>0.24762280888294802</v>
      </c>
    </row>
    <row r="97" spans="1:57" ht="15" x14ac:dyDescent="0.25">
      <c r="A97" s="62" t="s">
        <v>268</v>
      </c>
      <c r="B97" s="157">
        <v>3358</v>
      </c>
      <c r="C97" s="157">
        <v>1177</v>
      </c>
      <c r="D97" s="173">
        <v>6956369.3600000003</v>
      </c>
      <c r="E97" s="173">
        <f t="shared" si="4"/>
        <v>5910.2543415463042</v>
      </c>
      <c r="F97" s="173">
        <f t="shared" si="5"/>
        <v>2071.5811078022634</v>
      </c>
      <c r="G97">
        <v>77</v>
      </c>
      <c r="H97" s="180">
        <v>350.50625372245389</v>
      </c>
      <c r="I97" s="174">
        <v>0.35050625372245386</v>
      </c>
    </row>
    <row r="98" spans="1:57" ht="15" x14ac:dyDescent="0.25">
      <c r="A98" s="62" t="s">
        <v>269</v>
      </c>
      <c r="B98" s="157">
        <v>250814</v>
      </c>
      <c r="C98" s="157">
        <v>52848</v>
      </c>
      <c r="D98" s="173">
        <v>299330778.88</v>
      </c>
      <c r="E98" s="173">
        <f t="shared" si="4"/>
        <v>5663.9944535270961</v>
      </c>
      <c r="F98" s="173">
        <f t="shared" si="5"/>
        <v>1193.437283724194</v>
      </c>
      <c r="G98">
        <v>91</v>
      </c>
      <c r="H98" s="180">
        <v>210.70594145462374</v>
      </c>
      <c r="I98" s="174">
        <v>0.21070594145462374</v>
      </c>
    </row>
    <row r="99" spans="1:57" ht="15" x14ac:dyDescent="0.25">
      <c r="A99" s="62" t="s">
        <v>270</v>
      </c>
      <c r="B99" s="157">
        <v>41298</v>
      </c>
      <c r="C99" s="157">
        <v>23062</v>
      </c>
      <c r="D99" s="173">
        <v>154250060.63</v>
      </c>
      <c r="E99" s="173">
        <f t="shared" si="4"/>
        <v>6688.4945204232072</v>
      </c>
      <c r="F99" s="173">
        <f t="shared" si="5"/>
        <v>3735.0491701777323</v>
      </c>
      <c r="G99">
        <v>37</v>
      </c>
      <c r="H99" s="180">
        <v>558.42897961160338</v>
      </c>
      <c r="I99" s="174">
        <v>0.55842897961160343</v>
      </c>
    </row>
    <row r="100" spans="1:57" ht="15" x14ac:dyDescent="0.25">
      <c r="A100" s="62" t="s">
        <v>271</v>
      </c>
      <c r="B100" s="157">
        <v>1171331</v>
      </c>
      <c r="C100" s="157">
        <v>224606</v>
      </c>
      <c r="D100" s="173">
        <v>1226447020.3499999</v>
      </c>
      <c r="E100" s="173">
        <f t="shared" si="4"/>
        <v>5460.4374787405495</v>
      </c>
      <c r="F100" s="173">
        <f t="shared" si="5"/>
        <v>1047.0541805433306</v>
      </c>
      <c r="G100">
        <v>96</v>
      </c>
      <c r="H100" s="180">
        <v>191.75280087353616</v>
      </c>
      <c r="I100" s="174">
        <v>0.19175280087353616</v>
      </c>
    </row>
    <row r="101" spans="1:57" ht="15" x14ac:dyDescent="0.25">
      <c r="A101" s="62" t="s">
        <v>272</v>
      </c>
      <c r="B101" s="157">
        <v>18680</v>
      </c>
      <c r="C101" s="157">
        <v>6829</v>
      </c>
      <c r="D101" s="173">
        <v>47697548.270000003</v>
      </c>
      <c r="E101" s="173">
        <f t="shared" si="4"/>
        <v>6984.5582471811394</v>
      </c>
      <c r="F101" s="173">
        <f t="shared" si="5"/>
        <v>2553.4019416488222</v>
      </c>
      <c r="G101">
        <v>24</v>
      </c>
      <c r="H101" s="180">
        <v>365.5781584582441</v>
      </c>
      <c r="I101" s="174">
        <v>0.3655781584582441</v>
      </c>
    </row>
    <row r="102" spans="1:57" ht="15" x14ac:dyDescent="0.25">
      <c r="A102" s="62" t="s">
        <v>273</v>
      </c>
      <c r="B102" s="157">
        <v>10595</v>
      </c>
      <c r="C102" s="157">
        <v>4596</v>
      </c>
      <c r="D102" s="173">
        <v>36426663.460000001</v>
      </c>
      <c r="E102" s="173">
        <f t="shared" si="4"/>
        <v>7925.7318233246306</v>
      </c>
      <c r="F102" s="173">
        <f t="shared" si="5"/>
        <v>3438.0994299197737</v>
      </c>
      <c r="G102">
        <v>4</v>
      </c>
      <c r="H102" s="180">
        <v>433.78952336007546</v>
      </c>
      <c r="I102" s="174">
        <v>0.43378952336007548</v>
      </c>
    </row>
    <row r="103" spans="1:57" ht="15" x14ac:dyDescent="0.25">
      <c r="A103" s="62" t="s">
        <v>274</v>
      </c>
      <c r="B103" s="157">
        <v>54736</v>
      </c>
      <c r="C103" s="157">
        <v>7320</v>
      </c>
      <c r="D103" s="173">
        <v>45323260.609999999</v>
      </c>
      <c r="E103" s="173">
        <f t="shared" si="4"/>
        <v>6191.7022691256834</v>
      </c>
      <c r="F103" s="173">
        <f t="shared" si="5"/>
        <v>828.03384628032734</v>
      </c>
      <c r="G103">
        <v>65</v>
      </c>
      <c r="H103" s="180">
        <v>133.73282665887169</v>
      </c>
      <c r="I103" s="174">
        <v>0.13373282665887168</v>
      </c>
    </row>
    <row r="104" spans="1:57" ht="15" x14ac:dyDescent="0.25">
      <c r="A104" s="62" t="s">
        <v>275</v>
      </c>
      <c r="B104" s="157">
        <v>116614</v>
      </c>
      <c r="C104" s="157">
        <v>45963</v>
      </c>
      <c r="D104" s="173">
        <v>280595674.51999998</v>
      </c>
      <c r="E104" s="173">
        <f t="shared" si="4"/>
        <v>6104.8163635968058</v>
      </c>
      <c r="F104" s="173">
        <f t="shared" si="5"/>
        <v>2406.1920054195893</v>
      </c>
      <c r="G104">
        <v>69</v>
      </c>
      <c r="H104" s="180">
        <v>394.14650042018968</v>
      </c>
      <c r="I104" s="174">
        <v>0.39414650042018967</v>
      </c>
    </row>
    <row r="105" spans="1:57" ht="12.75" customHeight="1" x14ac:dyDescent="0.25">
      <c r="A105" s="62" t="s">
        <v>276</v>
      </c>
      <c r="B105" s="157">
        <v>65691</v>
      </c>
      <c r="C105" s="157">
        <v>22252</v>
      </c>
      <c r="D105" s="173">
        <v>155860410.90000001</v>
      </c>
      <c r="E105" s="173">
        <f t="shared" ref="E105:E108" si="6">+D105/C105</f>
        <v>7004.3326847024991</v>
      </c>
      <c r="F105" s="173">
        <f t="shared" si="5"/>
        <v>2372.6295976617803</v>
      </c>
      <c r="G105">
        <v>22</v>
      </c>
      <c r="H105" s="180">
        <v>338.73742217350934</v>
      </c>
      <c r="I105" s="174">
        <v>0.33873742217350933</v>
      </c>
    </row>
    <row r="106" spans="1:57" ht="12.75" customHeight="1" x14ac:dyDescent="0.25">
      <c r="A106" s="62" t="s">
        <v>277</v>
      </c>
      <c r="B106" s="157">
        <v>78636</v>
      </c>
      <c r="C106" s="157">
        <v>32217</v>
      </c>
      <c r="D106" s="173">
        <v>206157750.24000001</v>
      </c>
      <c r="E106" s="173">
        <f t="shared" si="6"/>
        <v>6399.0362305615054</v>
      </c>
      <c r="F106" s="173">
        <f t="shared" si="5"/>
        <v>2621.6713749427745</v>
      </c>
      <c r="G106">
        <v>52</v>
      </c>
      <c r="H106" s="180">
        <v>409.69784831374943</v>
      </c>
      <c r="I106" s="174">
        <v>0.40969784831374945</v>
      </c>
    </row>
    <row r="107" spans="1:57" ht="12.75" customHeight="1" x14ac:dyDescent="0.25">
      <c r="A107" s="62" t="s">
        <v>278</v>
      </c>
      <c r="B107" s="157">
        <v>37329</v>
      </c>
      <c r="C107" s="157">
        <v>11400</v>
      </c>
      <c r="D107" s="173">
        <v>72832294.700000003</v>
      </c>
      <c r="E107" s="173">
        <f t="shared" si="6"/>
        <v>6388.7977807017551</v>
      </c>
      <c r="F107" s="173">
        <f t="shared" si="5"/>
        <v>1951.0915025851216</v>
      </c>
      <c r="G107">
        <v>55</v>
      </c>
      <c r="H107" s="180">
        <v>305.39259021136382</v>
      </c>
      <c r="I107" s="174">
        <v>0.30539259021136383</v>
      </c>
    </row>
    <row r="108" spans="1:57" ht="12.75" customHeight="1" x14ac:dyDescent="0.25">
      <c r="A108" s="62" t="s">
        <v>279</v>
      </c>
      <c r="B108" s="157">
        <v>18415</v>
      </c>
      <c r="C108" s="157">
        <v>5718</v>
      </c>
      <c r="D108" s="173">
        <v>41350533.409999996</v>
      </c>
      <c r="E108" s="173">
        <f t="shared" si="6"/>
        <v>7231.6427789436857</v>
      </c>
      <c r="F108" s="173">
        <f t="shared" si="5"/>
        <v>2245.4810431713277</v>
      </c>
      <c r="G108">
        <v>12</v>
      </c>
      <c r="H108" s="180">
        <v>310.50773825685587</v>
      </c>
      <c r="I108" s="174">
        <v>0.31050773825685585</v>
      </c>
    </row>
    <row r="109" spans="1:57" s="71" customFormat="1" ht="15" x14ac:dyDescent="0.25">
      <c r="A109" s="67"/>
      <c r="B109" s="89"/>
      <c r="C109" s="157"/>
      <c r="D109" s="178"/>
      <c r="E109" s="176"/>
      <c r="F109" s="177"/>
      <c r="H109" s="64"/>
      <c r="I109" s="65"/>
    </row>
    <row r="110" spans="1:57" s="71" customFormat="1" x14ac:dyDescent="0.2">
      <c r="A110" s="67" t="s">
        <v>280</v>
      </c>
      <c r="B110" s="68">
        <f>SUM(B9:B108)</f>
        <v>10705403</v>
      </c>
      <c r="C110" s="179">
        <f>SUM(C9:C109)</f>
        <v>3147397</v>
      </c>
      <c r="D110" s="69">
        <f>SUM(D9:D108)</f>
        <v>19283443286.320004</v>
      </c>
      <c r="H110" s="161"/>
      <c r="I110" s="72"/>
      <c r="K110" s="83"/>
      <c r="L110" s="8"/>
    </row>
    <row r="111" spans="1:57" x14ac:dyDescent="0.2">
      <c r="C111" s="64"/>
      <c r="D111" s="63"/>
      <c r="E111" s="66"/>
      <c r="F111" s="66"/>
      <c r="H111" s="64"/>
      <c r="I111" s="74"/>
      <c r="K111" s="169"/>
    </row>
    <row r="112" spans="1:57" s="82" customFormat="1" x14ac:dyDescent="0.2">
      <c r="A112" s="79" t="s">
        <v>281</v>
      </c>
      <c r="B112" s="45" t="s">
        <v>282</v>
      </c>
      <c r="C112" s="8"/>
      <c r="D112" s="124"/>
      <c r="E112" s="80"/>
      <c r="F112" s="8"/>
      <c r="G112" s="75"/>
      <c r="H112" s="75"/>
      <c r="I112" s="75"/>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row>
    <row r="113" spans="1:11" x14ac:dyDescent="0.2">
      <c r="B113" s="78" t="s">
        <v>283</v>
      </c>
      <c r="C113" s="8"/>
      <c r="D113" s="124"/>
      <c r="E113" s="83"/>
      <c r="F113" s="8"/>
      <c r="G113" s="9"/>
      <c r="H113" s="84"/>
      <c r="I113" s="8"/>
    </row>
    <row r="114" spans="1:11" x14ac:dyDescent="0.2">
      <c r="A114" s="77"/>
      <c r="B114" s="78" t="s">
        <v>284</v>
      </c>
    </row>
    <row r="115" spans="1:11" x14ac:dyDescent="0.2">
      <c r="A115" s="77"/>
      <c r="B115" s="78" t="s">
        <v>285</v>
      </c>
    </row>
    <row r="116" spans="1:11" x14ac:dyDescent="0.2">
      <c r="A116" s="77"/>
      <c r="B116" s="78" t="s">
        <v>286</v>
      </c>
      <c r="K116" s="80"/>
    </row>
    <row r="117" spans="1:11" x14ac:dyDescent="0.2">
      <c r="K117" s="170"/>
    </row>
    <row r="118" spans="1:11" x14ac:dyDescent="0.2">
      <c r="A118" s="79" t="s">
        <v>287</v>
      </c>
      <c r="B118" s="8" t="s">
        <v>288</v>
      </c>
      <c r="K118" s="129"/>
    </row>
    <row r="119" spans="1:11" x14ac:dyDescent="0.2">
      <c r="A119" s="51"/>
    </row>
    <row r="120" spans="1:11" x14ac:dyDescent="0.2">
      <c r="C120" s="6"/>
      <c r="D120" s="183"/>
      <c r="E120" s="155"/>
      <c r="F120" s="155"/>
    </row>
    <row r="121" spans="1:11" x14ac:dyDescent="0.2">
      <c r="B121" s="116"/>
      <c r="C121" s="6"/>
      <c r="D121" s="183"/>
      <c r="E121" s="155"/>
      <c r="F121" s="155"/>
    </row>
    <row r="122" spans="1:11" x14ac:dyDescent="0.2">
      <c r="B122" s="185"/>
      <c r="C122" s="6"/>
      <c r="D122" s="183"/>
      <c r="E122" s="155"/>
      <c r="F122" s="155"/>
    </row>
    <row r="123" spans="1:11" x14ac:dyDescent="0.2">
      <c r="B123" s="186"/>
      <c r="C123" s="6"/>
      <c r="D123" s="187"/>
      <c r="E123" s="155"/>
      <c r="F123" s="155"/>
    </row>
    <row r="124" spans="1:11" x14ac:dyDescent="0.2">
      <c r="C124" s="6"/>
      <c r="D124" s="183"/>
      <c r="E124" s="155"/>
      <c r="F124" s="155"/>
    </row>
    <row r="125" spans="1:11" x14ac:dyDescent="0.2">
      <c r="C125" s="6"/>
      <c r="D125" s="183"/>
      <c r="E125" s="155"/>
      <c r="F125" s="155"/>
    </row>
  </sheetData>
  <sortState xmlns:xlrd2="http://schemas.microsoft.com/office/spreadsheetml/2017/richdata2" ref="A9:I107">
    <sortCondition ref="A9:A107"/>
  </sortState>
  <pageMargins left="0.7" right="0.7" top="0.75" bottom="0.75" header="0.3" footer="0.3"/>
  <pageSetup orientation="portrait" horizontalDpi="4294967293" r:id="rId1"/>
  <ignoredErrors>
    <ignoredError sqref="C1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9"/>
  <sheetViews>
    <sheetView showGridLines="0" workbookViewId="0">
      <pane ySplit="9" topLeftCell="A31" activePane="bottomLeft" state="frozen"/>
      <selection pane="bottomLeft" activeCell="C78" sqref="C78"/>
    </sheetView>
  </sheetViews>
  <sheetFormatPr defaultColWidth="9.140625" defaultRowHeight="12.75" x14ac:dyDescent="0.2"/>
  <cols>
    <col min="1" max="1" width="51.7109375" style="8" customWidth="1"/>
    <col min="2" max="2" width="14.7109375" style="8" customWidth="1"/>
    <col min="3" max="3" width="16.28515625" style="8" bestFit="1" customWidth="1"/>
    <col min="4" max="4" width="12.42578125" style="8" bestFit="1" customWidth="1"/>
    <col min="5" max="5" width="15" style="8" bestFit="1" customWidth="1"/>
    <col min="6" max="6" width="14.140625" style="80" customWidth="1"/>
    <col min="7" max="7" width="9.140625" style="8"/>
    <col min="8" max="8" width="9.140625" style="8" customWidth="1"/>
    <col min="9" max="9" width="40.7109375" style="8" bestFit="1" customWidth="1"/>
    <col min="10" max="10" width="11.7109375" style="8" bestFit="1" customWidth="1"/>
    <col min="11" max="11" width="9.140625" style="8"/>
    <col min="12" max="12" width="15.42578125" style="8" customWidth="1"/>
    <col min="13" max="16384" width="9.140625" style="8"/>
  </cols>
  <sheetData>
    <row r="1" spans="1:12" ht="18" x14ac:dyDescent="0.25">
      <c r="F1" s="130" t="s">
        <v>289</v>
      </c>
    </row>
    <row r="2" spans="1:12" ht="18" x14ac:dyDescent="0.25">
      <c r="F2" s="130" t="s">
        <v>1</v>
      </c>
    </row>
    <row r="3" spans="1:12" ht="18" x14ac:dyDescent="0.25">
      <c r="F3" s="130" t="s">
        <v>2</v>
      </c>
    </row>
    <row r="4" spans="1:12" ht="18" x14ac:dyDescent="0.25">
      <c r="F4" s="130" t="s">
        <v>290</v>
      </c>
    </row>
    <row r="7" spans="1:12" s="110" customFormat="1" x14ac:dyDescent="0.2">
      <c r="A7" s="106"/>
      <c r="B7" s="118"/>
      <c r="C7" s="118"/>
      <c r="D7" s="118"/>
      <c r="E7" s="118"/>
      <c r="F7" s="119"/>
      <c r="G7" s="120"/>
    </row>
    <row r="8" spans="1:12" s="110" customFormat="1" x14ac:dyDescent="0.2">
      <c r="A8" s="118"/>
      <c r="B8" s="118"/>
      <c r="C8" s="118"/>
      <c r="D8" s="118"/>
      <c r="E8" s="118"/>
      <c r="F8" s="119"/>
      <c r="G8" s="120"/>
    </row>
    <row r="9" spans="1:12" s="97" customFormat="1" ht="38.25" x14ac:dyDescent="0.2">
      <c r="A9" s="91" t="s">
        <v>291</v>
      </c>
      <c r="B9" s="92" t="s">
        <v>292</v>
      </c>
      <c r="C9" s="93" t="s">
        <v>293</v>
      </c>
      <c r="D9" s="94" t="s">
        <v>294</v>
      </c>
      <c r="E9" s="5" t="s">
        <v>295</v>
      </c>
      <c r="F9" s="95" t="s">
        <v>296</v>
      </c>
      <c r="G9" s="96"/>
    </row>
    <row r="10" spans="1:12" x14ac:dyDescent="0.2">
      <c r="A10" s="98" t="s">
        <v>297</v>
      </c>
      <c r="B10" s="63">
        <v>1108009361</v>
      </c>
      <c r="C10" s="65">
        <f t="shared" ref="C10:C31" si="0">B10/$B$41</f>
        <v>5.5116265307718751E-2</v>
      </c>
      <c r="D10" s="99">
        <f>B10/$B$31</f>
        <v>0.14835981425164871</v>
      </c>
      <c r="E10" s="64">
        <v>169363</v>
      </c>
      <c r="F10" s="63">
        <f>B10/E10</f>
        <v>6542.2161924387265</v>
      </c>
    </row>
    <row r="11" spans="1:12" x14ac:dyDescent="0.2">
      <c r="A11" s="98" t="s">
        <v>298</v>
      </c>
      <c r="B11" s="63">
        <v>504711979</v>
      </c>
      <c r="C11" s="65">
        <f t="shared" si="0"/>
        <v>2.5106141082997378E-2</v>
      </c>
      <c r="D11" s="99">
        <f t="shared" ref="D11:D31" si="1">B11/$B$31</f>
        <v>6.757973180609439E-2</v>
      </c>
      <c r="E11" s="64">
        <v>371905</v>
      </c>
      <c r="F11" s="63">
        <f t="shared" ref="F11:F31" si="2">B11/E11</f>
        <v>1357.0992027533914</v>
      </c>
      <c r="J11" s="53"/>
      <c r="L11" s="172"/>
    </row>
    <row r="12" spans="1:12" x14ac:dyDescent="0.2">
      <c r="A12" s="98" t="s">
        <v>299</v>
      </c>
      <c r="B12" s="63">
        <v>88350</v>
      </c>
      <c r="C12" s="65">
        <f t="shared" si="0"/>
        <v>4.3948383572699358E-6</v>
      </c>
      <c r="D12" s="99">
        <f t="shared" si="1"/>
        <v>1.1829854557639574E-5</v>
      </c>
      <c r="E12" s="64">
        <v>103</v>
      </c>
      <c r="F12" s="63">
        <v>0</v>
      </c>
      <c r="J12" s="53"/>
      <c r="L12" s="172"/>
    </row>
    <row r="13" spans="1:12" x14ac:dyDescent="0.2">
      <c r="A13" s="98" t="s">
        <v>300</v>
      </c>
      <c r="B13" s="63">
        <v>484464</v>
      </c>
      <c r="C13" s="65">
        <f t="shared" si="0"/>
        <v>2.4098935709297367E-5</v>
      </c>
      <c r="D13" s="99">
        <f t="shared" si="1"/>
        <v>6.4868575646998293E-5</v>
      </c>
      <c r="E13" s="64">
        <v>2578</v>
      </c>
      <c r="F13" s="63">
        <f t="shared" si="2"/>
        <v>187.92242048099303</v>
      </c>
      <c r="L13" s="172"/>
    </row>
    <row r="14" spans="1:12" x14ac:dyDescent="0.2">
      <c r="A14" s="98" t="s">
        <v>301</v>
      </c>
      <c r="B14" s="63">
        <v>352717403</v>
      </c>
      <c r="C14" s="65">
        <f t="shared" si="0"/>
        <v>1.7545398664188319E-2</v>
      </c>
      <c r="D14" s="99">
        <f t="shared" si="1"/>
        <v>4.7228020118147647E-2</v>
      </c>
      <c r="E14" s="64">
        <v>607314</v>
      </c>
      <c r="F14" s="63">
        <f t="shared" si="2"/>
        <v>580.78259845812875</v>
      </c>
      <c r="J14" s="53"/>
      <c r="L14" s="172"/>
    </row>
    <row r="15" spans="1:12" x14ac:dyDescent="0.2">
      <c r="A15" s="98" t="s">
        <v>302</v>
      </c>
      <c r="B15" s="63">
        <v>67948000</v>
      </c>
      <c r="C15" s="65">
        <f t="shared" si="0"/>
        <v>3.3799714397258359E-3</v>
      </c>
      <c r="D15" s="99">
        <f t="shared" si="1"/>
        <v>9.0980753535087021E-3</v>
      </c>
      <c r="E15" s="64">
        <v>196412</v>
      </c>
      <c r="F15" s="63">
        <f t="shared" si="2"/>
        <v>345.94627619493718</v>
      </c>
      <c r="J15" s="53"/>
      <c r="L15" s="172"/>
    </row>
    <row r="16" spans="1:12" x14ac:dyDescent="0.2">
      <c r="A16" s="98" t="s">
        <v>303</v>
      </c>
      <c r="B16" s="63">
        <v>2101100178</v>
      </c>
      <c r="C16" s="65">
        <f t="shared" si="0"/>
        <v>0.10451607984992745</v>
      </c>
      <c r="D16" s="99">
        <f t="shared" si="1"/>
        <v>0.28133230918812246</v>
      </c>
      <c r="E16" s="64">
        <v>44835</v>
      </c>
      <c r="F16" s="63">
        <f t="shared" si="2"/>
        <v>46862.945868183342</v>
      </c>
      <c r="J16" s="53"/>
      <c r="L16" s="172"/>
    </row>
    <row r="17" spans="1:12" x14ac:dyDescent="0.2">
      <c r="A17" s="98" t="s">
        <v>304</v>
      </c>
      <c r="B17" s="63">
        <v>1689000</v>
      </c>
      <c r="C17" s="65">
        <f t="shared" si="0"/>
        <v>8.40167740286239E-5</v>
      </c>
      <c r="D17" s="99">
        <f t="shared" si="1"/>
        <v>2.2615307694231172E-4</v>
      </c>
      <c r="E17" s="64">
        <v>3726</v>
      </c>
      <c r="F17" s="63">
        <f t="shared" si="2"/>
        <v>453.30112721417072</v>
      </c>
      <c r="L17" s="172"/>
    </row>
    <row r="18" spans="1:12" x14ac:dyDescent="0.2">
      <c r="A18" s="98" t="s">
        <v>305</v>
      </c>
      <c r="B18" s="63">
        <v>431379847</v>
      </c>
      <c r="C18" s="65">
        <f t="shared" si="0"/>
        <v>2.1458344065068889E-2</v>
      </c>
      <c r="D18" s="99">
        <f t="shared" si="1"/>
        <v>5.776073400234083E-2</v>
      </c>
      <c r="E18" s="64">
        <v>939338</v>
      </c>
      <c r="F18" s="63">
        <f t="shared" si="2"/>
        <v>459.23815176219847</v>
      </c>
      <c r="J18" s="53"/>
      <c r="L18" s="172"/>
    </row>
    <row r="19" spans="1:12" x14ac:dyDescent="0.2">
      <c r="A19" s="98" t="s">
        <v>306</v>
      </c>
      <c r="B19" s="63">
        <v>895820671</v>
      </c>
      <c r="C19" s="65">
        <f t="shared" si="0"/>
        <v>4.4561256889033299E-2</v>
      </c>
      <c r="D19" s="99">
        <f t="shared" si="1"/>
        <v>0.11994825407648095</v>
      </c>
      <c r="E19" s="9">
        <v>282753</v>
      </c>
      <c r="F19" s="100">
        <f>B19/E19</f>
        <v>3168.209253305889</v>
      </c>
      <c r="J19" s="53"/>
      <c r="L19" s="172"/>
    </row>
    <row r="20" spans="1:12" x14ac:dyDescent="0.2">
      <c r="A20" s="98" t="s">
        <v>307</v>
      </c>
      <c r="B20" s="63">
        <v>360076085</v>
      </c>
      <c r="C20" s="65">
        <f t="shared" si="0"/>
        <v>1.7911445273272097E-2</v>
      </c>
      <c r="D20" s="99">
        <f t="shared" si="1"/>
        <v>4.8213330110178435E-2</v>
      </c>
      <c r="E20" s="9">
        <v>132984</v>
      </c>
      <c r="F20" s="100">
        <f t="shared" si="2"/>
        <v>2707.6647190639474</v>
      </c>
      <c r="J20" s="53"/>
      <c r="L20" s="172"/>
    </row>
    <row r="21" spans="1:12" x14ac:dyDescent="0.2">
      <c r="A21" s="98" t="s">
        <v>308</v>
      </c>
      <c r="B21" s="63">
        <v>482734282</v>
      </c>
      <c r="C21" s="65">
        <f t="shared" si="0"/>
        <v>2.4012893479374783E-2</v>
      </c>
      <c r="D21" s="99">
        <f t="shared" si="1"/>
        <v>6.4636970526842877E-2</v>
      </c>
      <c r="E21" s="64">
        <v>12870</v>
      </c>
      <c r="F21" s="100">
        <f t="shared" si="2"/>
        <v>37508.491219891221</v>
      </c>
      <c r="J21" s="53"/>
      <c r="L21" s="172"/>
    </row>
    <row r="22" spans="1:12" x14ac:dyDescent="0.2">
      <c r="A22" s="98" t="s">
        <v>309</v>
      </c>
      <c r="B22" s="63">
        <v>85982</v>
      </c>
      <c r="C22" s="65">
        <f t="shared" si="0"/>
        <v>4.2770457457247723E-6</v>
      </c>
      <c r="D22" s="99">
        <f t="shared" si="1"/>
        <v>1.1512784998018856E-5</v>
      </c>
      <c r="E22" s="64">
        <v>2020</v>
      </c>
      <c r="F22" s="100">
        <f t="shared" si="2"/>
        <v>42.565346534653465</v>
      </c>
      <c r="J22" s="53"/>
      <c r="L22" s="172"/>
    </row>
    <row r="23" spans="1:12" x14ac:dyDescent="0.2">
      <c r="A23" s="98" t="s">
        <v>310</v>
      </c>
      <c r="B23" s="63">
        <v>105391380</v>
      </c>
      <c r="C23" s="65">
        <f t="shared" si="0"/>
        <v>5.2425362688128078E-3</v>
      </c>
      <c r="D23" s="99">
        <f t="shared" si="1"/>
        <v>1.4111654748488108E-2</v>
      </c>
      <c r="E23" s="64">
        <v>3448</v>
      </c>
      <c r="F23" s="100">
        <f t="shared" si="2"/>
        <v>30565.945475638051</v>
      </c>
      <c r="J23" s="53"/>
      <c r="L23" s="172"/>
    </row>
    <row r="24" spans="1:12" x14ac:dyDescent="0.2">
      <c r="A24" s="98" t="s">
        <v>311</v>
      </c>
      <c r="B24" s="63">
        <v>581688561</v>
      </c>
      <c r="C24" s="65">
        <f t="shared" si="0"/>
        <v>2.8935225804957023E-2</v>
      </c>
      <c r="D24" s="99">
        <f t="shared" si="1"/>
        <v>7.7886712784070805E-2</v>
      </c>
      <c r="E24" s="64">
        <v>46338</v>
      </c>
      <c r="F24" s="100">
        <f t="shared" si="2"/>
        <v>12553.165026544089</v>
      </c>
      <c r="J24" s="53"/>
      <c r="L24" s="172"/>
    </row>
    <row r="25" spans="1:12" x14ac:dyDescent="0.2">
      <c r="A25" s="98" t="s">
        <v>312</v>
      </c>
      <c r="B25" s="63">
        <v>129469120</v>
      </c>
      <c r="C25" s="65">
        <f t="shared" si="0"/>
        <v>6.4402473645499064E-3</v>
      </c>
      <c r="D25" s="99">
        <f t="shared" si="1"/>
        <v>1.7335606783311659E-2</v>
      </c>
      <c r="E25" s="64">
        <v>6665</v>
      </c>
      <c r="F25" s="100">
        <f t="shared" si="2"/>
        <v>19425.224306076518</v>
      </c>
      <c r="L25" s="172"/>
    </row>
    <row r="26" spans="1:12" x14ac:dyDescent="0.2">
      <c r="A26" s="98" t="s">
        <v>313</v>
      </c>
      <c r="B26" s="63">
        <v>35139495</v>
      </c>
      <c r="C26" s="65">
        <f t="shared" si="0"/>
        <v>1.7479615221402958E-3</v>
      </c>
      <c r="D26" s="99">
        <f t="shared" si="1"/>
        <v>4.7050946811420828E-3</v>
      </c>
      <c r="E26" s="64">
        <v>73639</v>
      </c>
      <c r="F26" s="63">
        <f t="shared" si="2"/>
        <v>477.18593408384146</v>
      </c>
      <c r="J26" s="53"/>
      <c r="L26" s="172"/>
    </row>
    <row r="27" spans="1:12" x14ac:dyDescent="0.2">
      <c r="A27" s="98" t="s">
        <v>314</v>
      </c>
      <c r="B27" s="63">
        <v>51301749</v>
      </c>
      <c r="C27" s="65">
        <f t="shared" si="0"/>
        <v>2.5519286281860168E-3</v>
      </c>
      <c r="D27" s="99">
        <f t="shared" si="1"/>
        <v>6.8691819945957159E-3</v>
      </c>
      <c r="E27" s="64">
        <v>137293</v>
      </c>
      <c r="F27" s="63">
        <f t="shared" si="2"/>
        <v>373.66616651977887</v>
      </c>
      <c r="J27" s="53"/>
      <c r="L27" s="172"/>
    </row>
    <row r="28" spans="1:12" x14ac:dyDescent="0.2">
      <c r="A28" s="101" t="s">
        <v>315</v>
      </c>
      <c r="B28" s="63">
        <v>57220</v>
      </c>
      <c r="C28" s="65">
        <f t="shared" si="0"/>
        <v>2.8463231556648074E-6</v>
      </c>
      <c r="D28" s="99">
        <f t="shared" si="1"/>
        <v>7.6616217067134849E-6</v>
      </c>
      <c r="E28" s="64">
        <v>1590</v>
      </c>
      <c r="F28" s="63">
        <f t="shared" si="2"/>
        <v>35.987421383647799</v>
      </c>
      <c r="L28" s="172"/>
    </row>
    <row r="29" spans="1:12" x14ac:dyDescent="0.2">
      <c r="A29" s="98" t="s">
        <v>316</v>
      </c>
      <c r="B29" s="63">
        <v>88944863</v>
      </c>
      <c r="C29" s="65">
        <f t="shared" si="0"/>
        <v>4.4244289258010133E-3</v>
      </c>
      <c r="D29" s="99">
        <f t="shared" si="1"/>
        <v>1.1909505296425326E-2</v>
      </c>
      <c r="E29" s="64">
        <v>170663</v>
      </c>
      <c r="F29" s="63">
        <f t="shared" si="2"/>
        <v>521.17250370613431</v>
      </c>
      <c r="J29" s="53"/>
      <c r="L29" s="172"/>
    </row>
    <row r="30" spans="1:12" x14ac:dyDescent="0.2">
      <c r="A30" s="98" t="s">
        <v>317</v>
      </c>
      <c r="B30" s="102">
        <v>169554759</v>
      </c>
      <c r="C30" s="103">
        <f t="shared" si="0"/>
        <v>8.4342474081591391E-3</v>
      </c>
      <c r="D30" s="104">
        <f t="shared" si="1"/>
        <v>2.2702978364749628E-2</v>
      </c>
      <c r="E30" s="105">
        <v>434686</v>
      </c>
      <c r="F30" s="102">
        <f t="shared" si="2"/>
        <v>390.06261761363373</v>
      </c>
    </row>
    <row r="31" spans="1:12" s="71" customFormat="1" x14ac:dyDescent="0.2">
      <c r="A31" s="106" t="s">
        <v>318</v>
      </c>
      <c r="B31" s="107">
        <f>SUM(B10:B30)</f>
        <v>7468392749</v>
      </c>
      <c r="C31" s="108">
        <f t="shared" si="0"/>
        <v>0.37150400589090959</v>
      </c>
      <c r="D31" s="109">
        <f t="shared" si="1"/>
        <v>1</v>
      </c>
      <c r="E31" s="68">
        <v>2611579</v>
      </c>
      <c r="F31" s="69">
        <f t="shared" si="2"/>
        <v>2859.7230828552383</v>
      </c>
    </row>
    <row r="32" spans="1:12" x14ac:dyDescent="0.2">
      <c r="A32" s="106"/>
      <c r="B32" s="80"/>
      <c r="C32" s="122"/>
      <c r="D32" s="122"/>
      <c r="E32" s="129"/>
    </row>
    <row r="33" spans="1:11" x14ac:dyDescent="0.2">
      <c r="A33" s="110" t="s">
        <v>319</v>
      </c>
      <c r="C33" s="65"/>
      <c r="F33" s="66"/>
    </row>
    <row r="34" spans="1:11" x14ac:dyDescent="0.2">
      <c r="A34" s="101" t="s">
        <v>320</v>
      </c>
      <c r="B34" s="100">
        <v>43805355</v>
      </c>
      <c r="C34" s="65">
        <f>B34/$B$41</f>
        <v>2.1790317420240677E-3</v>
      </c>
      <c r="E34" s="64">
        <v>10314</v>
      </c>
      <c r="F34" s="66"/>
    </row>
    <row r="35" spans="1:11" x14ac:dyDescent="0.2">
      <c r="A35" s="101" t="s">
        <v>321</v>
      </c>
      <c r="B35" s="100">
        <v>691318628</v>
      </c>
      <c r="C35" s="65">
        <f>B35/$B$41</f>
        <v>3.4388609206900123E-2</v>
      </c>
      <c r="E35" s="64">
        <v>384330</v>
      </c>
      <c r="F35" s="66"/>
    </row>
    <row r="36" spans="1:11" x14ac:dyDescent="0.2">
      <c r="A36" s="143" t="s">
        <v>322</v>
      </c>
      <c r="B36" s="100">
        <v>3711732831</v>
      </c>
      <c r="C36" s="65"/>
      <c r="E36" s="64">
        <v>697686</v>
      </c>
      <c r="F36" s="66"/>
    </row>
    <row r="37" spans="1:11" x14ac:dyDescent="0.2">
      <c r="A37" s="143" t="s">
        <v>323</v>
      </c>
      <c r="B37" s="100">
        <v>8075120710</v>
      </c>
      <c r="C37" s="65"/>
      <c r="E37" s="64">
        <v>1997908</v>
      </c>
      <c r="F37" s="66"/>
    </row>
    <row r="38" spans="1:11" x14ac:dyDescent="0.2">
      <c r="A38" s="98" t="s">
        <v>324</v>
      </c>
      <c r="B38" s="171">
        <v>112758174</v>
      </c>
      <c r="C38" s="103"/>
      <c r="D38" s="111"/>
      <c r="E38" s="105">
        <v>4773</v>
      </c>
      <c r="F38" s="112"/>
    </row>
    <row r="39" spans="1:11" x14ac:dyDescent="0.2">
      <c r="A39" s="106" t="s">
        <v>325</v>
      </c>
      <c r="B39" s="107">
        <f>SUM(B34:B38)</f>
        <v>12634735698</v>
      </c>
      <c r="C39" s="108">
        <f>B39/$B$41</f>
        <v>0.62849599410909041</v>
      </c>
      <c r="E39" s="113">
        <v>2358500</v>
      </c>
      <c r="F39" s="66"/>
    </row>
    <row r="40" spans="1:11" x14ac:dyDescent="0.2">
      <c r="C40" s="121"/>
      <c r="D40" s="85"/>
    </row>
    <row r="41" spans="1:11" s="71" customFormat="1" x14ac:dyDescent="0.2">
      <c r="A41" s="114" t="s">
        <v>326</v>
      </c>
      <c r="B41" s="107">
        <f>B31+B39</f>
        <v>20103128447</v>
      </c>
      <c r="C41" s="108">
        <f>B41/$B$41</f>
        <v>1</v>
      </c>
      <c r="F41" s="70"/>
    </row>
    <row r="42" spans="1:11" s="71" customFormat="1" ht="15" x14ac:dyDescent="0.25">
      <c r="A42" s="115" t="s">
        <v>327</v>
      </c>
      <c r="B42" s="107"/>
      <c r="C42" s="76"/>
      <c r="D42" s="76"/>
      <c r="E42" s="158">
        <v>1698070</v>
      </c>
    </row>
    <row r="43" spans="1:11" s="71" customFormat="1" x14ac:dyDescent="0.2">
      <c r="A43" s="110" t="s">
        <v>328</v>
      </c>
      <c r="B43" s="123"/>
      <c r="C43" s="76"/>
      <c r="D43" s="76"/>
      <c r="F43" s="69">
        <f>B41/E42</f>
        <v>11838.810206293027</v>
      </c>
    </row>
    <row r="44" spans="1:11" x14ac:dyDescent="0.2">
      <c r="A44" s="110"/>
      <c r="B44" s="123"/>
      <c r="C44" s="124"/>
    </row>
    <row r="45" spans="1:11" s="71" customFormat="1" x14ac:dyDescent="0.2">
      <c r="A45" s="110" t="s">
        <v>329</v>
      </c>
      <c r="B45" s="160">
        <v>-1040</v>
      </c>
      <c r="C45" s="76"/>
      <c r="D45" s="76"/>
      <c r="E45" s="68">
        <v>153</v>
      </c>
    </row>
    <row r="46" spans="1:11" x14ac:dyDescent="0.2">
      <c r="B46" s="125"/>
    </row>
    <row r="47" spans="1:11" s="128" customFormat="1" ht="33" customHeight="1" x14ac:dyDescent="0.2">
      <c r="A47" s="190" t="s">
        <v>330</v>
      </c>
      <c r="B47" s="190"/>
      <c r="C47" s="190"/>
      <c r="D47" s="190"/>
      <c r="E47" s="190"/>
      <c r="F47" s="190"/>
      <c r="G47" s="126"/>
      <c r="H47" s="127"/>
      <c r="I47" s="127"/>
      <c r="J47" s="127"/>
      <c r="K47" s="127"/>
    </row>
    <row r="48" spans="1:11" s="128" customFormat="1" ht="13.5" customHeight="1" x14ac:dyDescent="0.2">
      <c r="A48" s="188" t="s">
        <v>331</v>
      </c>
      <c r="B48" s="126"/>
      <c r="C48" s="126"/>
      <c r="D48" s="126"/>
      <c r="E48" s="126"/>
      <c r="F48" s="126"/>
      <c r="G48" s="126"/>
      <c r="H48" s="127"/>
      <c r="I48" s="127"/>
      <c r="J48" s="127"/>
      <c r="K48" s="127"/>
    </row>
    <row r="49" spans="1:11" s="128" customFormat="1" ht="13.5" customHeight="1" x14ac:dyDescent="0.2">
      <c r="A49" s="188" t="s">
        <v>332</v>
      </c>
      <c r="B49" s="126"/>
      <c r="C49" s="126"/>
      <c r="D49" s="126"/>
      <c r="E49" s="126"/>
      <c r="F49" s="126"/>
      <c r="G49" s="126"/>
      <c r="H49" s="127"/>
      <c r="I49" s="127"/>
      <c r="J49" s="127"/>
      <c r="K49" s="127"/>
    </row>
    <row r="50" spans="1:11" s="128" customFormat="1" ht="13.5" customHeight="1" x14ac:dyDescent="0.2">
      <c r="A50" s="126" t="s">
        <v>333</v>
      </c>
      <c r="B50" s="126"/>
      <c r="C50" s="126"/>
      <c r="D50" s="126"/>
      <c r="E50" s="126"/>
      <c r="F50" s="126"/>
      <c r="G50" s="126"/>
      <c r="H50" s="127"/>
      <c r="I50" s="127"/>
      <c r="J50" s="127"/>
      <c r="K50" s="127"/>
    </row>
    <row r="51" spans="1:11" x14ac:dyDescent="0.2">
      <c r="A51" s="189" t="s">
        <v>334</v>
      </c>
      <c r="C51" s="129"/>
    </row>
    <row r="53" spans="1:11" x14ac:dyDescent="0.2">
      <c r="B53" s="124"/>
    </row>
    <row r="54" spans="1:11" ht="15.75" x14ac:dyDescent="0.25">
      <c r="A54" s="175" t="s">
        <v>335</v>
      </c>
      <c r="B54" s="124"/>
    </row>
    <row r="55" spans="1:11" x14ac:dyDescent="0.2">
      <c r="B55" s="129"/>
    </row>
    <row r="56" spans="1:11" x14ac:dyDescent="0.2">
      <c r="A56" s="98" t="s">
        <v>297</v>
      </c>
      <c r="B56" s="63">
        <v>1690578446</v>
      </c>
      <c r="C56" s="65">
        <f>B56/$B$79</f>
        <v>0.22617885014922751</v>
      </c>
      <c r="D56" s="99">
        <f>B56/$B$73</f>
        <v>0.24328363318096508</v>
      </c>
      <c r="E56" s="64">
        <v>136177</v>
      </c>
      <c r="F56" s="63">
        <f>B56/E56</f>
        <v>12414.566674254831</v>
      </c>
    </row>
    <row r="57" spans="1:11" x14ac:dyDescent="0.2">
      <c r="A57" s="98" t="s">
        <v>298</v>
      </c>
      <c r="B57" s="63">
        <v>1451569600</v>
      </c>
      <c r="C57" s="65">
        <f t="shared" ref="C57:C72" si="3">B57/$B$79</f>
        <v>0.19420237127498199</v>
      </c>
      <c r="D57" s="99">
        <f t="shared" ref="D57:D72" si="4">B57/$B$73</f>
        <v>0.20888893203305409</v>
      </c>
      <c r="E57" s="64">
        <v>867524</v>
      </c>
      <c r="F57" s="63">
        <f t="shared" ref="F57" si="5">B57/E57</f>
        <v>1673.2327866433666</v>
      </c>
    </row>
    <row r="58" spans="1:11" x14ac:dyDescent="0.2">
      <c r="A58" s="98" t="s">
        <v>299</v>
      </c>
      <c r="B58" s="63">
        <v>116933</v>
      </c>
      <c r="C58" s="65">
        <f t="shared" si="3"/>
        <v>1.5644214290721897E-5</v>
      </c>
      <c r="D58" s="99">
        <f t="shared" si="4"/>
        <v>1.6827308514466764E-5</v>
      </c>
      <c r="E58" s="64"/>
      <c r="F58" s="63"/>
    </row>
    <row r="59" spans="1:11" x14ac:dyDescent="0.2">
      <c r="A59" s="98" t="s">
        <v>300</v>
      </c>
      <c r="B59" s="63">
        <v>8848109</v>
      </c>
      <c r="C59" s="65">
        <f t="shared" si="3"/>
        <v>1.1837694514265865E-3</v>
      </c>
      <c r="D59" s="99">
        <f t="shared" si="4"/>
        <v>1.2732920553875295E-3</v>
      </c>
      <c r="E59" s="64">
        <v>1597</v>
      </c>
      <c r="F59" s="63">
        <f t="shared" ref="F59:F63" si="6">B59/E59</f>
        <v>5540.4564809016911</v>
      </c>
    </row>
    <row r="60" spans="1:11" x14ac:dyDescent="0.2">
      <c r="A60" s="98" t="s">
        <v>301</v>
      </c>
      <c r="B60" s="63">
        <v>1118457824</v>
      </c>
      <c r="C60" s="65">
        <f t="shared" si="3"/>
        <v>0.14963606401777529</v>
      </c>
      <c r="D60" s="99">
        <f t="shared" si="4"/>
        <v>0.16095229631384783</v>
      </c>
      <c r="E60" s="64">
        <v>1476976</v>
      </c>
      <c r="F60" s="63">
        <f t="shared" si="6"/>
        <v>757.26201644441073</v>
      </c>
    </row>
    <row r="61" spans="1:11" x14ac:dyDescent="0.2">
      <c r="A61" s="98" t="s">
        <v>302</v>
      </c>
      <c r="B61" s="63">
        <v>137315155</v>
      </c>
      <c r="C61" s="65">
        <f t="shared" si="3"/>
        <v>1.8371098921465219E-2</v>
      </c>
      <c r="D61" s="99">
        <f t="shared" si="4"/>
        <v>1.9760413885702269E-2</v>
      </c>
      <c r="E61" s="64">
        <v>261803</v>
      </c>
      <c r="F61" s="63">
        <f t="shared" si="6"/>
        <v>524.49801950321421</v>
      </c>
    </row>
    <row r="62" spans="1:11" x14ac:dyDescent="0.2">
      <c r="A62" s="98" t="s">
        <v>303</v>
      </c>
      <c r="B62" s="63">
        <v>12753313</v>
      </c>
      <c r="C62" s="65">
        <f t="shared" si="3"/>
        <v>1.7062382859299714E-3</v>
      </c>
      <c r="D62" s="99">
        <f t="shared" si="4"/>
        <v>1.8352726128001476E-3</v>
      </c>
      <c r="E62" s="64">
        <v>913</v>
      </c>
      <c r="F62" s="63">
        <f t="shared" si="6"/>
        <v>13968.579408543264</v>
      </c>
    </row>
    <row r="63" spans="1:11" x14ac:dyDescent="0.2">
      <c r="A63" s="98" t="s">
        <v>304</v>
      </c>
      <c r="B63" s="63">
        <v>1376</v>
      </c>
      <c r="C63" s="65">
        <f t="shared" si="3"/>
        <v>1.8409207720689054E-7</v>
      </c>
      <c r="D63" s="99">
        <f t="shared" si="4"/>
        <v>1.9801404664129259E-7</v>
      </c>
      <c r="E63" s="64">
        <v>6</v>
      </c>
      <c r="F63" s="63">
        <f t="shared" si="6"/>
        <v>229.33333333333334</v>
      </c>
    </row>
    <row r="64" spans="1:11" x14ac:dyDescent="0.2">
      <c r="A64" s="98" t="s">
        <v>306</v>
      </c>
      <c r="B64" s="63">
        <v>1808384402</v>
      </c>
      <c r="C64" s="65">
        <f t="shared" si="3"/>
        <v>0.24193985534354692</v>
      </c>
      <c r="D64" s="99">
        <f t="shared" si="4"/>
        <v>0.26023656491498109</v>
      </c>
      <c r="E64" s="9">
        <v>1168664</v>
      </c>
      <c r="F64" s="100">
        <f>B64/E64</f>
        <v>1547.3946335302533</v>
      </c>
    </row>
    <row r="65" spans="1:6" x14ac:dyDescent="0.2">
      <c r="A65" s="98" t="s">
        <v>307</v>
      </c>
      <c r="B65" s="63">
        <v>124812960</v>
      </c>
      <c r="C65" s="65">
        <f t="shared" si="3"/>
        <v>1.6698457172049812E-2</v>
      </c>
      <c r="D65" s="99">
        <f t="shared" si="4"/>
        <v>1.7961278548603042E-2</v>
      </c>
      <c r="E65" s="9">
        <v>108101</v>
      </c>
      <c r="F65" s="100">
        <f t="shared" ref="F65:F73" si="7">B65/E65</f>
        <v>1154.5957946734998</v>
      </c>
    </row>
    <row r="66" spans="1:6" x14ac:dyDescent="0.2">
      <c r="A66" s="98" t="s">
        <v>311</v>
      </c>
      <c r="B66" s="63">
        <v>58114610</v>
      </c>
      <c r="C66" s="65">
        <f t="shared" si="3"/>
        <v>7.775028539947916E-3</v>
      </c>
      <c r="D66" s="99">
        <f t="shared" si="4"/>
        <v>8.3630153307271277E-3</v>
      </c>
      <c r="E66" s="64">
        <v>4833</v>
      </c>
      <c r="F66" s="100">
        <f t="shared" si="7"/>
        <v>12024.54169253052</v>
      </c>
    </row>
    <row r="67" spans="1:6" x14ac:dyDescent="0.2">
      <c r="A67" s="98" t="s">
        <v>312</v>
      </c>
      <c r="B67" s="63">
        <v>9023870</v>
      </c>
      <c r="C67" s="65">
        <f t="shared" si="3"/>
        <v>1.2072841371692901E-3</v>
      </c>
      <c r="D67" s="99">
        <f t="shared" si="4"/>
        <v>1.2985850400181402E-3</v>
      </c>
      <c r="E67" s="64">
        <v>965</v>
      </c>
      <c r="F67" s="100">
        <f t="shared" si="7"/>
        <v>9351.1606217616572</v>
      </c>
    </row>
    <row r="68" spans="1:6" x14ac:dyDescent="0.2">
      <c r="A68" s="98" t="s">
        <v>313</v>
      </c>
      <c r="B68" s="63">
        <v>19218297</v>
      </c>
      <c r="C68" s="65">
        <f t="shared" si="3"/>
        <v>2.5711745749338322E-3</v>
      </c>
      <c r="D68" s="99">
        <f t="shared" si="4"/>
        <v>2.7656197372995738E-3</v>
      </c>
      <c r="E68" s="64">
        <v>160630</v>
      </c>
      <c r="F68" s="63">
        <f t="shared" si="7"/>
        <v>119.64326091016622</v>
      </c>
    </row>
    <row r="69" spans="1:6" x14ac:dyDescent="0.2">
      <c r="A69" s="98" t="s">
        <v>314</v>
      </c>
      <c r="B69" s="63">
        <v>81472555</v>
      </c>
      <c r="C69" s="65">
        <f t="shared" si="3"/>
        <v>1.0900037707342032E-2</v>
      </c>
      <c r="D69" s="99">
        <f t="shared" si="4"/>
        <v>1.1724353419880287E-2</v>
      </c>
      <c r="E69" s="64">
        <v>465734</v>
      </c>
      <c r="F69" s="63">
        <f t="shared" si="7"/>
        <v>174.93366385103943</v>
      </c>
    </row>
    <row r="70" spans="1:6" x14ac:dyDescent="0.2">
      <c r="A70" s="101" t="s">
        <v>315</v>
      </c>
      <c r="B70" s="63">
        <v>113890</v>
      </c>
      <c r="C70" s="65">
        <f t="shared" si="3"/>
        <v>1.5237097872887183E-5</v>
      </c>
      <c r="D70" s="99">
        <f t="shared" si="4"/>
        <v>1.6389403904052916E-5</v>
      </c>
      <c r="E70" s="64">
        <v>54</v>
      </c>
      <c r="F70" s="63">
        <f t="shared" si="7"/>
        <v>2109.0740740740739</v>
      </c>
    </row>
    <row r="71" spans="1:6" x14ac:dyDescent="0.2">
      <c r="A71" s="98" t="s">
        <v>316</v>
      </c>
      <c r="B71" s="63">
        <v>237435199</v>
      </c>
      <c r="C71" s="65">
        <f t="shared" si="3"/>
        <v>3.1765944030480685E-2</v>
      </c>
      <c r="D71" s="99">
        <f t="shared" si="4"/>
        <v>3.4168244599615254E-2</v>
      </c>
      <c r="E71" s="64">
        <v>212648</v>
      </c>
      <c r="F71" s="63">
        <f t="shared" si="7"/>
        <v>1116.5644586358678</v>
      </c>
    </row>
    <row r="72" spans="1:6" x14ac:dyDescent="0.2">
      <c r="A72" s="98" t="s">
        <v>317</v>
      </c>
      <c r="B72" s="102">
        <v>190785430</v>
      </c>
      <c r="C72" s="103">
        <f t="shared" si="3"/>
        <v>2.5524771881911199E-2</v>
      </c>
      <c r="D72" s="104">
        <f t="shared" si="4"/>
        <v>2.7455083600653386E-2</v>
      </c>
      <c r="E72" s="105">
        <v>360888</v>
      </c>
      <c r="F72" s="102">
        <f t="shared" si="7"/>
        <v>528.65551085101197</v>
      </c>
    </row>
    <row r="73" spans="1:6" x14ac:dyDescent="0.2">
      <c r="A73" s="106" t="s">
        <v>318</v>
      </c>
      <c r="B73" s="107">
        <f>SUM(B56:B72)</f>
        <v>6949001969</v>
      </c>
      <c r="C73" s="108">
        <f>SUM(C56:C72)</f>
        <v>0.92969201089242914</v>
      </c>
      <c r="D73" s="109">
        <f>SUM(D56:D72)</f>
        <v>1</v>
      </c>
      <c r="E73" s="68">
        <v>2611579</v>
      </c>
      <c r="F73" s="69">
        <f t="shared" si="7"/>
        <v>2660.8431025827672</v>
      </c>
    </row>
    <row r="74" spans="1:6" x14ac:dyDescent="0.2">
      <c r="A74" s="106"/>
      <c r="B74" s="80"/>
      <c r="C74" s="121"/>
      <c r="D74" s="122"/>
      <c r="E74" s="85"/>
    </row>
    <row r="75" spans="1:6" x14ac:dyDescent="0.2">
      <c r="A75" s="110" t="s">
        <v>319</v>
      </c>
      <c r="C75" s="65"/>
      <c r="F75" s="66"/>
    </row>
    <row r="76" spans="1:6" x14ac:dyDescent="0.2">
      <c r="A76" s="98" t="s">
        <v>324</v>
      </c>
      <c r="B76" s="171">
        <v>525518504</v>
      </c>
      <c r="C76" s="103"/>
      <c r="D76" s="111"/>
      <c r="E76" s="105">
        <v>1953386</v>
      </c>
      <c r="F76" s="112"/>
    </row>
    <row r="77" spans="1:6" x14ac:dyDescent="0.2">
      <c r="A77" s="106" t="s">
        <v>325</v>
      </c>
      <c r="B77" s="107">
        <f>SUM(B76:B76)</f>
        <v>525518504</v>
      </c>
      <c r="C77" s="108">
        <f>B77/$B$79</f>
        <v>7.030798910757094E-2</v>
      </c>
      <c r="E77" s="113">
        <v>1953386</v>
      </c>
      <c r="F77" s="66"/>
    </row>
    <row r="78" spans="1:6" x14ac:dyDescent="0.2">
      <c r="C78" s="121"/>
      <c r="D78" s="85"/>
    </row>
    <row r="79" spans="1:6" x14ac:dyDescent="0.2">
      <c r="A79" s="114" t="s">
        <v>326</v>
      </c>
      <c r="B79" s="107">
        <f>B73+B77</f>
        <v>7474520473</v>
      </c>
      <c r="C79" s="108">
        <f>+C73+C77</f>
        <v>1</v>
      </c>
      <c r="D79" s="71"/>
      <c r="E79" s="71"/>
      <c r="F79" s="70"/>
    </row>
    <row r="80" spans="1:6" ht="15" x14ac:dyDescent="0.25">
      <c r="A80" s="115" t="s">
        <v>327</v>
      </c>
      <c r="B80" s="107"/>
      <c r="C80" s="76"/>
      <c r="D80" s="76"/>
      <c r="E80" s="158">
        <v>1997094</v>
      </c>
      <c r="F80" s="71"/>
    </row>
    <row r="81" spans="1:6" x14ac:dyDescent="0.2">
      <c r="A81" s="110" t="s">
        <v>328</v>
      </c>
      <c r="B81" s="123"/>
      <c r="C81" s="76"/>
      <c r="D81" s="76"/>
      <c r="E81" s="71"/>
      <c r="F81" s="69">
        <f>B79/E80</f>
        <v>3742.6983772421327</v>
      </c>
    </row>
    <row r="82" spans="1:6" x14ac:dyDescent="0.2">
      <c r="A82" s="110"/>
      <c r="B82" s="125"/>
      <c r="C82" s="124"/>
    </row>
    <row r="83" spans="1:6" x14ac:dyDescent="0.2">
      <c r="A83" s="110"/>
      <c r="B83" s="160"/>
      <c r="C83" s="76"/>
      <c r="D83" s="76"/>
      <c r="E83" s="68"/>
      <c r="F83" s="71"/>
    </row>
    <row r="84" spans="1:6" x14ac:dyDescent="0.2">
      <c r="B84" s="125"/>
    </row>
    <row r="85" spans="1:6" x14ac:dyDescent="0.2">
      <c r="A85" s="190"/>
      <c r="B85" s="190"/>
      <c r="C85" s="190"/>
      <c r="D85" s="190"/>
      <c r="E85" s="190"/>
      <c r="F85" s="190"/>
    </row>
    <row r="86" spans="1:6" x14ac:dyDescent="0.2">
      <c r="A86" s="188" t="s">
        <v>336</v>
      </c>
      <c r="B86" s="126"/>
      <c r="C86" s="126"/>
      <c r="D86" s="126"/>
      <c r="E86" s="126"/>
      <c r="F86" s="126"/>
    </row>
    <row r="87" spans="1:6" x14ac:dyDescent="0.2">
      <c r="A87" s="188" t="s">
        <v>337</v>
      </c>
      <c r="B87" s="126"/>
      <c r="C87" s="126"/>
      <c r="D87" s="126"/>
      <c r="E87" s="126"/>
      <c r="F87" s="126"/>
    </row>
    <row r="88" spans="1:6" x14ac:dyDescent="0.2">
      <c r="A88" s="126" t="s">
        <v>338</v>
      </c>
      <c r="B88" s="126"/>
      <c r="C88" s="126"/>
      <c r="D88" s="126"/>
      <c r="E88" s="126"/>
      <c r="F88" s="126"/>
    </row>
    <row r="89" spans="1:6" x14ac:dyDescent="0.2">
      <c r="A89" s="189" t="s">
        <v>334</v>
      </c>
      <c r="C89" s="129"/>
    </row>
  </sheetData>
  <mergeCells count="2">
    <mergeCell ref="A47:F47"/>
    <mergeCell ref="A85:F85"/>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9"/>
  <sheetViews>
    <sheetView showGridLines="0" topLeftCell="A26" zoomScaleNormal="100" workbookViewId="0">
      <selection activeCell="A24" sqref="A24"/>
    </sheetView>
  </sheetViews>
  <sheetFormatPr defaultColWidth="9.140625" defaultRowHeight="12.75" x14ac:dyDescent="0.2"/>
  <cols>
    <col min="1" max="1" width="40.140625" style="8" customWidth="1"/>
    <col min="2" max="2" width="17.140625" style="8" customWidth="1"/>
    <col min="3" max="3" width="16.28515625" style="8" customWidth="1"/>
    <col min="4" max="4" width="16.28515625" style="124" customWidth="1"/>
    <col min="5" max="5" width="17.85546875" style="8" customWidth="1"/>
    <col min="6" max="6" width="13.7109375" style="8" customWidth="1"/>
    <col min="7" max="7" width="14.28515625" style="8" customWidth="1"/>
    <col min="8" max="8" width="19.140625" style="8" customWidth="1"/>
    <col min="9" max="9" width="23.28515625" style="8" customWidth="1"/>
    <col min="10" max="10" width="20.7109375" style="8" customWidth="1"/>
    <col min="11" max="11" width="15.7109375" style="8" customWidth="1"/>
    <col min="12" max="12" width="18.28515625" style="8" bestFit="1" customWidth="1"/>
    <col min="13" max="13" width="19.28515625" style="8" bestFit="1" customWidth="1"/>
    <col min="14" max="14" width="23.28515625" style="8" bestFit="1" customWidth="1"/>
    <col min="15" max="15" width="16" style="8" customWidth="1"/>
    <col min="16" max="16" width="17.85546875" style="8" customWidth="1"/>
    <col min="17" max="17" width="18.42578125" style="8" customWidth="1"/>
    <col min="18" max="18" width="12" style="8" customWidth="1"/>
    <col min="19" max="16384" width="9.140625" style="8"/>
  </cols>
  <sheetData>
    <row r="1" spans="1:17" ht="18" x14ac:dyDescent="0.25">
      <c r="Q1" s="131" t="s">
        <v>339</v>
      </c>
    </row>
    <row r="2" spans="1:17" ht="18" x14ac:dyDescent="0.25">
      <c r="Q2" s="131" t="s">
        <v>1</v>
      </c>
    </row>
    <row r="3" spans="1:17" ht="18" x14ac:dyDescent="0.25">
      <c r="Q3" s="131" t="s">
        <v>2</v>
      </c>
    </row>
    <row r="4" spans="1:17" ht="18" x14ac:dyDescent="0.25">
      <c r="Q4" s="131" t="s">
        <v>340</v>
      </c>
    </row>
    <row r="5" spans="1:17" x14ac:dyDescent="0.2">
      <c r="C5" s="110"/>
    </row>
    <row r="9" spans="1:17" s="128" customFormat="1" x14ac:dyDescent="0.2">
      <c r="A9" s="144"/>
      <c r="B9" s="145"/>
      <c r="C9" s="146"/>
      <c r="D9" s="145"/>
      <c r="E9" s="147"/>
      <c r="F9" s="147"/>
      <c r="G9" s="147"/>
      <c r="H9" s="147"/>
      <c r="I9" s="147"/>
      <c r="J9" s="147"/>
      <c r="K9" s="147"/>
      <c r="L9" s="147"/>
      <c r="M9" s="147"/>
      <c r="N9" s="147"/>
      <c r="O9" s="147"/>
      <c r="P9" s="147"/>
    </row>
    <row r="10" spans="1:17" s="117" customFormat="1" ht="51" x14ac:dyDescent="0.2">
      <c r="A10" s="133" t="s">
        <v>291</v>
      </c>
      <c r="B10" s="134" t="s">
        <v>341</v>
      </c>
      <c r="C10" s="132" t="s">
        <v>342</v>
      </c>
      <c r="D10" s="182" t="s">
        <v>105</v>
      </c>
      <c r="E10" s="135" t="s">
        <v>343</v>
      </c>
      <c r="F10" s="135" t="s">
        <v>344</v>
      </c>
      <c r="G10" s="135" t="s">
        <v>106</v>
      </c>
      <c r="H10" s="135" t="s">
        <v>107</v>
      </c>
      <c r="I10" s="135" t="s">
        <v>345</v>
      </c>
      <c r="J10" s="135" t="s">
        <v>346</v>
      </c>
      <c r="K10" s="135" t="s">
        <v>347</v>
      </c>
      <c r="L10" s="135" t="s">
        <v>348</v>
      </c>
      <c r="M10" s="135" t="s">
        <v>349</v>
      </c>
      <c r="N10" s="135" t="s">
        <v>350</v>
      </c>
      <c r="O10" s="135" t="s">
        <v>351</v>
      </c>
      <c r="P10" s="135" t="s">
        <v>352</v>
      </c>
      <c r="Q10" s="135" t="s">
        <v>353</v>
      </c>
    </row>
    <row r="11" spans="1:17" x14ac:dyDescent="0.2">
      <c r="A11" s="98" t="s">
        <v>297</v>
      </c>
      <c r="B11" s="63">
        <v>1108009361</v>
      </c>
      <c r="C11" s="136">
        <f t="shared" ref="C11:C32" si="0">B11/$B$42</f>
        <v>5.5116265307718751E-2</v>
      </c>
      <c r="D11" s="63">
        <v>79766349</v>
      </c>
      <c r="E11" s="63">
        <v>2067384</v>
      </c>
      <c r="F11" s="63">
        <v>94744</v>
      </c>
      <c r="G11" s="63">
        <v>1246378</v>
      </c>
      <c r="H11" s="63">
        <v>674622485</v>
      </c>
      <c r="I11" s="172">
        <v>174410513</v>
      </c>
      <c r="J11" s="63">
        <v>49866653</v>
      </c>
      <c r="K11" s="63">
        <v>6199127</v>
      </c>
      <c r="L11" s="63">
        <v>475094</v>
      </c>
      <c r="M11" s="63">
        <v>690286</v>
      </c>
      <c r="N11" s="63">
        <v>21008603</v>
      </c>
      <c r="O11" s="63">
        <v>0</v>
      </c>
      <c r="P11" s="63">
        <v>94791747</v>
      </c>
      <c r="Q11" s="63">
        <v>2769998</v>
      </c>
    </row>
    <row r="12" spans="1:17" x14ac:dyDescent="0.2">
      <c r="A12" s="98" t="s">
        <v>298</v>
      </c>
      <c r="B12" s="63">
        <v>504711979</v>
      </c>
      <c r="C12" s="136">
        <f t="shared" si="0"/>
        <v>2.5106141082997378E-2</v>
      </c>
      <c r="D12" s="63">
        <v>31359108</v>
      </c>
      <c r="E12" s="63">
        <v>2015391</v>
      </c>
      <c r="F12" s="63">
        <v>0</v>
      </c>
      <c r="G12" s="63">
        <v>476751</v>
      </c>
      <c r="H12" s="63">
        <v>262041845</v>
      </c>
      <c r="I12" s="172">
        <v>114088497</v>
      </c>
      <c r="J12" s="63">
        <v>50382062</v>
      </c>
      <c r="K12" s="63">
        <v>10439830</v>
      </c>
      <c r="L12" s="63">
        <v>2345390</v>
      </c>
      <c r="M12" s="63">
        <v>858740</v>
      </c>
      <c r="N12" s="63">
        <v>20375355</v>
      </c>
      <c r="O12" s="63">
        <v>-5387</v>
      </c>
      <c r="P12" s="63">
        <v>8636270</v>
      </c>
      <c r="Q12" s="63">
        <v>1692739</v>
      </c>
    </row>
    <row r="13" spans="1:17" x14ac:dyDescent="0.2">
      <c r="A13" s="98" t="s">
        <v>354</v>
      </c>
      <c r="B13" s="63">
        <v>88350</v>
      </c>
      <c r="C13" s="136">
        <f t="shared" si="0"/>
        <v>4.3948383572699358E-6</v>
      </c>
      <c r="D13" s="63">
        <v>88350</v>
      </c>
      <c r="E13" s="63">
        <v>0</v>
      </c>
      <c r="F13" s="63">
        <v>0</v>
      </c>
      <c r="G13" s="63">
        <v>0</v>
      </c>
      <c r="H13" s="63">
        <v>0</v>
      </c>
      <c r="I13" s="63">
        <v>0</v>
      </c>
      <c r="J13" s="63">
        <v>0</v>
      </c>
      <c r="K13" s="63">
        <v>0</v>
      </c>
      <c r="L13" s="63">
        <v>0</v>
      </c>
      <c r="M13" s="63">
        <v>0</v>
      </c>
      <c r="N13" s="63">
        <v>0</v>
      </c>
      <c r="O13" s="63">
        <v>0</v>
      </c>
      <c r="P13" s="63">
        <v>0</v>
      </c>
      <c r="Q13" s="63">
        <v>0</v>
      </c>
    </row>
    <row r="14" spans="1:17" x14ac:dyDescent="0.2">
      <c r="A14" s="98" t="s">
        <v>355</v>
      </c>
      <c r="B14" s="63">
        <v>484464</v>
      </c>
      <c r="C14" s="136">
        <f t="shared" si="0"/>
        <v>2.4098935709297367E-5</v>
      </c>
      <c r="D14" s="63">
        <v>0</v>
      </c>
      <c r="E14" s="63">
        <v>0</v>
      </c>
      <c r="F14" s="63">
        <v>0</v>
      </c>
      <c r="G14" s="63">
        <v>0</v>
      </c>
      <c r="H14" s="63">
        <v>0</v>
      </c>
      <c r="I14" s="63">
        <v>0</v>
      </c>
      <c r="J14" s="63">
        <v>8835</v>
      </c>
      <c r="K14" s="63">
        <v>6005</v>
      </c>
      <c r="L14" s="63">
        <v>0</v>
      </c>
      <c r="M14" s="63">
        <v>0</v>
      </c>
      <c r="N14" s="63">
        <v>0</v>
      </c>
      <c r="O14" s="63">
        <v>0</v>
      </c>
      <c r="P14" s="63">
        <v>469625</v>
      </c>
      <c r="Q14" s="63">
        <v>0</v>
      </c>
    </row>
    <row r="15" spans="1:17" x14ac:dyDescent="0.2">
      <c r="A15" s="98" t="s">
        <v>301</v>
      </c>
      <c r="B15" s="63">
        <v>352717403</v>
      </c>
      <c r="C15" s="136">
        <f t="shared" si="0"/>
        <v>1.7545398664188319E-2</v>
      </c>
      <c r="D15" s="63">
        <v>38628684</v>
      </c>
      <c r="E15" s="63">
        <v>1360482</v>
      </c>
      <c r="F15" s="63">
        <v>4642</v>
      </c>
      <c r="G15" s="63">
        <v>492124</v>
      </c>
      <c r="H15" s="63">
        <v>172530093</v>
      </c>
      <c r="I15" s="172">
        <v>65463700</v>
      </c>
      <c r="J15" s="63">
        <v>38403801</v>
      </c>
      <c r="K15" s="63">
        <v>6876884</v>
      </c>
      <c r="L15" s="63">
        <v>622710</v>
      </c>
      <c r="M15" s="63">
        <v>990797</v>
      </c>
      <c r="N15" s="63">
        <v>14804803</v>
      </c>
      <c r="O15" s="63">
        <v>3309</v>
      </c>
      <c r="P15" s="63">
        <v>11468504</v>
      </c>
      <c r="Q15" s="63">
        <v>1070179</v>
      </c>
    </row>
    <row r="16" spans="1:17" x14ac:dyDescent="0.2">
      <c r="A16" s="98" t="s">
        <v>302</v>
      </c>
      <c r="B16" s="63">
        <v>67948000</v>
      </c>
      <c r="C16" s="136">
        <f t="shared" si="0"/>
        <v>3.3799714397258359E-3</v>
      </c>
      <c r="D16" s="63">
        <v>3943838</v>
      </c>
      <c r="E16" s="63">
        <v>77303</v>
      </c>
      <c r="F16" s="63">
        <v>0</v>
      </c>
      <c r="G16" s="63">
        <v>100744</v>
      </c>
      <c r="H16" s="63">
        <v>22031816</v>
      </c>
      <c r="I16" s="172">
        <v>10476520</v>
      </c>
      <c r="J16" s="63">
        <v>9156165</v>
      </c>
      <c r="K16" s="63">
        <v>2621509</v>
      </c>
      <c r="L16" s="63">
        <v>31446</v>
      </c>
      <c r="M16" s="63">
        <v>314729</v>
      </c>
      <c r="N16" s="63">
        <v>8732944</v>
      </c>
      <c r="O16" s="63">
        <v>70</v>
      </c>
      <c r="P16" s="63">
        <v>10311413</v>
      </c>
      <c r="Q16" s="63">
        <v>149574</v>
      </c>
    </row>
    <row r="17" spans="1:17" x14ac:dyDescent="0.2">
      <c r="A17" s="98" t="s">
        <v>303</v>
      </c>
      <c r="B17" s="63">
        <v>2101100178</v>
      </c>
      <c r="C17" s="136">
        <f t="shared" si="0"/>
        <v>0.10451607984992745</v>
      </c>
      <c r="D17" s="63">
        <v>1645926197</v>
      </c>
      <c r="E17" s="63">
        <v>22028</v>
      </c>
      <c r="F17" s="63">
        <v>103913</v>
      </c>
      <c r="G17" s="63">
        <v>513810</v>
      </c>
      <c r="H17" s="63">
        <v>450860706</v>
      </c>
      <c r="I17" s="172">
        <v>351682</v>
      </c>
      <c r="J17" s="63">
        <v>0</v>
      </c>
      <c r="K17" s="63">
        <v>0</v>
      </c>
      <c r="L17" s="63">
        <v>301</v>
      </c>
      <c r="M17" s="63">
        <v>117788</v>
      </c>
      <c r="N17" s="63">
        <v>0</v>
      </c>
      <c r="O17" s="63">
        <v>0</v>
      </c>
      <c r="P17" s="63">
        <v>3203759</v>
      </c>
      <c r="Q17" s="63">
        <v>-5</v>
      </c>
    </row>
    <row r="18" spans="1:17" x14ac:dyDescent="0.2">
      <c r="A18" s="98" t="s">
        <v>304</v>
      </c>
      <c r="B18" s="63">
        <v>1689000</v>
      </c>
      <c r="C18" s="136">
        <f t="shared" si="0"/>
        <v>8.40167740286239E-5</v>
      </c>
      <c r="D18" s="63">
        <v>0</v>
      </c>
      <c r="E18" s="63">
        <v>0</v>
      </c>
      <c r="F18" s="63">
        <v>0</v>
      </c>
      <c r="G18" s="63">
        <v>0</v>
      </c>
      <c r="H18" s="63">
        <v>675852</v>
      </c>
      <c r="I18" s="172">
        <v>0</v>
      </c>
      <c r="J18" s="63">
        <v>616000</v>
      </c>
      <c r="K18" s="63">
        <v>0</v>
      </c>
      <c r="L18" s="63">
        <v>0</v>
      </c>
      <c r="M18" s="63">
        <v>0</v>
      </c>
      <c r="N18" s="63">
        <v>71674</v>
      </c>
      <c r="O18" s="63">
        <v>0</v>
      </c>
      <c r="P18" s="63">
        <v>325473</v>
      </c>
      <c r="Q18" s="63">
        <v>0</v>
      </c>
    </row>
    <row r="19" spans="1:17" x14ac:dyDescent="0.2">
      <c r="A19" s="98" t="s">
        <v>305</v>
      </c>
      <c r="B19" s="63">
        <v>431379847</v>
      </c>
      <c r="C19" s="136">
        <f t="shared" si="0"/>
        <v>2.1458344065068889E-2</v>
      </c>
      <c r="D19" s="63">
        <v>11704120</v>
      </c>
      <c r="E19" s="63">
        <v>0</v>
      </c>
      <c r="F19" s="63">
        <v>0</v>
      </c>
      <c r="G19" s="63">
        <v>156679</v>
      </c>
      <c r="H19" s="63">
        <v>43678669</v>
      </c>
      <c r="I19" s="172">
        <v>53451528</v>
      </c>
      <c r="J19" s="63">
        <v>128448733</v>
      </c>
      <c r="K19" s="63">
        <v>66364270</v>
      </c>
      <c r="L19" s="63">
        <v>147448</v>
      </c>
      <c r="M19" s="63">
        <v>0</v>
      </c>
      <c r="N19" s="63">
        <v>120123353</v>
      </c>
      <c r="O19" s="63">
        <v>0</v>
      </c>
      <c r="P19" s="63">
        <v>7143154</v>
      </c>
      <c r="Q19" s="63">
        <v>161891</v>
      </c>
    </row>
    <row r="20" spans="1:17" x14ac:dyDescent="0.2">
      <c r="A20" s="98" t="s">
        <v>306</v>
      </c>
      <c r="B20" s="63">
        <v>895820671</v>
      </c>
      <c r="C20" s="136">
        <f t="shared" si="0"/>
        <v>4.4561256889033299E-2</v>
      </c>
      <c r="D20" s="63">
        <v>6411322</v>
      </c>
      <c r="E20" s="63">
        <v>97321</v>
      </c>
      <c r="F20" s="63">
        <v>0</v>
      </c>
      <c r="G20" s="63">
        <v>1506937</v>
      </c>
      <c r="H20" s="63">
        <v>605013760</v>
      </c>
      <c r="I20" s="172">
        <v>2397656</v>
      </c>
      <c r="J20" s="63">
        <v>225780062</v>
      </c>
      <c r="K20" s="63">
        <v>19209099</v>
      </c>
      <c r="L20" s="63">
        <v>603483</v>
      </c>
      <c r="M20" s="63">
        <v>216294</v>
      </c>
      <c r="N20" s="63">
        <v>30988897</v>
      </c>
      <c r="O20" s="63">
        <v>0</v>
      </c>
      <c r="P20" s="63">
        <v>3595986</v>
      </c>
      <c r="Q20" s="63">
        <v>-144</v>
      </c>
    </row>
    <row r="21" spans="1:17" x14ac:dyDescent="0.2">
      <c r="A21" s="98" t="s">
        <v>307</v>
      </c>
      <c r="B21" s="63">
        <v>360076085</v>
      </c>
      <c r="C21" s="136">
        <f t="shared" si="0"/>
        <v>1.7911445273272097E-2</v>
      </c>
      <c r="D21" s="63">
        <v>38177175</v>
      </c>
      <c r="E21" s="63">
        <v>242548</v>
      </c>
      <c r="F21" s="63">
        <v>294</v>
      </c>
      <c r="G21" s="63">
        <v>1526288</v>
      </c>
      <c r="H21" s="63">
        <v>286806246</v>
      </c>
      <c r="I21" s="172">
        <v>4492311</v>
      </c>
      <c r="J21" s="63">
        <v>17976667</v>
      </c>
      <c r="K21" s="63">
        <v>3038762</v>
      </c>
      <c r="L21" s="63">
        <v>31534</v>
      </c>
      <c r="M21" s="63">
        <v>461</v>
      </c>
      <c r="N21" s="63">
        <v>6841002</v>
      </c>
      <c r="O21" s="63">
        <v>0</v>
      </c>
      <c r="P21" s="63">
        <v>908575</v>
      </c>
      <c r="Q21" s="63">
        <v>34222</v>
      </c>
    </row>
    <row r="22" spans="1:17" x14ac:dyDescent="0.2">
      <c r="A22" s="98" t="s">
        <v>308</v>
      </c>
      <c r="B22" s="63">
        <v>482734282</v>
      </c>
      <c r="C22" s="136">
        <f t="shared" si="0"/>
        <v>2.4012893479374783E-2</v>
      </c>
      <c r="D22" s="63">
        <v>246824190</v>
      </c>
      <c r="E22" s="63">
        <v>0</v>
      </c>
      <c r="F22" s="63">
        <v>0</v>
      </c>
      <c r="G22" s="63">
        <v>2018222</v>
      </c>
      <c r="H22" s="63">
        <v>233003559</v>
      </c>
      <c r="I22" s="172">
        <v>1989</v>
      </c>
      <c r="J22" s="63">
        <v>0</v>
      </c>
      <c r="K22" s="63">
        <v>0</v>
      </c>
      <c r="L22" s="63">
        <v>0</v>
      </c>
      <c r="M22" s="63">
        <v>0</v>
      </c>
      <c r="N22" s="63">
        <v>0</v>
      </c>
      <c r="O22" s="63">
        <v>0</v>
      </c>
      <c r="P22" s="63">
        <v>886322</v>
      </c>
      <c r="Q22" s="63">
        <v>0</v>
      </c>
    </row>
    <row r="23" spans="1:17" x14ac:dyDescent="0.2">
      <c r="A23" s="98" t="s">
        <v>356</v>
      </c>
      <c r="B23" s="63">
        <v>85982</v>
      </c>
      <c r="C23" s="136">
        <f t="shared" si="0"/>
        <v>4.2770457457247723E-6</v>
      </c>
      <c r="D23" s="63">
        <v>238</v>
      </c>
      <c r="E23" s="63">
        <v>0</v>
      </c>
      <c r="F23" s="63">
        <v>0</v>
      </c>
      <c r="G23" s="63">
        <v>0</v>
      </c>
      <c r="H23" s="63">
        <v>85744</v>
      </c>
      <c r="I23" s="172">
        <v>0</v>
      </c>
      <c r="J23" s="63">
        <v>0</v>
      </c>
      <c r="K23" s="63">
        <v>0</v>
      </c>
      <c r="L23" s="63">
        <v>0</v>
      </c>
      <c r="M23" s="63">
        <v>0</v>
      </c>
      <c r="N23" s="63">
        <v>0</v>
      </c>
      <c r="O23" s="63">
        <v>0</v>
      </c>
      <c r="P23" s="63">
        <v>0</v>
      </c>
      <c r="Q23" s="63">
        <v>0</v>
      </c>
    </row>
    <row r="24" spans="1:17" x14ac:dyDescent="0.2">
      <c r="A24" s="98" t="s">
        <v>310</v>
      </c>
      <c r="B24" s="63">
        <v>105391380</v>
      </c>
      <c r="C24" s="136">
        <f t="shared" si="0"/>
        <v>5.2425362688128078E-3</v>
      </c>
      <c r="D24" s="63">
        <v>0</v>
      </c>
      <c r="E24" s="63">
        <v>0</v>
      </c>
      <c r="F24" s="63">
        <v>0</v>
      </c>
      <c r="G24" s="63">
        <v>630324</v>
      </c>
      <c r="H24" s="63">
        <v>101952844</v>
      </c>
      <c r="I24" s="172">
        <v>0</v>
      </c>
      <c r="J24" s="63">
        <v>2475177</v>
      </c>
      <c r="K24" s="63">
        <v>3360</v>
      </c>
      <c r="L24" s="63">
        <v>0</v>
      </c>
      <c r="M24" s="63">
        <v>0</v>
      </c>
      <c r="N24" s="63">
        <v>-7828</v>
      </c>
      <c r="O24" s="63">
        <v>0</v>
      </c>
      <c r="P24" s="63">
        <v>337502</v>
      </c>
      <c r="Q24" s="63">
        <v>0</v>
      </c>
    </row>
    <row r="25" spans="1:17" x14ac:dyDescent="0.2">
      <c r="A25" s="98" t="s">
        <v>311</v>
      </c>
      <c r="B25" s="63">
        <v>581688561</v>
      </c>
      <c r="C25" s="136">
        <f t="shared" si="0"/>
        <v>2.8935225804957023E-2</v>
      </c>
      <c r="D25" s="63">
        <v>349145549</v>
      </c>
      <c r="E25" s="63">
        <v>0</v>
      </c>
      <c r="F25" s="63">
        <v>0</v>
      </c>
      <c r="G25" s="63">
        <v>996999</v>
      </c>
      <c r="H25" s="63">
        <v>226800242</v>
      </c>
      <c r="I25" s="172">
        <v>3360060</v>
      </c>
      <c r="J25" s="63">
        <v>515719</v>
      </c>
      <c r="K25" s="63">
        <v>68176</v>
      </c>
      <c r="L25" s="63">
        <v>20521</v>
      </c>
      <c r="M25" s="63">
        <v>0</v>
      </c>
      <c r="N25" s="63">
        <v>269800</v>
      </c>
      <c r="O25" s="63">
        <v>0</v>
      </c>
      <c r="P25" s="63">
        <v>467040</v>
      </c>
      <c r="Q25" s="63">
        <v>44455</v>
      </c>
    </row>
    <row r="26" spans="1:17" x14ac:dyDescent="0.2">
      <c r="A26" s="98" t="s">
        <v>312</v>
      </c>
      <c r="B26" s="63">
        <v>129469120</v>
      </c>
      <c r="C26" s="136">
        <f t="shared" si="0"/>
        <v>6.4402473645499064E-3</v>
      </c>
      <c r="D26" s="63">
        <v>109617688</v>
      </c>
      <c r="E26" s="63">
        <v>0</v>
      </c>
      <c r="F26" s="63">
        <v>0</v>
      </c>
      <c r="G26" s="63">
        <v>8035</v>
      </c>
      <c r="H26" s="63">
        <v>18769463</v>
      </c>
      <c r="I26" s="172">
        <v>352192</v>
      </c>
      <c r="J26" s="63">
        <v>55978</v>
      </c>
      <c r="K26" s="63">
        <v>14197</v>
      </c>
      <c r="L26" s="63">
        <v>27938</v>
      </c>
      <c r="M26" s="63">
        <v>0</v>
      </c>
      <c r="N26" s="63">
        <v>36288</v>
      </c>
      <c r="O26" s="63">
        <v>0</v>
      </c>
      <c r="P26" s="63">
        <v>587341</v>
      </c>
      <c r="Q26" s="63">
        <v>0</v>
      </c>
    </row>
    <row r="27" spans="1:17" x14ac:dyDescent="0.2">
      <c r="A27" s="98" t="s">
        <v>313</v>
      </c>
      <c r="B27" s="63">
        <v>35139495</v>
      </c>
      <c r="C27" s="136">
        <f t="shared" si="0"/>
        <v>1.7479615221402958E-3</v>
      </c>
      <c r="D27" s="63">
        <v>491872</v>
      </c>
      <c r="E27" s="63">
        <v>0</v>
      </c>
      <c r="F27" s="63">
        <v>0</v>
      </c>
      <c r="G27" s="63">
        <v>18582</v>
      </c>
      <c r="H27" s="63">
        <v>6613277</v>
      </c>
      <c r="I27" s="172">
        <v>2307505</v>
      </c>
      <c r="J27" s="63">
        <v>18811731</v>
      </c>
      <c r="K27" s="63">
        <v>2258702</v>
      </c>
      <c r="L27" s="63">
        <v>35519</v>
      </c>
      <c r="M27" s="63">
        <v>3837</v>
      </c>
      <c r="N27" s="63">
        <v>4487819</v>
      </c>
      <c r="O27" s="63">
        <v>0</v>
      </c>
      <c r="P27" s="63">
        <v>102405</v>
      </c>
      <c r="Q27" s="63">
        <v>8247</v>
      </c>
    </row>
    <row r="28" spans="1:17" x14ac:dyDescent="0.2">
      <c r="A28" s="98" t="s">
        <v>314</v>
      </c>
      <c r="B28" s="63">
        <v>51301749</v>
      </c>
      <c r="C28" s="136">
        <f t="shared" si="0"/>
        <v>2.5519286281860168E-3</v>
      </c>
      <c r="D28" s="63">
        <v>361192</v>
      </c>
      <c r="E28" s="63">
        <v>3544</v>
      </c>
      <c r="F28" s="63">
        <v>0</v>
      </c>
      <c r="G28" s="63">
        <v>56315</v>
      </c>
      <c r="H28" s="63">
        <v>18324384</v>
      </c>
      <c r="I28" s="172">
        <v>22299642</v>
      </c>
      <c r="J28" s="63">
        <v>5013196</v>
      </c>
      <c r="K28" s="63">
        <v>773089</v>
      </c>
      <c r="L28" s="63">
        <v>65516</v>
      </c>
      <c r="M28" s="63">
        <v>1421748</v>
      </c>
      <c r="N28" s="63">
        <v>1616265</v>
      </c>
      <c r="O28" s="63">
        <v>690</v>
      </c>
      <c r="P28" s="63">
        <v>335879</v>
      </c>
      <c r="Q28" s="63">
        <v>1030980</v>
      </c>
    </row>
    <row r="29" spans="1:17" x14ac:dyDescent="0.2">
      <c r="A29" s="98" t="s">
        <v>357</v>
      </c>
      <c r="B29" s="63">
        <v>57220</v>
      </c>
      <c r="C29" s="136">
        <f t="shared" si="0"/>
        <v>2.8463231556648074E-6</v>
      </c>
      <c r="D29" s="63">
        <v>0</v>
      </c>
      <c r="E29" s="63">
        <v>0</v>
      </c>
      <c r="F29" s="63">
        <v>0</v>
      </c>
      <c r="G29" s="172">
        <v>0</v>
      </c>
      <c r="H29" s="63">
        <v>0</v>
      </c>
      <c r="I29" s="172">
        <v>0</v>
      </c>
      <c r="J29" s="63">
        <v>0</v>
      </c>
      <c r="K29" s="63">
        <v>0</v>
      </c>
      <c r="L29" s="63">
        <v>0</v>
      </c>
      <c r="M29" s="63">
        <v>0</v>
      </c>
      <c r="N29" s="63">
        <v>0</v>
      </c>
      <c r="O29" s="63">
        <v>0</v>
      </c>
      <c r="P29" s="63">
        <v>57220</v>
      </c>
      <c r="Q29" s="63">
        <v>0</v>
      </c>
    </row>
    <row r="30" spans="1:17" x14ac:dyDescent="0.2">
      <c r="A30" s="98" t="s">
        <v>358</v>
      </c>
      <c r="B30" s="63">
        <v>88944863</v>
      </c>
      <c r="C30" s="136">
        <f t="shared" si="0"/>
        <v>4.4244289258010133E-3</v>
      </c>
      <c r="D30" s="63">
        <v>678978</v>
      </c>
      <c r="E30" s="63">
        <v>25090</v>
      </c>
      <c r="F30" s="63">
        <v>0</v>
      </c>
      <c r="G30" s="63">
        <v>77007</v>
      </c>
      <c r="H30" s="63">
        <v>28904809</v>
      </c>
      <c r="I30" s="172">
        <v>516064</v>
      </c>
      <c r="J30" s="63">
        <v>25128658</v>
      </c>
      <c r="K30" s="63">
        <v>9803548</v>
      </c>
      <c r="L30" s="63">
        <v>972</v>
      </c>
      <c r="M30" s="63">
        <v>0</v>
      </c>
      <c r="N30" s="63">
        <v>22785023</v>
      </c>
      <c r="O30" s="63">
        <v>0</v>
      </c>
      <c r="P30" s="63">
        <v>1002726</v>
      </c>
      <c r="Q30" s="63">
        <v>21988</v>
      </c>
    </row>
    <row r="31" spans="1:17" x14ac:dyDescent="0.2">
      <c r="A31" s="98" t="s">
        <v>359</v>
      </c>
      <c r="B31" s="102">
        <v>169554759</v>
      </c>
      <c r="C31" s="137">
        <f t="shared" si="0"/>
        <v>8.4342474081591391E-3</v>
      </c>
      <c r="D31" s="102">
        <v>53938508</v>
      </c>
      <c r="E31" s="102">
        <v>50005</v>
      </c>
      <c r="F31" s="102">
        <v>0</v>
      </c>
      <c r="G31" s="102">
        <v>340280</v>
      </c>
      <c r="H31" s="102">
        <v>69610777</v>
      </c>
      <c r="I31" s="102">
        <v>9328478</v>
      </c>
      <c r="J31" s="102">
        <v>14711676</v>
      </c>
      <c r="K31" s="102">
        <v>6095341</v>
      </c>
      <c r="L31" s="102">
        <v>55278</v>
      </c>
      <c r="M31" s="102">
        <v>5566437</v>
      </c>
      <c r="N31" s="102">
        <v>9198164</v>
      </c>
      <c r="O31" s="102">
        <v>277</v>
      </c>
      <c r="P31" s="102">
        <v>528216</v>
      </c>
      <c r="Q31" s="102">
        <v>131598</v>
      </c>
    </row>
    <row r="32" spans="1:17" s="71" customFormat="1" x14ac:dyDescent="0.2">
      <c r="A32" s="138" t="s">
        <v>318</v>
      </c>
      <c r="B32" s="69">
        <f>SUM(B11:B31)</f>
        <v>7468392749</v>
      </c>
      <c r="C32" s="139">
        <f t="shared" si="0"/>
        <v>0.37150400589090959</v>
      </c>
      <c r="D32" s="69">
        <f>SUM(D11:D31)</f>
        <v>2617063358</v>
      </c>
      <c r="E32" s="69">
        <f t="shared" ref="E32:Q32" si="1">SUM(E11:E31)</f>
        <v>5961096</v>
      </c>
      <c r="F32" s="69">
        <f t="shared" si="1"/>
        <v>203593</v>
      </c>
      <c r="G32" s="69">
        <f t="shared" si="1"/>
        <v>10165475</v>
      </c>
      <c r="H32" s="69">
        <f t="shared" si="1"/>
        <v>3222326571</v>
      </c>
      <c r="I32" s="69">
        <f t="shared" si="1"/>
        <v>463298337</v>
      </c>
      <c r="J32" s="69">
        <f t="shared" si="1"/>
        <v>587351113</v>
      </c>
      <c r="K32" s="69">
        <f t="shared" si="1"/>
        <v>133771899</v>
      </c>
      <c r="L32" s="69">
        <f t="shared" si="1"/>
        <v>4463150</v>
      </c>
      <c r="M32" s="69">
        <f t="shared" si="1"/>
        <v>10181117</v>
      </c>
      <c r="N32" s="69">
        <f t="shared" si="1"/>
        <v>261332162</v>
      </c>
      <c r="O32" s="69">
        <f t="shared" si="1"/>
        <v>-1041</v>
      </c>
      <c r="P32" s="69">
        <f t="shared" si="1"/>
        <v>145159157</v>
      </c>
      <c r="Q32" s="69">
        <f t="shared" si="1"/>
        <v>7115722</v>
      </c>
    </row>
    <row r="33" spans="1:19" x14ac:dyDescent="0.2">
      <c r="A33" s="144"/>
      <c r="B33" s="155"/>
      <c r="C33" s="136"/>
      <c r="D33" s="183"/>
      <c r="E33" s="155"/>
      <c r="F33" s="155"/>
      <c r="G33" s="155"/>
      <c r="H33" s="155"/>
      <c r="I33" s="155"/>
      <c r="J33" s="155"/>
      <c r="K33" s="155"/>
      <c r="L33" s="155"/>
      <c r="M33" s="155"/>
      <c r="N33" s="155"/>
      <c r="O33" s="155"/>
      <c r="P33" s="155"/>
      <c r="Q33" s="155"/>
    </row>
    <row r="34" spans="1:19" x14ac:dyDescent="0.2">
      <c r="A34" s="140" t="s">
        <v>319</v>
      </c>
      <c r="B34" s="116"/>
      <c r="C34" s="139"/>
      <c r="E34" s="141">
        <f>+E33+F33</f>
        <v>0</v>
      </c>
      <c r="F34" s="142"/>
      <c r="G34" s="141"/>
      <c r="H34" s="141"/>
      <c r="I34" s="141"/>
      <c r="J34" s="141"/>
      <c r="K34" s="141"/>
      <c r="L34" s="141"/>
      <c r="M34" s="141"/>
      <c r="N34" s="141"/>
      <c r="O34" s="141"/>
      <c r="P34" s="141"/>
    </row>
    <row r="35" spans="1:19" x14ac:dyDescent="0.2">
      <c r="A35" s="143" t="s">
        <v>320</v>
      </c>
      <c r="B35" s="100">
        <v>43805355</v>
      </c>
      <c r="C35" s="136">
        <f>B35/$B$42</f>
        <v>2.1790317420240677E-3</v>
      </c>
      <c r="D35" s="100">
        <v>43429182</v>
      </c>
      <c r="E35" s="100">
        <v>269943</v>
      </c>
      <c r="F35" s="100">
        <v>6037</v>
      </c>
      <c r="G35" s="100">
        <v>53050</v>
      </c>
      <c r="H35" s="100">
        <v>25499</v>
      </c>
      <c r="I35" s="100">
        <v>0</v>
      </c>
      <c r="J35" s="100">
        <v>0</v>
      </c>
      <c r="K35" s="100">
        <v>0</v>
      </c>
      <c r="L35" s="100">
        <v>0</v>
      </c>
      <c r="M35" s="100">
        <v>0</v>
      </c>
      <c r="N35" s="100">
        <v>0</v>
      </c>
      <c r="O35" s="63">
        <v>0</v>
      </c>
      <c r="P35" s="100">
        <v>9550</v>
      </c>
      <c r="Q35" s="100">
        <v>12094</v>
      </c>
      <c r="R35" s="8" t="s">
        <v>360</v>
      </c>
      <c r="S35" s="8" t="s">
        <v>360</v>
      </c>
    </row>
    <row r="36" spans="1:19" x14ac:dyDescent="0.2">
      <c r="A36" s="143" t="s">
        <v>321</v>
      </c>
      <c r="B36" s="100">
        <v>691318628</v>
      </c>
      <c r="C36" s="136">
        <f>B36/$B$42</f>
        <v>3.4388609206900123E-2</v>
      </c>
      <c r="D36" s="100">
        <v>281007616</v>
      </c>
      <c r="E36" s="100">
        <v>18640846</v>
      </c>
      <c r="F36" s="100">
        <v>145640645</v>
      </c>
      <c r="G36" s="100">
        <v>988307</v>
      </c>
      <c r="H36" s="100">
        <v>237598351</v>
      </c>
      <c r="I36" s="100">
        <v>6489484</v>
      </c>
      <c r="J36" s="124">
        <v>143992</v>
      </c>
      <c r="K36" s="124">
        <v>23717</v>
      </c>
      <c r="L36" s="100">
        <v>0</v>
      </c>
      <c r="M36" s="100">
        <v>0</v>
      </c>
      <c r="N36" s="100">
        <v>65358</v>
      </c>
      <c r="O36" s="63">
        <v>0</v>
      </c>
      <c r="P36" s="100">
        <v>657641</v>
      </c>
      <c r="Q36" s="100">
        <v>62672</v>
      </c>
      <c r="R36" s="172"/>
      <c r="S36" s="172"/>
    </row>
    <row r="37" spans="1:19" x14ac:dyDescent="0.2">
      <c r="A37" s="143" t="s">
        <v>322</v>
      </c>
      <c r="B37" s="100">
        <v>3711732831</v>
      </c>
      <c r="C37" s="136"/>
      <c r="D37" s="124">
        <v>267137106</v>
      </c>
      <c r="E37" s="100">
        <v>-4704</v>
      </c>
      <c r="F37" s="63">
        <v>0</v>
      </c>
      <c r="G37" s="100">
        <v>8267550</v>
      </c>
      <c r="H37" s="100">
        <v>2562144758</v>
      </c>
      <c r="I37" s="100">
        <v>235264578</v>
      </c>
      <c r="J37" s="124">
        <v>439003988</v>
      </c>
      <c r="K37" s="124">
        <v>66961098</v>
      </c>
      <c r="L37" s="100">
        <v>390159</v>
      </c>
      <c r="M37" s="63">
        <v>0</v>
      </c>
      <c r="N37" s="100">
        <v>116454993</v>
      </c>
      <c r="O37" s="63">
        <v>0</v>
      </c>
      <c r="P37" s="100">
        <v>1125031</v>
      </c>
      <c r="Q37" s="100">
        <v>14988275</v>
      </c>
    </row>
    <row r="38" spans="1:19" x14ac:dyDescent="0.2">
      <c r="A38" s="143" t="s">
        <v>323</v>
      </c>
      <c r="B38" s="100">
        <v>8075120710</v>
      </c>
      <c r="C38" s="136"/>
      <c r="D38" s="124">
        <v>44905093</v>
      </c>
      <c r="E38" s="100">
        <v>0</v>
      </c>
      <c r="F38" s="63">
        <v>0</v>
      </c>
      <c r="G38" s="100">
        <v>13900287</v>
      </c>
      <c r="H38" s="100">
        <v>2056664910</v>
      </c>
      <c r="I38" s="100">
        <v>2467004271</v>
      </c>
      <c r="J38" s="124">
        <v>1042397023</v>
      </c>
      <c r="K38" s="124">
        <v>517705784</v>
      </c>
      <c r="L38" s="100">
        <v>4402238</v>
      </c>
      <c r="M38" s="63">
        <v>0</v>
      </c>
      <c r="N38" s="100">
        <v>1699191266</v>
      </c>
      <c r="O38" s="63">
        <v>0</v>
      </c>
      <c r="P38" s="100">
        <v>151700748</v>
      </c>
      <c r="Q38" s="100">
        <v>77249092</v>
      </c>
    </row>
    <row r="39" spans="1:19" x14ac:dyDescent="0.2">
      <c r="A39" s="98" t="s">
        <v>324</v>
      </c>
      <c r="B39" s="171">
        <v>112758174</v>
      </c>
      <c r="C39" s="136"/>
      <c r="D39" s="171">
        <v>91453897</v>
      </c>
      <c r="E39" s="171">
        <v>112713</v>
      </c>
      <c r="F39" s="171">
        <v>-101528</v>
      </c>
      <c r="G39" s="171">
        <v>94409</v>
      </c>
      <c r="H39" s="171">
        <v>20680042</v>
      </c>
      <c r="I39" s="171">
        <v>-40409</v>
      </c>
      <c r="J39" s="171">
        <v>-54072</v>
      </c>
      <c r="K39" s="171">
        <v>-1451</v>
      </c>
      <c r="L39" s="171">
        <v>-47</v>
      </c>
      <c r="M39" s="102">
        <v>0</v>
      </c>
      <c r="N39" s="171">
        <v>-14031</v>
      </c>
      <c r="O39" s="102">
        <v>0</v>
      </c>
      <c r="P39" s="171">
        <v>631909</v>
      </c>
      <c r="Q39" s="171">
        <v>-3259</v>
      </c>
    </row>
    <row r="40" spans="1:19" s="71" customFormat="1" x14ac:dyDescent="0.2">
      <c r="A40" s="138" t="s">
        <v>325</v>
      </c>
      <c r="B40" s="107">
        <f>SUM(B35:B39)</f>
        <v>12634735698</v>
      </c>
      <c r="C40" s="139">
        <f>B40/$B$42</f>
        <v>0.62849599410909041</v>
      </c>
      <c r="D40" s="107">
        <f>SUM(D35:D39)</f>
        <v>727932894</v>
      </c>
      <c r="E40" s="107">
        <f>SUM(E35:E39)</f>
        <v>19018798</v>
      </c>
      <c r="F40" s="107">
        <f>SUM(F35:F39)</f>
        <v>145545154</v>
      </c>
      <c r="G40" s="107">
        <f>SUM(G35:G39)</f>
        <v>23303603</v>
      </c>
      <c r="H40" s="107">
        <f>SUM(H35:H39)</f>
        <v>4877113560</v>
      </c>
      <c r="I40" s="107">
        <v>1911020156</v>
      </c>
      <c r="J40" s="107">
        <f t="shared" ref="J40:Q40" si="2">SUM(J35:J39)</f>
        <v>1481490931</v>
      </c>
      <c r="K40" s="107">
        <f t="shared" si="2"/>
        <v>584689148</v>
      </c>
      <c r="L40" s="107">
        <f t="shared" si="2"/>
        <v>4792350</v>
      </c>
      <c r="M40" s="107">
        <f t="shared" si="2"/>
        <v>0</v>
      </c>
      <c r="N40" s="107">
        <f t="shared" si="2"/>
        <v>1815697586</v>
      </c>
      <c r="O40" s="107">
        <f t="shared" si="2"/>
        <v>0</v>
      </c>
      <c r="P40" s="107">
        <f t="shared" si="2"/>
        <v>154124879</v>
      </c>
      <c r="Q40" s="107">
        <f t="shared" si="2"/>
        <v>92308874</v>
      </c>
    </row>
    <row r="41" spans="1:19" s="71" customFormat="1" x14ac:dyDescent="0.2">
      <c r="A41" s="138"/>
      <c r="B41" s="107"/>
      <c r="C41" s="139"/>
      <c r="D41" s="107"/>
      <c r="E41" s="107"/>
      <c r="F41" s="107"/>
      <c r="G41" s="107"/>
      <c r="H41" s="107"/>
      <c r="I41" s="107"/>
      <c r="J41" s="107"/>
      <c r="K41" s="107"/>
      <c r="L41" s="107"/>
      <c r="M41" s="107"/>
      <c r="N41" s="107"/>
      <c r="O41" s="107"/>
      <c r="P41" s="107"/>
      <c r="Q41" s="107"/>
    </row>
    <row r="42" spans="1:19" s="71" customFormat="1" x14ac:dyDescent="0.2">
      <c r="A42" s="7" t="s">
        <v>326</v>
      </c>
      <c r="B42" s="116">
        <f>B32+B40</f>
        <v>20103128447</v>
      </c>
      <c r="C42" s="139">
        <f>B42/$B$42</f>
        <v>1</v>
      </c>
      <c r="D42" s="116">
        <f>D32+D40</f>
        <v>3344996252</v>
      </c>
      <c r="E42" s="116">
        <f>E32+E40</f>
        <v>24979894</v>
      </c>
      <c r="F42" s="116">
        <f>F32+F40</f>
        <v>145748747</v>
      </c>
      <c r="G42" s="116">
        <f>G32+G40</f>
        <v>33469078</v>
      </c>
      <c r="H42" s="116">
        <f>H32+H40</f>
        <v>8099440131</v>
      </c>
      <c r="I42" s="116">
        <v>2598293840</v>
      </c>
      <c r="J42" s="116">
        <f t="shared" ref="J42:Q42" si="3">J32+J40</f>
        <v>2068842044</v>
      </c>
      <c r="K42" s="116">
        <f t="shared" si="3"/>
        <v>718461047</v>
      </c>
      <c r="L42" s="116">
        <f t="shared" si="3"/>
        <v>9255500</v>
      </c>
      <c r="M42" s="116">
        <f t="shared" si="3"/>
        <v>10181117</v>
      </c>
      <c r="N42" s="116">
        <f t="shared" si="3"/>
        <v>2077029748</v>
      </c>
      <c r="O42" s="116">
        <f t="shared" si="3"/>
        <v>-1041</v>
      </c>
      <c r="P42" s="116">
        <f t="shared" si="3"/>
        <v>299284036</v>
      </c>
      <c r="Q42" s="116">
        <f t="shared" si="3"/>
        <v>99424596</v>
      </c>
    </row>
    <row r="43" spans="1:19" x14ac:dyDescent="0.2">
      <c r="B43" s="155"/>
      <c r="C43" s="148"/>
      <c r="D43" s="184"/>
      <c r="E43" s="148"/>
      <c r="F43" s="148"/>
      <c r="G43" s="148"/>
      <c r="H43" s="148"/>
      <c r="I43" s="148"/>
      <c r="J43" s="148"/>
      <c r="K43" s="148"/>
      <c r="L43" s="148"/>
      <c r="M43" s="148"/>
      <c r="N43" s="148"/>
      <c r="O43" s="148"/>
      <c r="P43" s="148"/>
      <c r="Q43" s="148"/>
    </row>
    <row r="44" spans="1:19" s="71" customFormat="1" x14ac:dyDescent="0.2">
      <c r="A44" s="7" t="s">
        <v>361</v>
      </c>
      <c r="B44" s="116">
        <f>B32+B40-B35-B36</f>
        <v>19368004464</v>
      </c>
      <c r="D44" s="116">
        <f>D32+D40-D35-D36</f>
        <v>3020559454</v>
      </c>
      <c r="E44" s="116">
        <f>E32+E40-E35-E36</f>
        <v>6069105</v>
      </c>
      <c r="F44" s="116">
        <f>F32+F40-F35-F36</f>
        <v>102065</v>
      </c>
      <c r="G44" s="116">
        <f>G32+G40-G35-G36</f>
        <v>32427721</v>
      </c>
      <c r="H44" s="116">
        <f>H32+H40-H35-H36</f>
        <v>7861816281</v>
      </c>
      <c r="I44" s="116">
        <v>2593661230</v>
      </c>
      <c r="J44" s="116">
        <f t="shared" ref="J44:Q44" si="4">J32+J40-J35-J36</f>
        <v>2068698052</v>
      </c>
      <c r="K44" s="116">
        <f t="shared" si="4"/>
        <v>718437330</v>
      </c>
      <c r="L44" s="116">
        <f t="shared" si="4"/>
        <v>9255500</v>
      </c>
      <c r="M44" s="116">
        <f t="shared" si="4"/>
        <v>10181117</v>
      </c>
      <c r="N44" s="116">
        <f t="shared" si="4"/>
        <v>2076964390</v>
      </c>
      <c r="O44" s="116" t="e">
        <f>O32+O40-O35-#REF!</f>
        <v>#REF!</v>
      </c>
      <c r="P44" s="116">
        <f t="shared" si="4"/>
        <v>298616845</v>
      </c>
      <c r="Q44" s="116">
        <f t="shared" si="4"/>
        <v>99349830</v>
      </c>
    </row>
    <row r="45" spans="1:19" ht="20.25" customHeight="1" x14ac:dyDescent="0.2">
      <c r="B45" s="167"/>
    </row>
    <row r="46" spans="1:19" x14ac:dyDescent="0.2">
      <c r="A46" s="34" t="s">
        <v>362</v>
      </c>
      <c r="B46" s="100"/>
      <c r="D46" s="100"/>
      <c r="E46" s="141"/>
      <c r="F46" s="141"/>
      <c r="G46" s="141"/>
      <c r="H46" s="141"/>
      <c r="I46" s="141"/>
      <c r="J46" s="141"/>
      <c r="K46" s="141"/>
      <c r="L46" s="141"/>
      <c r="M46" s="141"/>
      <c r="N46" s="141"/>
      <c r="O46" s="141"/>
      <c r="P46" s="141"/>
    </row>
    <row r="47" spans="1:19" x14ac:dyDescent="0.2">
      <c r="A47" s="34" t="s">
        <v>363</v>
      </c>
      <c r="B47" s="100"/>
      <c r="D47" s="100"/>
      <c r="E47" s="141"/>
      <c r="F47" s="141"/>
      <c r="G47" s="141"/>
      <c r="H47" s="141"/>
      <c r="I47" s="141"/>
      <c r="J47" s="141"/>
      <c r="K47" s="141"/>
      <c r="L47" s="141"/>
      <c r="M47" s="141"/>
      <c r="N47" s="141"/>
      <c r="O47" s="141"/>
      <c r="P47" s="141"/>
    </row>
    <row r="48" spans="1:19" s="128" customFormat="1" x14ac:dyDescent="0.2">
      <c r="A48" s="144" t="s">
        <v>364</v>
      </c>
      <c r="B48" s="149"/>
      <c r="C48" s="150"/>
      <c r="D48" s="149"/>
      <c r="E48" s="151"/>
      <c r="F48" s="151"/>
      <c r="G48" s="151"/>
      <c r="H48" s="151"/>
      <c r="I48" s="151"/>
      <c r="J48" s="151"/>
      <c r="K48" s="152"/>
      <c r="L48" s="152"/>
      <c r="M48" s="152"/>
      <c r="N48" s="147"/>
      <c r="O48" s="147"/>
      <c r="P48" s="147"/>
    </row>
    <row r="49" spans="1:17" s="128" customFormat="1" x14ac:dyDescent="0.2">
      <c r="A49" s="144" t="s">
        <v>365</v>
      </c>
      <c r="B49" s="149"/>
      <c r="C49" s="150"/>
      <c r="D49" s="149"/>
      <c r="E49" s="151"/>
      <c r="F49" s="151"/>
      <c r="G49" s="151"/>
      <c r="H49" s="151"/>
      <c r="I49" s="151"/>
      <c r="J49" s="151"/>
      <c r="K49" s="152"/>
      <c r="L49" s="152"/>
      <c r="M49" s="152"/>
      <c r="N49" s="147"/>
      <c r="O49" s="147"/>
      <c r="P49" s="147"/>
    </row>
    <row r="50" spans="1:17" s="128" customFormat="1" x14ac:dyDescent="0.2">
      <c r="A50" s="144" t="s">
        <v>366</v>
      </c>
      <c r="B50" s="149"/>
      <c r="C50" s="150"/>
      <c r="D50" s="149"/>
      <c r="E50" s="151"/>
      <c r="F50" s="151"/>
      <c r="G50" s="151"/>
      <c r="H50" s="151"/>
      <c r="I50" s="153"/>
      <c r="J50" s="153"/>
      <c r="K50" s="152"/>
      <c r="L50" s="152"/>
      <c r="M50" s="152"/>
      <c r="N50" s="147"/>
      <c r="O50" s="147"/>
      <c r="P50" s="147"/>
    </row>
    <row r="51" spans="1:17" s="128" customFormat="1" x14ac:dyDescent="0.2">
      <c r="A51" s="144" t="s">
        <v>367</v>
      </c>
      <c r="B51" s="149"/>
      <c r="C51" s="150"/>
      <c r="D51" s="149"/>
      <c r="E51" s="151"/>
      <c r="F51" s="151"/>
      <c r="G51" s="151"/>
      <c r="H51" s="151"/>
      <c r="I51" s="153"/>
      <c r="J51" s="153"/>
      <c r="K51" s="152"/>
      <c r="L51" s="152"/>
      <c r="M51" s="152"/>
      <c r="N51" s="147"/>
      <c r="O51" s="147"/>
      <c r="P51" s="147"/>
    </row>
    <row r="52" spans="1:17" s="128" customFormat="1" ht="33.75" customHeight="1" x14ac:dyDescent="0.2">
      <c r="A52" s="190" t="s">
        <v>368</v>
      </c>
      <c r="B52" s="191"/>
      <c r="C52" s="191"/>
      <c r="D52" s="191"/>
      <c r="E52" s="191"/>
      <c r="F52" s="191"/>
      <c r="G52" s="191"/>
      <c r="H52" s="191"/>
      <c r="I52" s="191"/>
      <c r="J52" s="191"/>
      <c r="K52" s="191"/>
      <c r="L52" s="191"/>
      <c r="M52" s="191"/>
      <c r="N52" s="147"/>
      <c r="O52" s="147"/>
      <c r="P52" s="147"/>
    </row>
    <row r="53" spans="1:17" s="128" customFormat="1" ht="12" customHeight="1" x14ac:dyDescent="0.2">
      <c r="A53" s="190" t="s">
        <v>369</v>
      </c>
      <c r="B53" s="191"/>
      <c r="C53" s="191"/>
      <c r="D53" s="191"/>
      <c r="E53" s="191"/>
      <c r="F53" s="191"/>
      <c r="G53" s="191"/>
      <c r="H53" s="191"/>
      <c r="I53" s="191"/>
      <c r="J53" s="191"/>
      <c r="K53" s="191"/>
      <c r="L53" s="191"/>
      <c r="M53" s="191"/>
      <c r="N53" s="147"/>
      <c r="O53" s="147"/>
      <c r="P53" s="147"/>
    </row>
    <row r="54" spans="1:17" s="128" customFormat="1" x14ac:dyDescent="0.2">
      <c r="B54" s="145"/>
      <c r="C54" s="154"/>
      <c r="D54" s="145"/>
      <c r="E54" s="147"/>
      <c r="F54" s="147"/>
      <c r="G54" s="147"/>
      <c r="H54" s="147"/>
      <c r="I54" s="147"/>
      <c r="J54" s="147"/>
      <c r="K54" s="147"/>
      <c r="L54" s="147"/>
      <c r="M54" s="147"/>
      <c r="N54" s="147"/>
      <c r="O54" s="147"/>
      <c r="P54" s="147"/>
    </row>
    <row r="55" spans="1:17" s="128" customFormat="1" x14ac:dyDescent="0.2">
      <c r="A55" s="8" t="s">
        <v>370</v>
      </c>
      <c r="B55" s="100"/>
      <c r="C55" s="154"/>
      <c r="D55" s="145"/>
      <c r="E55" s="147"/>
      <c r="F55" s="147"/>
      <c r="G55" s="147"/>
      <c r="H55" s="147"/>
      <c r="I55" s="147"/>
      <c r="J55" s="147"/>
      <c r="K55" s="147"/>
      <c r="L55" s="147"/>
      <c r="M55" s="147"/>
      <c r="N55" s="147"/>
      <c r="O55" s="147"/>
      <c r="P55" s="147"/>
    </row>
    <row r="57" spans="1:17" x14ac:dyDescent="0.2">
      <c r="B57" s="124"/>
    </row>
    <row r="58" spans="1:17" ht="15.75" x14ac:dyDescent="0.25">
      <c r="A58" s="175" t="s">
        <v>335</v>
      </c>
    </row>
    <row r="59" spans="1:17" s="117" customFormat="1" ht="51" x14ac:dyDescent="0.2">
      <c r="A59" s="133" t="s">
        <v>291</v>
      </c>
      <c r="B59" s="134" t="s">
        <v>341</v>
      </c>
      <c r="C59" s="132" t="s">
        <v>342</v>
      </c>
      <c r="D59" s="182" t="s">
        <v>105</v>
      </c>
      <c r="E59" s="135" t="s">
        <v>343</v>
      </c>
      <c r="F59" s="135" t="s">
        <v>344</v>
      </c>
      <c r="G59" s="135" t="s">
        <v>106</v>
      </c>
      <c r="H59" s="135" t="s">
        <v>107</v>
      </c>
      <c r="I59" s="135" t="s">
        <v>345</v>
      </c>
      <c r="J59" s="135" t="s">
        <v>346</v>
      </c>
      <c r="K59" s="135" t="s">
        <v>347</v>
      </c>
      <c r="L59" s="135" t="s">
        <v>348</v>
      </c>
      <c r="M59" s="135" t="s">
        <v>349</v>
      </c>
      <c r="N59" s="135" t="s">
        <v>350</v>
      </c>
      <c r="O59" s="135" t="s">
        <v>351</v>
      </c>
      <c r="P59" s="135" t="s">
        <v>352</v>
      </c>
      <c r="Q59" s="135" t="s">
        <v>353</v>
      </c>
    </row>
    <row r="60" spans="1:17" x14ac:dyDescent="0.2">
      <c r="A60" s="98" t="s">
        <v>297</v>
      </c>
      <c r="B60" s="63">
        <v>1690578446</v>
      </c>
      <c r="C60" s="136">
        <f t="shared" ref="C60:C77" si="5">B60/$B$42</f>
        <v>8.4095291459588023E-2</v>
      </c>
      <c r="D60" s="63">
        <v>7601067</v>
      </c>
      <c r="E60" s="63">
        <v>0</v>
      </c>
      <c r="F60" s="63">
        <v>0</v>
      </c>
      <c r="G60" s="63">
        <v>1752142</v>
      </c>
      <c r="H60" s="63">
        <v>490837214</v>
      </c>
      <c r="I60" s="172">
        <v>453397203</v>
      </c>
      <c r="J60" s="63">
        <v>121105467</v>
      </c>
      <c r="K60" s="63">
        <v>34691934</v>
      </c>
      <c r="L60" s="63">
        <v>2471862</v>
      </c>
      <c r="M60" s="63">
        <v>0</v>
      </c>
      <c r="N60" s="63">
        <v>556169307</v>
      </c>
      <c r="O60" s="63" t="s">
        <v>360</v>
      </c>
      <c r="P60" s="63">
        <v>19888668</v>
      </c>
      <c r="Q60" s="63">
        <v>2663583</v>
      </c>
    </row>
    <row r="61" spans="1:17" x14ac:dyDescent="0.2">
      <c r="A61" s="98" t="s">
        <v>298</v>
      </c>
      <c r="B61" s="63">
        <v>1451569600</v>
      </c>
      <c r="C61" s="136">
        <f t="shared" si="5"/>
        <v>7.2206154570763764E-2</v>
      </c>
      <c r="D61" s="63">
        <v>4858818</v>
      </c>
      <c r="E61" s="63">
        <v>0</v>
      </c>
      <c r="F61" s="63">
        <v>0</v>
      </c>
      <c r="G61" s="63">
        <v>1277275</v>
      </c>
      <c r="H61" s="63">
        <v>375101686</v>
      </c>
      <c r="I61" s="172">
        <v>465889698</v>
      </c>
      <c r="J61" s="63">
        <v>219796311</v>
      </c>
      <c r="K61" s="63">
        <v>94226833</v>
      </c>
      <c r="L61" s="63">
        <v>16446960</v>
      </c>
      <c r="M61" s="63">
        <v>0</v>
      </c>
      <c r="N61" s="63">
        <v>252375173</v>
      </c>
      <c r="O61" s="63">
        <v>-5387</v>
      </c>
      <c r="P61" s="63">
        <v>21362506</v>
      </c>
      <c r="Q61" s="63">
        <v>234339</v>
      </c>
    </row>
    <row r="62" spans="1:17" x14ac:dyDescent="0.2">
      <c r="A62" s="98" t="s">
        <v>299</v>
      </c>
      <c r="B62" s="63">
        <v>116933</v>
      </c>
      <c r="C62" s="136">
        <f t="shared" si="5"/>
        <v>5.8166568605619178E-6</v>
      </c>
      <c r="D62" s="63">
        <v>0</v>
      </c>
      <c r="E62" s="63">
        <v>0</v>
      </c>
      <c r="F62" s="63">
        <v>0</v>
      </c>
      <c r="G62" s="63">
        <v>0</v>
      </c>
      <c r="H62" s="63">
        <v>7691</v>
      </c>
      <c r="I62" s="172">
        <v>75365</v>
      </c>
      <c r="J62" s="63">
        <v>20607</v>
      </c>
      <c r="K62" s="63">
        <v>8020</v>
      </c>
      <c r="L62" s="63">
        <v>0</v>
      </c>
      <c r="M62" s="63">
        <v>0</v>
      </c>
      <c r="N62" s="63">
        <v>5250</v>
      </c>
      <c r="O62" s="63"/>
      <c r="P62" s="63">
        <v>0</v>
      </c>
      <c r="Q62" s="63">
        <v>0</v>
      </c>
    </row>
    <row r="63" spans="1:17" x14ac:dyDescent="0.2">
      <c r="A63" s="98" t="s">
        <v>355</v>
      </c>
      <c r="B63" s="63">
        <v>8848109</v>
      </c>
      <c r="C63" s="136">
        <f t="shared" si="5"/>
        <v>4.4013592328811927E-4</v>
      </c>
      <c r="D63" s="63">
        <v>0</v>
      </c>
      <c r="E63" s="63">
        <v>0</v>
      </c>
      <c r="F63" s="63">
        <v>0</v>
      </c>
      <c r="G63" s="63">
        <v>6657</v>
      </c>
      <c r="H63" s="63">
        <v>290523</v>
      </c>
      <c r="I63" s="63">
        <v>4200</v>
      </c>
      <c r="J63" s="63">
        <v>4555866</v>
      </c>
      <c r="K63" s="63">
        <v>1354929</v>
      </c>
      <c r="L63" s="63">
        <v>0</v>
      </c>
      <c r="M63" s="63">
        <v>0</v>
      </c>
      <c r="N63" s="63">
        <v>2581413</v>
      </c>
      <c r="O63" s="63" t="s">
        <v>360</v>
      </c>
      <c r="P63" s="63">
        <v>54520</v>
      </c>
      <c r="Q63" s="63">
        <v>0</v>
      </c>
    </row>
    <row r="64" spans="1:17" x14ac:dyDescent="0.2">
      <c r="A64" s="98" t="s">
        <v>301</v>
      </c>
      <c r="B64" s="63">
        <v>1118457824</v>
      </c>
      <c r="C64" s="136">
        <f t="shared" si="5"/>
        <v>5.5636008442601782E-2</v>
      </c>
      <c r="D64" s="63">
        <v>2677483</v>
      </c>
      <c r="E64" s="63">
        <v>0</v>
      </c>
      <c r="F64" s="63">
        <v>0</v>
      </c>
      <c r="G64" s="63">
        <v>808862</v>
      </c>
      <c r="H64" s="63">
        <v>180504866</v>
      </c>
      <c r="I64" s="172">
        <v>301719431</v>
      </c>
      <c r="J64" s="63">
        <v>192536489</v>
      </c>
      <c r="K64" s="63">
        <v>95404152</v>
      </c>
      <c r="L64" s="63">
        <v>3093041</v>
      </c>
      <c r="M64" s="63">
        <v>0</v>
      </c>
      <c r="N64" s="63">
        <v>327028167</v>
      </c>
      <c r="O64" s="63">
        <v>3309</v>
      </c>
      <c r="P64" s="63">
        <v>13859397</v>
      </c>
      <c r="Q64" s="63">
        <v>825936</v>
      </c>
    </row>
    <row r="65" spans="1:17" x14ac:dyDescent="0.2">
      <c r="A65" s="98" t="s">
        <v>302</v>
      </c>
      <c r="B65" s="63">
        <v>137315155</v>
      </c>
      <c r="C65" s="136">
        <f t="shared" si="5"/>
        <v>6.8305366183188075E-3</v>
      </c>
      <c r="D65" s="63">
        <v>552971</v>
      </c>
      <c r="E65" s="63">
        <v>0</v>
      </c>
      <c r="F65" s="63">
        <v>0</v>
      </c>
      <c r="G65" s="63">
        <v>412550</v>
      </c>
      <c r="H65" s="63">
        <v>36894421</v>
      </c>
      <c r="I65" s="172">
        <v>36430196</v>
      </c>
      <c r="J65" s="63">
        <v>22244615</v>
      </c>
      <c r="K65" s="63">
        <v>9636362</v>
      </c>
      <c r="L65" s="63">
        <v>183464</v>
      </c>
      <c r="M65" s="63">
        <v>0</v>
      </c>
      <c r="N65" s="63">
        <v>27116300</v>
      </c>
      <c r="O65" s="63">
        <v>70</v>
      </c>
      <c r="P65" s="63">
        <v>3829053</v>
      </c>
      <c r="Q65" s="63">
        <v>15225</v>
      </c>
    </row>
    <row r="66" spans="1:17" x14ac:dyDescent="0.2">
      <c r="A66" s="98" t="s">
        <v>303</v>
      </c>
      <c r="B66" s="63">
        <v>12753313</v>
      </c>
      <c r="C66" s="136">
        <f t="shared" si="5"/>
        <v>6.34394444308651E-4</v>
      </c>
      <c r="D66" s="63">
        <v>302803</v>
      </c>
      <c r="E66" s="63">
        <v>0</v>
      </c>
      <c r="F66" s="63">
        <v>0</v>
      </c>
      <c r="G66" s="63">
        <v>8955</v>
      </c>
      <c r="H66" s="63">
        <v>11838108</v>
      </c>
      <c r="I66" s="172">
        <v>443836</v>
      </c>
      <c r="J66" s="63">
        <v>7668</v>
      </c>
      <c r="K66" s="63">
        <v>0</v>
      </c>
      <c r="L66" s="63">
        <v>3120</v>
      </c>
      <c r="M66" s="63">
        <v>0</v>
      </c>
      <c r="N66" s="63">
        <v>0</v>
      </c>
      <c r="O66" s="63" t="s">
        <v>360</v>
      </c>
      <c r="P66" s="63">
        <v>148825</v>
      </c>
      <c r="Q66" s="63">
        <v>0</v>
      </c>
    </row>
    <row r="67" spans="1:17" x14ac:dyDescent="0.2">
      <c r="A67" s="98" t="s">
        <v>371</v>
      </c>
      <c r="B67" s="63">
        <v>1376</v>
      </c>
      <c r="C67" s="136">
        <f t="shared" si="5"/>
        <v>6.844705806002752E-8</v>
      </c>
      <c r="D67" s="63">
        <v>0</v>
      </c>
      <c r="E67" s="63">
        <v>0</v>
      </c>
      <c r="F67" s="63">
        <v>0</v>
      </c>
      <c r="G67" s="63">
        <v>0</v>
      </c>
      <c r="H67" s="63">
        <v>1184</v>
      </c>
      <c r="I67" s="172">
        <v>192</v>
      </c>
      <c r="J67" s="63">
        <v>0</v>
      </c>
      <c r="K67" s="63">
        <v>0</v>
      </c>
      <c r="L67" s="63">
        <v>0</v>
      </c>
      <c r="M67" s="63">
        <v>0</v>
      </c>
      <c r="N67" s="63">
        <v>0</v>
      </c>
      <c r="O67" s="63" t="s">
        <v>360</v>
      </c>
      <c r="P67" s="63">
        <v>0</v>
      </c>
      <c r="Q67" s="63">
        <v>0</v>
      </c>
    </row>
    <row r="68" spans="1:17" x14ac:dyDescent="0.2">
      <c r="A68" s="98" t="s">
        <v>306</v>
      </c>
      <c r="B68" s="63">
        <v>1808384402</v>
      </c>
      <c r="C68" s="136">
        <f t="shared" si="5"/>
        <v>8.9955372208242845E-2</v>
      </c>
      <c r="D68" s="63">
        <v>8555528</v>
      </c>
      <c r="E68" s="63">
        <v>0</v>
      </c>
      <c r="F68" s="63">
        <v>137</v>
      </c>
      <c r="G68" s="63">
        <v>3792730</v>
      </c>
      <c r="H68" s="63">
        <v>661148239</v>
      </c>
      <c r="I68" s="172">
        <v>15639407</v>
      </c>
      <c r="J68" s="63">
        <v>0</v>
      </c>
      <c r="K68" s="63">
        <v>129497465</v>
      </c>
      <c r="L68" s="63">
        <v>8073003</v>
      </c>
      <c r="M68" s="63">
        <v>1516</v>
      </c>
      <c r="N68" s="63">
        <v>207972827</v>
      </c>
      <c r="O68" s="63" t="s">
        <v>360</v>
      </c>
      <c r="P68" s="63">
        <v>21147477</v>
      </c>
      <c r="Q68" s="63">
        <v>752556074</v>
      </c>
    </row>
    <row r="69" spans="1:17" x14ac:dyDescent="0.2">
      <c r="A69" s="98" t="s">
        <v>307</v>
      </c>
      <c r="B69" s="63">
        <v>124812960</v>
      </c>
      <c r="C69" s="136">
        <f t="shared" si="5"/>
        <v>6.2086336626191087E-3</v>
      </c>
      <c r="D69" s="63">
        <v>632425</v>
      </c>
      <c r="E69" s="63">
        <v>0</v>
      </c>
      <c r="F69" s="63">
        <v>0</v>
      </c>
      <c r="G69" s="63">
        <v>390276</v>
      </c>
      <c r="H69" s="63">
        <v>75345255</v>
      </c>
      <c r="I69" s="172">
        <v>14720315</v>
      </c>
      <c r="J69" s="63">
        <v>9945732</v>
      </c>
      <c r="K69" s="63">
        <v>4210742</v>
      </c>
      <c r="L69" s="63">
        <v>208761</v>
      </c>
      <c r="M69" s="63">
        <v>0</v>
      </c>
      <c r="N69" s="63">
        <v>18241906</v>
      </c>
      <c r="O69" s="63" t="s">
        <v>360</v>
      </c>
      <c r="P69" s="63">
        <v>950397</v>
      </c>
      <c r="Q69" s="63">
        <v>167151</v>
      </c>
    </row>
    <row r="70" spans="1:17" x14ac:dyDescent="0.2">
      <c r="A70" s="98" t="s">
        <v>311</v>
      </c>
      <c r="B70" s="63">
        <v>58114610</v>
      </c>
      <c r="C70" s="136">
        <f t="shared" si="5"/>
        <v>2.8908241895391398E-3</v>
      </c>
      <c r="D70" s="63">
        <v>1900107</v>
      </c>
      <c r="E70" s="63">
        <v>0</v>
      </c>
      <c r="F70" s="63">
        <v>0</v>
      </c>
      <c r="G70" s="63">
        <v>371237</v>
      </c>
      <c r="H70" s="63">
        <v>50956785</v>
      </c>
      <c r="I70" s="172">
        <v>3092875</v>
      </c>
      <c r="J70" s="63">
        <v>258235</v>
      </c>
      <c r="K70" s="63">
        <v>48741</v>
      </c>
      <c r="L70" s="63">
        <v>33398</v>
      </c>
      <c r="M70" s="63">
        <v>0</v>
      </c>
      <c r="N70" s="63">
        <v>177821</v>
      </c>
      <c r="O70" s="63" t="s">
        <v>360</v>
      </c>
      <c r="P70" s="63">
        <v>1275304</v>
      </c>
      <c r="Q70" s="63">
        <v>108</v>
      </c>
    </row>
    <row r="71" spans="1:17" x14ac:dyDescent="0.2">
      <c r="A71" s="98" t="s">
        <v>312</v>
      </c>
      <c r="B71" s="63">
        <v>9023870</v>
      </c>
      <c r="C71" s="136">
        <f t="shared" si="5"/>
        <v>4.4887889085475335E-4</v>
      </c>
      <c r="D71" s="63">
        <v>275044</v>
      </c>
      <c r="E71" s="63">
        <v>0</v>
      </c>
      <c r="F71" s="63">
        <v>0</v>
      </c>
      <c r="G71" s="63">
        <v>0</v>
      </c>
      <c r="H71" s="63">
        <v>7876903</v>
      </c>
      <c r="I71" s="172">
        <v>418918</v>
      </c>
      <c r="J71" s="63">
        <v>40137</v>
      </c>
      <c r="K71" s="63">
        <v>20431</v>
      </c>
      <c r="L71" s="63">
        <v>52629</v>
      </c>
      <c r="M71" s="63">
        <v>0</v>
      </c>
      <c r="N71" s="63">
        <v>142758</v>
      </c>
      <c r="O71" s="63" t="s">
        <v>360</v>
      </c>
      <c r="P71" s="63">
        <v>197049</v>
      </c>
      <c r="Q71" s="63">
        <v>0</v>
      </c>
    </row>
    <row r="72" spans="1:17" x14ac:dyDescent="0.2">
      <c r="A72" s="98" t="s">
        <v>313</v>
      </c>
      <c r="B72" s="63">
        <v>19218297</v>
      </c>
      <c r="C72" s="136">
        <f t="shared" si="5"/>
        <v>9.5598538559146286E-4</v>
      </c>
      <c r="D72" s="63">
        <v>0</v>
      </c>
      <c r="E72" s="63">
        <v>0</v>
      </c>
      <c r="F72" s="63">
        <v>0</v>
      </c>
      <c r="G72" s="63">
        <v>616</v>
      </c>
      <c r="H72" s="63">
        <v>201782</v>
      </c>
      <c r="I72" s="172">
        <v>2832</v>
      </c>
      <c r="J72" s="63">
        <v>4299075</v>
      </c>
      <c r="K72" s="63">
        <v>2502103</v>
      </c>
      <c r="L72" s="63">
        <v>0</v>
      </c>
      <c r="M72" s="63">
        <v>0</v>
      </c>
      <c r="N72" s="63">
        <v>12054824</v>
      </c>
      <c r="O72" s="63" t="s">
        <v>360</v>
      </c>
      <c r="P72" s="63">
        <v>154743</v>
      </c>
      <c r="Q72" s="63">
        <v>2321</v>
      </c>
    </row>
    <row r="73" spans="1:17" x14ac:dyDescent="0.2">
      <c r="A73" s="98" t="s">
        <v>314</v>
      </c>
      <c r="B73" s="63">
        <v>81472555</v>
      </c>
      <c r="C73" s="136">
        <f t="shared" si="5"/>
        <v>4.0527301616161233E-3</v>
      </c>
      <c r="D73" s="63">
        <v>151546</v>
      </c>
      <c r="E73" s="63">
        <v>0</v>
      </c>
      <c r="F73" s="63">
        <v>0</v>
      </c>
      <c r="G73" s="63">
        <v>43949</v>
      </c>
      <c r="H73" s="63">
        <v>9410027</v>
      </c>
      <c r="I73" s="172">
        <v>38056739</v>
      </c>
      <c r="J73" s="63">
        <v>13712548</v>
      </c>
      <c r="K73" s="63">
        <v>5766415</v>
      </c>
      <c r="L73" s="63">
        <v>192800</v>
      </c>
      <c r="M73" s="63">
        <v>0</v>
      </c>
      <c r="N73" s="63">
        <v>12869486</v>
      </c>
      <c r="O73" s="63">
        <v>690</v>
      </c>
      <c r="P73" s="63">
        <v>1259871</v>
      </c>
      <c r="Q73" s="63">
        <v>9173</v>
      </c>
    </row>
    <row r="74" spans="1:17" x14ac:dyDescent="0.2">
      <c r="A74" s="98" t="s">
        <v>357</v>
      </c>
      <c r="B74" s="63">
        <v>113890</v>
      </c>
      <c r="C74" s="136">
        <f t="shared" si="5"/>
        <v>5.6652873855062031E-6</v>
      </c>
      <c r="D74" s="63">
        <v>0</v>
      </c>
      <c r="E74" s="63">
        <v>0</v>
      </c>
      <c r="F74" s="63">
        <v>0</v>
      </c>
      <c r="G74" s="63">
        <v>0</v>
      </c>
      <c r="H74" s="63">
        <v>5367</v>
      </c>
      <c r="I74" s="172">
        <v>56675</v>
      </c>
      <c r="J74" s="63">
        <v>21671</v>
      </c>
      <c r="K74" s="63">
        <v>0</v>
      </c>
      <c r="L74" s="63">
        <v>0</v>
      </c>
      <c r="M74" s="63">
        <v>0</v>
      </c>
      <c r="N74" s="63">
        <v>30177</v>
      </c>
      <c r="O74" s="63" t="s">
        <v>360</v>
      </c>
      <c r="P74" s="63">
        <v>0</v>
      </c>
      <c r="Q74" s="63">
        <v>0</v>
      </c>
    </row>
    <row r="75" spans="1:17" x14ac:dyDescent="0.2">
      <c r="A75" s="98" t="s">
        <v>358</v>
      </c>
      <c r="B75" s="63">
        <v>237435199</v>
      </c>
      <c r="C75" s="136">
        <f t="shared" si="5"/>
        <v>1.181085817692383E-2</v>
      </c>
      <c r="D75" s="63">
        <v>144298</v>
      </c>
      <c r="E75" s="63">
        <v>0</v>
      </c>
      <c r="F75" s="63">
        <v>0</v>
      </c>
      <c r="G75" s="63">
        <v>162262</v>
      </c>
      <c r="H75" s="63">
        <v>26941975</v>
      </c>
      <c r="I75" s="172">
        <v>41202394</v>
      </c>
      <c r="J75" s="63">
        <v>67023478</v>
      </c>
      <c r="K75" s="63">
        <v>34771051</v>
      </c>
      <c r="L75" s="63">
        <v>112881</v>
      </c>
      <c r="M75" s="63">
        <v>67</v>
      </c>
      <c r="N75" s="63">
        <v>65813661</v>
      </c>
      <c r="O75" s="63" t="s">
        <v>360</v>
      </c>
      <c r="P75" s="63">
        <v>1210609</v>
      </c>
      <c r="Q75" s="63">
        <v>52524</v>
      </c>
    </row>
    <row r="76" spans="1:17" x14ac:dyDescent="0.2">
      <c r="A76" s="98" t="s">
        <v>359</v>
      </c>
      <c r="B76" s="102">
        <v>190785430</v>
      </c>
      <c r="C76" s="137">
        <f t="shared" si="5"/>
        <v>9.4903353228323536E-3</v>
      </c>
      <c r="D76" s="102">
        <v>543789</v>
      </c>
      <c r="E76" s="102">
        <v>0</v>
      </c>
      <c r="F76" s="102">
        <v>0</v>
      </c>
      <c r="G76" s="102">
        <v>393236</v>
      </c>
      <c r="H76" s="102">
        <v>37052959</v>
      </c>
      <c r="I76" s="102">
        <v>86541062</v>
      </c>
      <c r="J76" s="102">
        <v>25902158</v>
      </c>
      <c r="K76" s="102">
        <v>9090849</v>
      </c>
      <c r="L76" s="102">
        <v>145869</v>
      </c>
      <c r="M76" s="102">
        <v>0</v>
      </c>
      <c r="N76" s="102">
        <v>25724966</v>
      </c>
      <c r="O76" s="102">
        <v>277</v>
      </c>
      <c r="P76" s="102">
        <v>3255797</v>
      </c>
      <c r="Q76" s="102">
        <v>2134746</v>
      </c>
    </row>
    <row r="77" spans="1:17" s="71" customFormat="1" x14ac:dyDescent="0.2">
      <c r="A77" s="138" t="s">
        <v>318</v>
      </c>
      <c r="B77" s="69">
        <f>SUM(B60:B76)</f>
        <v>6949001969</v>
      </c>
      <c r="C77" s="139">
        <f t="shared" si="5"/>
        <v>0.34566768984839286</v>
      </c>
      <c r="D77" s="69">
        <f>SUM(D60:D76)</f>
        <v>28195879</v>
      </c>
      <c r="E77" s="69">
        <f t="shared" ref="E77:Q77" si="6">SUM(E60:E76)</f>
        <v>0</v>
      </c>
      <c r="F77" s="69">
        <f t="shared" si="6"/>
        <v>137</v>
      </c>
      <c r="G77" s="69">
        <f t="shared" si="6"/>
        <v>9420747</v>
      </c>
      <c r="H77" s="69">
        <f t="shared" si="6"/>
        <v>1964414985</v>
      </c>
      <c r="I77" s="69">
        <f t="shared" si="6"/>
        <v>1457691338</v>
      </c>
      <c r="J77" s="69">
        <f t="shared" si="6"/>
        <v>681470057</v>
      </c>
      <c r="K77" s="69">
        <f t="shared" si="6"/>
        <v>421230027</v>
      </c>
      <c r="L77" s="69">
        <f t="shared" si="6"/>
        <v>31017788</v>
      </c>
      <c r="M77" s="69">
        <f t="shared" si="6"/>
        <v>1583</v>
      </c>
      <c r="N77" s="69">
        <f t="shared" si="6"/>
        <v>1508304036</v>
      </c>
      <c r="O77" s="69">
        <f t="shared" si="6"/>
        <v>-1041</v>
      </c>
      <c r="P77" s="69">
        <f t="shared" si="6"/>
        <v>88594216</v>
      </c>
      <c r="Q77" s="69">
        <f t="shared" si="6"/>
        <v>758661180</v>
      </c>
    </row>
    <row r="78" spans="1:17" x14ac:dyDescent="0.2">
      <c r="A78" s="144"/>
      <c r="B78" s="155"/>
      <c r="C78" s="136"/>
      <c r="D78" s="183"/>
      <c r="E78" s="155"/>
      <c r="F78" s="155"/>
      <c r="G78" s="155"/>
      <c r="H78" s="155"/>
      <c r="I78" s="155"/>
      <c r="J78" s="155"/>
      <c r="K78" s="155"/>
      <c r="L78" s="155"/>
      <c r="M78" s="155"/>
      <c r="N78" s="155"/>
      <c r="O78" s="155"/>
      <c r="P78" s="155"/>
      <c r="Q78" s="155"/>
    </row>
    <row r="79" spans="1:17" x14ac:dyDescent="0.2">
      <c r="A79" s="140" t="s">
        <v>319</v>
      </c>
      <c r="B79" s="116"/>
      <c r="C79" s="139"/>
      <c r="E79" s="141"/>
      <c r="F79" s="142"/>
      <c r="G79" s="141"/>
      <c r="H79" s="141"/>
      <c r="I79" s="141"/>
      <c r="J79" s="141"/>
      <c r="K79" s="141"/>
      <c r="L79" s="141"/>
      <c r="M79" s="141"/>
      <c r="N79" s="141"/>
      <c r="O79" s="141"/>
      <c r="P79" s="141"/>
    </row>
    <row r="80" spans="1:17" x14ac:dyDescent="0.2">
      <c r="A80" s="98" t="s">
        <v>324</v>
      </c>
      <c r="B80" s="171">
        <v>525401571</v>
      </c>
      <c r="C80" s="136"/>
      <c r="D80" s="100">
        <v>1645391</v>
      </c>
      <c r="E80" s="141">
        <f>+E79+F79</f>
        <v>0</v>
      </c>
      <c r="F80" s="107">
        <f>SUM(F79:F79)</f>
        <v>0</v>
      </c>
      <c r="G80" s="100">
        <v>606128</v>
      </c>
      <c r="H80" s="100">
        <v>118565767</v>
      </c>
      <c r="I80" s="100">
        <v>119648348</v>
      </c>
      <c r="J80" s="100">
        <v>78103878</v>
      </c>
      <c r="K80" s="100">
        <v>43146691</v>
      </c>
      <c r="L80" s="100">
        <v>1537126</v>
      </c>
      <c r="M80" s="100">
        <v>30</v>
      </c>
      <c r="N80" s="100">
        <v>122205864</v>
      </c>
      <c r="O80" s="107">
        <f t="shared" ref="J80:Q81" si="7">SUM(O79:O79)</f>
        <v>0</v>
      </c>
      <c r="P80" s="100">
        <v>7024928</v>
      </c>
      <c r="Q80" s="100">
        <v>32917420</v>
      </c>
    </row>
    <row r="81" spans="1:17" s="71" customFormat="1" x14ac:dyDescent="0.2">
      <c r="A81" s="138" t="s">
        <v>325</v>
      </c>
      <c r="B81" s="107">
        <f>SUM(B80:B80)</f>
        <v>525401571</v>
      </c>
      <c r="C81" s="139">
        <f>B81/$B$42</f>
        <v>2.6135313833624038E-2</v>
      </c>
      <c r="D81" s="107">
        <f>SUM(D80:D80)</f>
        <v>1645391</v>
      </c>
      <c r="E81" s="107">
        <f>SUM(E80:E80)</f>
        <v>0</v>
      </c>
      <c r="F81" s="107">
        <f>SUM(F80:F80)</f>
        <v>0</v>
      </c>
      <c r="G81" s="107">
        <f>SUM(G80:G80)</f>
        <v>606128</v>
      </c>
      <c r="H81" s="107">
        <f>SUM(H80:H80)</f>
        <v>118565767</v>
      </c>
      <c r="I81" s="100">
        <v>119648348</v>
      </c>
      <c r="J81" s="107">
        <f t="shared" si="7"/>
        <v>78103878</v>
      </c>
      <c r="K81" s="107">
        <f t="shared" si="7"/>
        <v>43146691</v>
      </c>
      <c r="L81" s="107">
        <f t="shared" si="7"/>
        <v>1537126</v>
      </c>
      <c r="M81" s="107">
        <f t="shared" si="7"/>
        <v>30</v>
      </c>
      <c r="N81" s="107">
        <f t="shared" si="7"/>
        <v>122205864</v>
      </c>
      <c r="O81" s="107">
        <f t="shared" si="7"/>
        <v>0</v>
      </c>
      <c r="P81" s="107">
        <f t="shared" si="7"/>
        <v>7024928</v>
      </c>
      <c r="Q81" s="107">
        <f t="shared" si="7"/>
        <v>32917420</v>
      </c>
    </row>
    <row r="82" spans="1:17" s="71" customFormat="1" x14ac:dyDescent="0.2">
      <c r="A82" s="138"/>
      <c r="B82" s="107"/>
      <c r="C82" s="139"/>
      <c r="D82" s="107"/>
      <c r="E82" s="107"/>
      <c r="F82" s="107"/>
      <c r="G82" s="107"/>
      <c r="H82" s="107"/>
      <c r="I82" s="107"/>
      <c r="J82" s="107"/>
      <c r="K82" s="107"/>
      <c r="L82" s="107"/>
      <c r="M82" s="107"/>
      <c r="N82" s="107"/>
      <c r="O82" s="107"/>
      <c r="P82" s="107"/>
      <c r="Q82" s="107"/>
    </row>
    <row r="83" spans="1:17" s="71" customFormat="1" x14ac:dyDescent="0.2">
      <c r="A83" s="7" t="s">
        <v>326</v>
      </c>
      <c r="B83" s="116">
        <f>B77+B80</f>
        <v>7474403540</v>
      </c>
      <c r="C83" s="139">
        <f>B83/$B$42</f>
        <v>0.37180300368201691</v>
      </c>
      <c r="D83" s="116">
        <f>D77+D80</f>
        <v>29841270</v>
      </c>
      <c r="E83" s="116">
        <f>E77+E81</f>
        <v>0</v>
      </c>
      <c r="F83" s="116">
        <f>F77+F81</f>
        <v>137</v>
      </c>
      <c r="G83" s="116">
        <f>G77+G80</f>
        <v>10026875</v>
      </c>
      <c r="H83" s="116">
        <f>SUM(H77:H80)</f>
        <v>2082980752</v>
      </c>
      <c r="I83" s="116">
        <f>SUM(I77:I80)</f>
        <v>1577339686</v>
      </c>
      <c r="J83" s="116">
        <f>J77+J80</f>
        <v>759573935</v>
      </c>
      <c r="K83" s="116">
        <f>K77+K80</f>
        <v>464376718</v>
      </c>
      <c r="L83" s="116">
        <f>L77+L80</f>
        <v>32554914</v>
      </c>
      <c r="M83" s="116">
        <f>M77+M81</f>
        <v>1613</v>
      </c>
      <c r="N83" s="116">
        <f>N77+N80</f>
        <v>1630509900</v>
      </c>
      <c r="O83" s="116">
        <f>O77+O81</f>
        <v>-1041</v>
      </c>
      <c r="P83" s="116">
        <f>P77+P80</f>
        <v>95619144</v>
      </c>
      <c r="Q83" s="116">
        <f>Q77+Q80</f>
        <v>791578600</v>
      </c>
    </row>
    <row r="84" spans="1:17" x14ac:dyDescent="0.2">
      <c r="B84" s="155"/>
      <c r="C84" s="148"/>
      <c r="D84" s="184"/>
      <c r="E84" s="148"/>
      <c r="F84" s="148"/>
      <c r="G84" s="148"/>
      <c r="H84" s="148"/>
      <c r="I84" s="148"/>
      <c r="J84" s="148"/>
      <c r="K84" s="148"/>
      <c r="L84" s="148"/>
      <c r="M84" s="148"/>
      <c r="N84" s="148"/>
      <c r="O84" s="148"/>
      <c r="P84" s="148"/>
      <c r="Q84" s="148"/>
    </row>
    <row r="85" spans="1:17" s="71" customFormat="1" x14ac:dyDescent="0.2">
      <c r="A85" s="7"/>
      <c r="B85" s="116"/>
      <c r="C85" s="116"/>
      <c r="D85" s="116"/>
      <c r="E85" s="116"/>
      <c r="F85" s="116"/>
      <c r="G85" s="116"/>
      <c r="H85" s="116"/>
      <c r="I85" s="116"/>
      <c r="J85" s="116"/>
      <c r="K85" s="116"/>
      <c r="L85" s="116"/>
      <c r="M85" s="116"/>
      <c r="N85" s="116"/>
      <c r="O85" s="116"/>
      <c r="P85" s="116"/>
      <c r="Q85" s="116"/>
    </row>
    <row r="86" spans="1:17" x14ac:dyDescent="0.2">
      <c r="A86" s="188" t="s">
        <v>336</v>
      </c>
    </row>
    <row r="87" spans="1:17" x14ac:dyDescent="0.2">
      <c r="A87" s="188" t="s">
        <v>337</v>
      </c>
    </row>
    <row r="88" spans="1:17" x14ac:dyDescent="0.2">
      <c r="A88" s="126" t="s">
        <v>338</v>
      </c>
    </row>
    <row r="89" spans="1:17" x14ac:dyDescent="0.2">
      <c r="A89" s="189" t="s">
        <v>334</v>
      </c>
    </row>
  </sheetData>
  <mergeCells count="2">
    <mergeCell ref="A53:M53"/>
    <mergeCell ref="A52:M52"/>
  </mergeCells>
  <pageMargins left="0.7" right="0.7" top="0.75" bottom="0.75" header="0.3" footer="0.3"/>
  <pageSetup orientation="portrait" horizontalDpi="4294967293" r:id="rId1"/>
  <ignoredErrors>
    <ignoredError sqref="C32 C42 C40 C34:C36 C77:C84"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EB5DDE-FF59-4D0B-9D21-2128F47CE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017C5D1-8D1B-47AD-A44B-008C320287D6}">
  <ds:schemaRefs>
    <ds:schemaRef ds:uri="http://schemas.microsoft.com/sharepoint/v3/contenttype/forms"/>
  </ds:schemaRefs>
</ds:datastoreItem>
</file>

<file path=customXml/itemProps3.xml><?xml version="1.0" encoding="utf-8"?>
<ds:datastoreItem xmlns:ds="http://schemas.openxmlformats.org/officeDocument/2006/customXml" ds:itemID="{B6B06FAA-94AE-4735-9B9D-36137070E4E6}">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3 Providers</vt:lpstr>
      <vt:lpstr>Table 4 Sources</vt:lpstr>
      <vt:lpstr>Table 5 Pgrm &amp; Admin Expend</vt:lpstr>
      <vt:lpstr>Table 6 Eligibility History</vt:lpstr>
      <vt:lpstr>Table 7 Elig. &amp; Prgm Payments</vt:lpstr>
      <vt:lpstr>Table 8 Exp by Type of Service</vt:lpstr>
      <vt:lpstr>Table 10 Exp by Service Categ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Padmaja Maganti</dc:creator>
  <cp:keywords/>
  <dc:description/>
  <cp:lastModifiedBy>Coleman, Scott (DHB)</cp:lastModifiedBy>
  <cp:revision/>
  <dcterms:created xsi:type="dcterms:W3CDTF">2017-07-13T18:49:33Z</dcterms:created>
  <dcterms:modified xsi:type="dcterms:W3CDTF">2024-02-07T20:05:10Z</dcterms:modified>
  <cp:category/>
  <cp:contentStatus/>
</cp:coreProperties>
</file>