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17"/>
  <workbookPr/>
  <mc:AlternateContent xmlns:mc="http://schemas.openxmlformats.org/markup-compatibility/2006">
    <mc:Choice Requires="x15">
      <x15ac:absPath xmlns:x15ac="http://schemas.microsoft.com/office/spreadsheetml/2010/11/ac" url="K:\Data Requests\Padmaja Maganti\SFY2021\2021.0032-Janice Norris-BIA-SFY 2020 Annual Tables Report - All Other Sections\Reports_Output_SASDatasets\"/>
    </mc:Choice>
  </mc:AlternateContent>
  <xr:revisionPtr revIDLastSave="0" documentId="8_{0053D306-9F64-45A4-8B81-C44790516FFC}" xr6:coauthVersionLast="45" xr6:coauthVersionMax="45" xr10:uidLastSave="{00000000-0000-0000-0000-000000000000}"/>
  <bookViews>
    <workbookView xWindow="-108" yWindow="-108" windowWidth="23256" windowHeight="12576" tabRatio="841"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9 Exp by Eligibility Grp" sheetId="16" r:id="rId7"/>
    <sheet name="Table 10 Exp by Service Categ" sheetId="1" r:id="rId8"/>
    <sheet name="Table 11 Exp for Elderly" sheetId="2" r:id="rId9"/>
    <sheet name="Table 12 Exp Blind Disabled" sheetId="3" r:id="rId10"/>
    <sheet name="Table 13 Exp for Fam. &amp; Child." sheetId="4" r:id="rId11"/>
    <sheet name="Table 14 Exp MedSol,Alien,Adju" sheetId="8" r:id="rId12"/>
  </sheets>
  <definedNames>
    <definedName name="_xlnm._FilterDatabase" localSheetId="4" hidden="1">'Table 7 Elig. &amp; Prgm Payments'!$A$8:$I$109</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0" l="1"/>
  <c r="B33" i="10"/>
  <c r="E55" i="9" l="1"/>
  <c r="F55" i="9"/>
  <c r="G55" i="9"/>
  <c r="H55" i="9"/>
  <c r="I55" i="9"/>
  <c r="J55" i="9"/>
  <c r="K55" i="9"/>
  <c r="L55" i="9"/>
  <c r="M55" i="9"/>
  <c r="N55" i="9"/>
  <c r="D55" i="9"/>
  <c r="C55" i="9"/>
  <c r="B55" i="9"/>
  <c r="B54" i="9"/>
  <c r="O50" i="9"/>
  <c r="F40" i="3" l="1"/>
  <c r="O49" i="9" l="1"/>
  <c r="P9" i="4"/>
  <c r="M54" i="9" l="1"/>
  <c r="L54" i="9"/>
  <c r="K54" i="9"/>
  <c r="J54" i="9"/>
  <c r="I54" i="9"/>
  <c r="H54" i="9"/>
  <c r="G54" i="9"/>
  <c r="F54" i="9"/>
  <c r="E54" i="9"/>
  <c r="D54" i="9"/>
  <c r="C54" i="9"/>
  <c r="M53" i="9"/>
  <c r="L53" i="9"/>
  <c r="K53" i="9"/>
  <c r="J53" i="9"/>
  <c r="I53" i="9"/>
  <c r="H53" i="9"/>
  <c r="G53" i="9"/>
  <c r="F53" i="9"/>
  <c r="E53" i="9"/>
  <c r="D53" i="9"/>
  <c r="C53" i="9"/>
  <c r="B53" i="9"/>
  <c r="E10" i="16" l="1"/>
  <c r="E26" i="16" l="1"/>
  <c r="G26" i="16" s="1"/>
  <c r="B24" i="16"/>
  <c r="E23" i="16"/>
  <c r="G23" i="16" s="1"/>
  <c r="E22" i="16"/>
  <c r="G22" i="16" s="1"/>
  <c r="E21" i="16"/>
  <c r="G21" i="16" s="1"/>
  <c r="E20" i="16"/>
  <c r="G20" i="16" s="1"/>
  <c r="E19" i="16"/>
  <c r="G19" i="16" s="1"/>
  <c r="E18" i="16"/>
  <c r="G18" i="16" s="1"/>
  <c r="B16" i="16"/>
  <c r="E15" i="16"/>
  <c r="G15" i="16" s="1"/>
  <c r="E14" i="16"/>
  <c r="G14" i="16" s="1"/>
  <c r="B12" i="16"/>
  <c r="E11" i="16"/>
  <c r="G11" i="16" s="1"/>
  <c r="G10" i="16"/>
  <c r="D111" i="15"/>
  <c r="C111" i="15"/>
  <c r="B111" i="15"/>
  <c r="I42" i="15"/>
  <c r="H42" i="15" s="1"/>
  <c r="F42" i="15"/>
  <c r="E42" i="15"/>
  <c r="I64" i="15"/>
  <c r="H64" i="15" s="1"/>
  <c r="F64" i="15"/>
  <c r="E64" i="15"/>
  <c r="I31" i="15"/>
  <c r="H31" i="15" s="1"/>
  <c r="F31" i="15"/>
  <c r="E31" i="15"/>
  <c r="I38" i="15"/>
  <c r="H38" i="15" s="1"/>
  <c r="F38" i="15"/>
  <c r="E38" i="15"/>
  <c r="I49" i="15"/>
  <c r="H49" i="15" s="1"/>
  <c r="F49" i="15"/>
  <c r="E49" i="15"/>
  <c r="I108" i="15"/>
  <c r="H108" i="15" s="1"/>
  <c r="F108" i="15"/>
  <c r="E108" i="15"/>
  <c r="I14" i="15"/>
  <c r="H14" i="15" s="1"/>
  <c r="F14" i="15"/>
  <c r="E14" i="15"/>
  <c r="I27" i="15"/>
  <c r="H27" i="15" s="1"/>
  <c r="F27" i="15"/>
  <c r="E27" i="15"/>
  <c r="I106" i="15"/>
  <c r="H106" i="15" s="1"/>
  <c r="F106" i="15"/>
  <c r="E106" i="15"/>
  <c r="I10" i="15"/>
  <c r="H10" i="15" s="1"/>
  <c r="F10" i="15"/>
  <c r="E10" i="15"/>
  <c r="I102" i="15"/>
  <c r="H102" i="15" s="1"/>
  <c r="F102" i="15"/>
  <c r="E102" i="15"/>
  <c r="I70" i="15"/>
  <c r="H70" i="15"/>
  <c r="F70" i="15"/>
  <c r="E70" i="15"/>
  <c r="I75" i="15"/>
  <c r="H75" i="15" s="1"/>
  <c r="F75" i="15"/>
  <c r="E75" i="15"/>
  <c r="I9" i="15"/>
  <c r="H9" i="15" s="1"/>
  <c r="F9" i="15"/>
  <c r="E9" i="15"/>
  <c r="I37" i="15"/>
  <c r="H37" i="15" s="1"/>
  <c r="F37" i="15"/>
  <c r="E37" i="15"/>
  <c r="I69" i="15"/>
  <c r="H69" i="15" s="1"/>
  <c r="F69" i="15"/>
  <c r="E69" i="15"/>
  <c r="I68" i="15"/>
  <c r="H68" i="15" s="1"/>
  <c r="F68" i="15"/>
  <c r="E68" i="15"/>
  <c r="I15" i="15"/>
  <c r="H15" i="15" s="1"/>
  <c r="F15" i="15"/>
  <c r="E15" i="15"/>
  <c r="I35" i="15"/>
  <c r="H35" i="15" s="1"/>
  <c r="F35" i="15"/>
  <c r="E35" i="15"/>
  <c r="I44" i="15"/>
  <c r="H44" i="15" s="1"/>
  <c r="F44" i="15"/>
  <c r="E44" i="15"/>
  <c r="I53" i="15"/>
  <c r="H53" i="15" s="1"/>
  <c r="F53" i="15"/>
  <c r="E53" i="15"/>
  <c r="I32" i="15"/>
  <c r="H32" i="15" s="1"/>
  <c r="F32" i="15"/>
  <c r="E32" i="15"/>
  <c r="I11" i="15"/>
  <c r="H11" i="15" s="1"/>
  <c r="F11" i="15"/>
  <c r="E11" i="15"/>
  <c r="I18" i="15"/>
  <c r="H18" i="15" s="1"/>
  <c r="F18" i="15"/>
  <c r="E18" i="15"/>
  <c r="I65" i="15"/>
  <c r="H65" i="15" s="1"/>
  <c r="F65" i="15"/>
  <c r="E65" i="15"/>
  <c r="I76" i="15"/>
  <c r="H76" i="15" s="1"/>
  <c r="F76" i="15"/>
  <c r="E76" i="15"/>
  <c r="I61" i="15"/>
  <c r="H61" i="15" s="1"/>
  <c r="F61" i="15"/>
  <c r="E61" i="15"/>
  <c r="I54" i="15"/>
  <c r="H54" i="15" s="1"/>
  <c r="F54" i="15"/>
  <c r="E54" i="15"/>
  <c r="I51" i="15"/>
  <c r="H51" i="15" s="1"/>
  <c r="F51" i="15"/>
  <c r="E51" i="15"/>
  <c r="I80" i="15"/>
  <c r="H80" i="15" s="1"/>
  <c r="F80" i="15"/>
  <c r="E80" i="15"/>
  <c r="I62" i="15"/>
  <c r="H62" i="15" s="1"/>
  <c r="F62" i="15"/>
  <c r="E62" i="15"/>
  <c r="I63" i="15"/>
  <c r="H63" i="15" s="1"/>
  <c r="F63" i="15"/>
  <c r="E63" i="15"/>
  <c r="I105" i="15"/>
  <c r="H105" i="15" s="1"/>
  <c r="F105" i="15"/>
  <c r="E105" i="15"/>
  <c r="I100" i="15"/>
  <c r="H100" i="15" s="1"/>
  <c r="F100" i="15"/>
  <c r="E100" i="15"/>
  <c r="I26" i="15"/>
  <c r="H26" i="15" s="1"/>
  <c r="F26" i="15"/>
  <c r="E26" i="15"/>
  <c r="I98" i="15"/>
  <c r="H98" i="15" s="1"/>
  <c r="F98" i="15"/>
  <c r="E98" i="15"/>
  <c r="I39" i="15"/>
  <c r="H39" i="15" s="1"/>
  <c r="F39" i="15"/>
  <c r="E39" i="15"/>
  <c r="I97" i="15"/>
  <c r="H97" i="15" s="1"/>
  <c r="F97" i="15"/>
  <c r="E97" i="15"/>
  <c r="I40" i="15"/>
  <c r="H40" i="15" s="1"/>
  <c r="F40" i="15"/>
  <c r="E40" i="15"/>
  <c r="I34" i="15"/>
  <c r="H34" i="15" s="1"/>
  <c r="F34" i="15"/>
  <c r="E34" i="15"/>
  <c r="I99" i="15"/>
  <c r="H99" i="15" s="1"/>
  <c r="F99" i="15"/>
  <c r="E99" i="15"/>
  <c r="I30" i="15"/>
  <c r="H30" i="15" s="1"/>
  <c r="F30" i="15"/>
  <c r="E30" i="15"/>
  <c r="I24" i="15"/>
  <c r="H24" i="15" s="1"/>
  <c r="F24" i="15"/>
  <c r="E24" i="15"/>
  <c r="I46" i="15"/>
  <c r="H46" i="15" s="1"/>
  <c r="F46" i="15"/>
  <c r="E46" i="15"/>
  <c r="I66" i="15"/>
  <c r="H66" i="15" s="1"/>
  <c r="F66" i="15"/>
  <c r="E66" i="15"/>
  <c r="I86" i="15"/>
  <c r="H86" i="15" s="1"/>
  <c r="F86" i="15"/>
  <c r="E86" i="15"/>
  <c r="I19" i="15"/>
  <c r="H19" i="15" s="1"/>
  <c r="F19" i="15"/>
  <c r="E19" i="15"/>
  <c r="I60" i="15"/>
  <c r="H60" i="15" s="1"/>
  <c r="F60" i="15"/>
  <c r="E60" i="15"/>
  <c r="I29" i="15"/>
  <c r="H29" i="15" s="1"/>
  <c r="F29" i="15"/>
  <c r="E29" i="15"/>
  <c r="I88" i="15"/>
  <c r="H88" i="15" s="1"/>
  <c r="F88" i="15"/>
  <c r="E88" i="15"/>
  <c r="I71" i="15"/>
  <c r="H71" i="15" s="1"/>
  <c r="F71" i="15"/>
  <c r="E71" i="15"/>
  <c r="I94" i="15"/>
  <c r="H94" i="15" s="1"/>
  <c r="F94" i="15"/>
  <c r="E94" i="15"/>
  <c r="I58" i="15"/>
  <c r="H58" i="15" s="1"/>
  <c r="F58" i="15"/>
  <c r="E58" i="15"/>
  <c r="I73" i="15"/>
  <c r="H73" i="15" s="1"/>
  <c r="F73" i="15"/>
  <c r="E73" i="15"/>
  <c r="I25" i="15"/>
  <c r="H25" i="15" s="1"/>
  <c r="F25" i="15"/>
  <c r="E25" i="15"/>
  <c r="I91" i="15"/>
  <c r="H91" i="15" s="1"/>
  <c r="F91" i="15"/>
  <c r="E91" i="15"/>
  <c r="I48" i="15"/>
  <c r="H48" i="15" s="1"/>
  <c r="F48" i="15"/>
  <c r="E48" i="15"/>
  <c r="I85" i="15"/>
  <c r="H85" i="15" s="1"/>
  <c r="F85" i="15"/>
  <c r="E85" i="15"/>
  <c r="I17" i="15"/>
  <c r="H17" i="15" s="1"/>
  <c r="F17" i="15"/>
  <c r="E17" i="15"/>
  <c r="I83" i="15"/>
  <c r="H83" i="15" s="1"/>
  <c r="F83" i="15"/>
  <c r="E83" i="15"/>
  <c r="I59" i="15"/>
  <c r="H59" i="15" s="1"/>
  <c r="F59" i="15"/>
  <c r="E59" i="15"/>
  <c r="I87" i="15"/>
  <c r="H87" i="15" s="1"/>
  <c r="F87" i="15"/>
  <c r="E87" i="15"/>
  <c r="I12" i="15"/>
  <c r="H12" i="15" s="1"/>
  <c r="F12" i="15"/>
  <c r="E12" i="15"/>
  <c r="I90" i="15"/>
  <c r="H90" i="15" s="1"/>
  <c r="F90" i="15"/>
  <c r="E90" i="15"/>
  <c r="I50" i="15"/>
  <c r="H50" i="15" s="1"/>
  <c r="F50" i="15"/>
  <c r="E50" i="15"/>
  <c r="I81" i="15"/>
  <c r="H81" i="15" s="1"/>
  <c r="F81" i="15"/>
  <c r="E81" i="15"/>
  <c r="I79" i="15"/>
  <c r="H79" i="15" s="1"/>
  <c r="F79" i="15"/>
  <c r="E79" i="15"/>
  <c r="I13" i="15"/>
  <c r="H13" i="15" s="1"/>
  <c r="F13" i="15"/>
  <c r="E13" i="15"/>
  <c r="I89" i="15"/>
  <c r="H89" i="15" s="1"/>
  <c r="F89" i="15"/>
  <c r="E89" i="15"/>
  <c r="I55" i="15"/>
  <c r="H55" i="15" s="1"/>
  <c r="F55" i="15"/>
  <c r="E55" i="15"/>
  <c r="I92" i="15"/>
  <c r="H92" i="15" s="1"/>
  <c r="F92" i="15"/>
  <c r="E92" i="15"/>
  <c r="I67" i="15"/>
  <c r="H67" i="15" s="1"/>
  <c r="F67" i="15"/>
  <c r="E67" i="15"/>
  <c r="I103" i="15"/>
  <c r="H103" i="15" s="1"/>
  <c r="F103" i="15"/>
  <c r="E103" i="15"/>
  <c r="I107" i="15"/>
  <c r="H107" i="15" s="1"/>
  <c r="F107" i="15"/>
  <c r="E107" i="15"/>
  <c r="I43" i="15"/>
  <c r="H43" i="15" s="1"/>
  <c r="F43" i="15"/>
  <c r="E43" i="15"/>
  <c r="I84" i="15"/>
  <c r="H84" i="15" s="1"/>
  <c r="F84" i="15"/>
  <c r="E84" i="15"/>
  <c r="I21" i="15"/>
  <c r="H21" i="15" s="1"/>
  <c r="F21" i="15"/>
  <c r="E21" i="15"/>
  <c r="I22" i="15"/>
  <c r="H22" i="15" s="1"/>
  <c r="F22" i="15"/>
  <c r="E22" i="15"/>
  <c r="I56" i="15"/>
  <c r="H56" i="15" s="1"/>
  <c r="F56" i="15"/>
  <c r="E56" i="15"/>
  <c r="I33" i="15"/>
  <c r="H33" i="15" s="1"/>
  <c r="F33" i="15"/>
  <c r="E33" i="15"/>
  <c r="I41" i="15"/>
  <c r="H41" i="15" s="1"/>
  <c r="F41" i="15"/>
  <c r="E41" i="15"/>
  <c r="I101" i="15"/>
  <c r="H101" i="15" s="1"/>
  <c r="F101" i="15"/>
  <c r="E101" i="15"/>
  <c r="I72" i="15"/>
  <c r="H72" i="15" s="1"/>
  <c r="F72" i="15"/>
  <c r="E72" i="15"/>
  <c r="I52" i="15"/>
  <c r="H52" i="15" s="1"/>
  <c r="F52" i="15"/>
  <c r="E52" i="15"/>
  <c r="I93" i="15"/>
  <c r="H93" i="15" s="1"/>
  <c r="F93" i="15"/>
  <c r="E93" i="15"/>
  <c r="I104" i="15"/>
  <c r="H104" i="15" s="1"/>
  <c r="F104" i="15"/>
  <c r="E104" i="15"/>
  <c r="I36" i="15"/>
  <c r="H36" i="15" s="1"/>
  <c r="F36" i="15"/>
  <c r="E36" i="15"/>
  <c r="I95" i="15"/>
  <c r="H95" i="15" s="1"/>
  <c r="F95" i="15"/>
  <c r="E95" i="15"/>
  <c r="I47" i="15"/>
  <c r="H47" i="15" s="1"/>
  <c r="F47" i="15"/>
  <c r="E47" i="15"/>
  <c r="I78" i="15"/>
  <c r="H78" i="15" s="1"/>
  <c r="F78" i="15"/>
  <c r="E78" i="15"/>
  <c r="I96" i="15"/>
  <c r="H96" i="15" s="1"/>
  <c r="F96" i="15"/>
  <c r="E96" i="15"/>
  <c r="I23" i="15"/>
  <c r="H23" i="15" s="1"/>
  <c r="F23" i="15"/>
  <c r="E23" i="15"/>
  <c r="I20" i="15"/>
  <c r="H20" i="15" s="1"/>
  <c r="F20" i="15"/>
  <c r="E20" i="15"/>
  <c r="I28" i="15"/>
  <c r="H28" i="15" s="1"/>
  <c r="F28" i="15"/>
  <c r="E28" i="15"/>
  <c r="I77" i="15"/>
  <c r="H77" i="15" s="1"/>
  <c r="F77" i="15"/>
  <c r="E77" i="15"/>
  <c r="I45" i="15"/>
  <c r="H45" i="15" s="1"/>
  <c r="F45" i="15"/>
  <c r="E45" i="15"/>
  <c r="I16" i="15"/>
  <c r="H16" i="15" s="1"/>
  <c r="F16" i="15"/>
  <c r="E16" i="15"/>
  <c r="I57" i="15"/>
  <c r="H57" i="15" s="1"/>
  <c r="F57" i="15"/>
  <c r="E57" i="15"/>
  <c r="I82" i="15"/>
  <c r="H82" i="15" s="1"/>
  <c r="F82" i="15"/>
  <c r="E82" i="15"/>
  <c r="I74" i="15"/>
  <c r="H74" i="15" s="1"/>
  <c r="F74" i="15"/>
  <c r="E74" i="15"/>
  <c r="B28" i="16" l="1"/>
  <c r="C23" i="16" s="1"/>
  <c r="C24" i="16" l="1"/>
  <c r="C15" i="16"/>
  <c r="C26" i="16"/>
  <c r="C16" i="16"/>
  <c r="E28" i="16"/>
  <c r="G28" i="16" s="1"/>
  <c r="C10" i="16"/>
  <c r="C11" i="16"/>
  <c r="C19" i="16"/>
  <c r="C18" i="16"/>
  <c r="C22" i="16"/>
  <c r="C21" i="16"/>
  <c r="C14" i="16"/>
  <c r="C12" i="16"/>
  <c r="C20" i="16"/>
  <c r="C28" i="16" l="1"/>
  <c r="D32" i="1" l="1"/>
  <c r="B36" i="8" l="1"/>
  <c r="I32" i="1" l="1"/>
  <c r="E32" i="1"/>
  <c r="F32" i="1"/>
  <c r="G32" i="1"/>
  <c r="H32" i="1"/>
  <c r="J32" i="1"/>
  <c r="K32" i="1"/>
  <c r="L32" i="1"/>
  <c r="M32" i="1"/>
  <c r="N32" i="1"/>
  <c r="O32" i="1"/>
  <c r="P32" i="1"/>
  <c r="Q32" i="1"/>
  <c r="F10" i="5" l="1"/>
  <c r="F11" i="5"/>
  <c r="F12" i="5"/>
  <c r="F13" i="5"/>
  <c r="F14" i="5"/>
  <c r="F15" i="5"/>
  <c r="F16" i="5"/>
  <c r="F17" i="5"/>
  <c r="F18" i="5"/>
  <c r="F19" i="5"/>
  <c r="F20" i="5"/>
  <c r="F21" i="5"/>
  <c r="F22" i="5"/>
  <c r="F23" i="5"/>
  <c r="F24" i="5"/>
  <c r="F25" i="5"/>
  <c r="F26" i="5"/>
  <c r="F27" i="5"/>
  <c r="F28" i="5"/>
  <c r="F29" i="5"/>
  <c r="F30" i="5"/>
  <c r="N54" i="9" l="1"/>
  <c r="D30" i="8" l="1"/>
  <c r="C30" i="8"/>
  <c r="B30" i="8"/>
  <c r="B38" i="8" l="1"/>
  <c r="B42" i="8" s="1"/>
  <c r="D36" i="8"/>
  <c r="D38" i="8" s="1"/>
  <c r="D42" i="8" s="1"/>
  <c r="C36" i="8"/>
  <c r="C38" i="8" s="1"/>
  <c r="C42" i="8" s="1"/>
  <c r="N47" i="9" l="1"/>
  <c r="N45" i="9"/>
  <c r="N44" i="9"/>
  <c r="O43" i="9"/>
  <c r="O42" i="9"/>
  <c r="O41" i="9"/>
  <c r="O40" i="9"/>
  <c r="O39" i="9"/>
  <c r="O38" i="9"/>
  <c r="E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48" i="9" l="1"/>
  <c r="O45" i="9"/>
  <c r="O46" i="9"/>
  <c r="O47" i="9"/>
  <c r="N53" i="9"/>
  <c r="I38" i="1" l="1"/>
  <c r="I40" i="1" s="1"/>
  <c r="P21" i="4"/>
  <c r="P11" i="4"/>
  <c r="P12" i="4"/>
  <c r="P35" i="4"/>
  <c r="P34" i="4"/>
  <c r="P33" i="4"/>
  <c r="P10" i="4"/>
  <c r="P13" i="4"/>
  <c r="P14" i="4"/>
  <c r="P15" i="4"/>
  <c r="P16" i="4"/>
  <c r="P17" i="4"/>
  <c r="P18" i="4"/>
  <c r="P19" i="4"/>
  <c r="P20" i="4"/>
  <c r="P22" i="4"/>
  <c r="P23" i="4"/>
  <c r="P24" i="4"/>
  <c r="P25" i="4"/>
  <c r="P26" i="4"/>
  <c r="P27" i="4"/>
  <c r="P28" i="4"/>
  <c r="P29" i="4"/>
  <c r="I42" i="1"/>
  <c r="D36" i="4"/>
  <c r="F36" i="4"/>
  <c r="H36" i="4"/>
  <c r="J36" i="4"/>
  <c r="L36" i="4"/>
  <c r="N36" i="4"/>
  <c r="B36" i="4"/>
  <c r="P36" i="4" l="1"/>
  <c r="P30" i="4"/>
  <c r="D30" i="4"/>
  <c r="F30" i="4"/>
  <c r="H30" i="4"/>
  <c r="J30" i="4"/>
  <c r="L30" i="4"/>
  <c r="N30" i="4"/>
  <c r="B30" i="4"/>
  <c r="F11" i="3"/>
  <c r="F10" i="3"/>
  <c r="F12" i="3"/>
  <c r="F13" i="3"/>
  <c r="F14" i="3"/>
  <c r="F15" i="3"/>
  <c r="F16" i="3"/>
  <c r="F17" i="3"/>
  <c r="F18" i="3"/>
  <c r="F19" i="3"/>
  <c r="F20" i="3"/>
  <c r="F21" i="3"/>
  <c r="F22" i="3"/>
  <c r="F23" i="3"/>
  <c r="F24" i="3"/>
  <c r="F25" i="3"/>
  <c r="F26" i="3"/>
  <c r="F27" i="3"/>
  <c r="F28" i="3"/>
  <c r="F29" i="3"/>
  <c r="F33" i="3"/>
  <c r="F34" i="3"/>
  <c r="F35" i="3"/>
  <c r="F9" i="3"/>
  <c r="D36" i="3"/>
  <c r="B36" i="3"/>
  <c r="B30" i="3"/>
  <c r="D30" i="3"/>
  <c r="F39" i="2"/>
  <c r="H39" i="2" s="1"/>
  <c r="F26" i="2"/>
  <c r="H26" i="2" s="1"/>
  <c r="F15" i="2"/>
  <c r="H15" i="2" s="1"/>
  <c r="F34" i="2"/>
  <c r="F33" i="2"/>
  <c r="H33" i="2" s="1"/>
  <c r="F32" i="2"/>
  <c r="H32" i="2" s="1"/>
  <c r="D35" i="2"/>
  <c r="E35" i="2"/>
  <c r="B35" i="2"/>
  <c r="F9" i="2"/>
  <c r="H9" i="2" s="1"/>
  <c r="F10" i="2"/>
  <c r="H10" i="2" s="1"/>
  <c r="F12" i="2"/>
  <c r="H12" i="2" s="1"/>
  <c r="F13" i="2"/>
  <c r="F14" i="2"/>
  <c r="H14" i="2" s="1"/>
  <c r="F16" i="2"/>
  <c r="H16" i="2" s="1"/>
  <c r="F17" i="2"/>
  <c r="H17" i="2" s="1"/>
  <c r="F18" i="2"/>
  <c r="H18" i="2" s="1"/>
  <c r="F19" i="2"/>
  <c r="H19" i="2" s="1"/>
  <c r="F20" i="2"/>
  <c r="H20" i="2" s="1"/>
  <c r="F21" i="2"/>
  <c r="H21" i="2" s="1"/>
  <c r="F22" i="2"/>
  <c r="H22" i="2" s="1"/>
  <c r="F23" i="2"/>
  <c r="H23" i="2" s="1"/>
  <c r="F24" i="2"/>
  <c r="H24" i="2" s="1"/>
  <c r="F25" i="2"/>
  <c r="H25" i="2" s="1"/>
  <c r="F27" i="2"/>
  <c r="H27" i="2" s="1"/>
  <c r="F28" i="2"/>
  <c r="H28" i="2" s="1"/>
  <c r="F8" i="2"/>
  <c r="H8" i="2" s="1"/>
  <c r="D29" i="2"/>
  <c r="E29" i="2"/>
  <c r="B29" i="2"/>
  <c r="B38" i="3" l="1"/>
  <c r="C11" i="3" s="1"/>
  <c r="D38" i="3"/>
  <c r="D41" i="3" s="1"/>
  <c r="D38" i="4"/>
  <c r="E30" i="4" s="1"/>
  <c r="B38" i="4"/>
  <c r="C30" i="4" s="1"/>
  <c r="N38" i="4"/>
  <c r="O30" i="4" s="1"/>
  <c r="L38" i="4"/>
  <c r="M30" i="4" s="1"/>
  <c r="J38" i="4"/>
  <c r="K30" i="4" s="1"/>
  <c r="F38" i="4"/>
  <c r="H38" i="4"/>
  <c r="I30" i="4" s="1"/>
  <c r="P38" i="4"/>
  <c r="F36" i="3"/>
  <c r="F30" i="3"/>
  <c r="D37" i="2"/>
  <c r="D40" i="2" s="1"/>
  <c r="B37" i="2"/>
  <c r="B40" i="2" s="1"/>
  <c r="E37" i="2"/>
  <c r="E40" i="2" s="1"/>
  <c r="F35" i="2"/>
  <c r="H34" i="2"/>
  <c r="H35" i="2" s="1"/>
  <c r="F29" i="2"/>
  <c r="H13" i="2"/>
  <c r="H29" i="2" s="1"/>
  <c r="C17" i="3" l="1"/>
  <c r="C10" i="3"/>
  <c r="C19" i="3"/>
  <c r="E24" i="3"/>
  <c r="E16" i="3"/>
  <c r="C21" i="3"/>
  <c r="C29" i="3"/>
  <c r="C28" i="3"/>
  <c r="C33" i="3"/>
  <c r="C16" i="3"/>
  <c r="C38" i="3"/>
  <c r="C22" i="3"/>
  <c r="C20" i="3"/>
  <c r="C18" i="3"/>
  <c r="E19" i="3"/>
  <c r="B41" i="3"/>
  <c r="C15" i="3"/>
  <c r="C24" i="3"/>
  <c r="C25" i="3"/>
  <c r="C26" i="3"/>
  <c r="C9" i="3"/>
  <c r="E20" i="3"/>
  <c r="C14" i="3"/>
  <c r="C12" i="3"/>
  <c r="C13" i="3"/>
  <c r="C23" i="3"/>
  <c r="C34" i="3"/>
  <c r="C35" i="3"/>
  <c r="C36" i="3"/>
  <c r="C30" i="3"/>
  <c r="C27" i="3"/>
  <c r="E13" i="3"/>
  <c r="E35" i="3"/>
  <c r="E38" i="3"/>
  <c r="E10" i="3"/>
  <c r="E28" i="3"/>
  <c r="E30" i="3"/>
  <c r="E11" i="3"/>
  <c r="E14" i="3"/>
  <c r="E18" i="3"/>
  <c r="E27" i="3"/>
  <c r="E29" i="3"/>
  <c r="E21" i="3"/>
  <c r="E22" i="3"/>
  <c r="E17" i="3"/>
  <c r="E26" i="3"/>
  <c r="E9" i="3"/>
  <c r="E15" i="3"/>
  <c r="E23" i="3"/>
  <c r="E25" i="3"/>
  <c r="E36" i="3"/>
  <c r="E33" i="3"/>
  <c r="E12" i="3"/>
  <c r="E34" i="3"/>
  <c r="B42" i="4"/>
  <c r="C13" i="4"/>
  <c r="C21" i="4"/>
  <c r="C29" i="4"/>
  <c r="C15" i="4"/>
  <c r="C33" i="4"/>
  <c r="C16" i="4"/>
  <c r="C24" i="4"/>
  <c r="C25" i="4"/>
  <c r="C10" i="4"/>
  <c r="C9" i="4"/>
  <c r="C14" i="4"/>
  <c r="C22" i="4"/>
  <c r="C23" i="4"/>
  <c r="C26" i="4"/>
  <c r="C11" i="4"/>
  <c r="C19" i="4"/>
  <c r="C27" i="4"/>
  <c r="C38" i="4"/>
  <c r="C12" i="4"/>
  <c r="C20" i="4"/>
  <c r="C28" i="4"/>
  <c r="C34" i="4"/>
  <c r="C17" i="4"/>
  <c r="C35" i="4"/>
  <c r="C18" i="4"/>
  <c r="C36" i="4"/>
  <c r="L42" i="4"/>
  <c r="M15" i="4"/>
  <c r="M23" i="4"/>
  <c r="M33" i="4"/>
  <c r="M9" i="4"/>
  <c r="M17" i="4"/>
  <c r="M25" i="4"/>
  <c r="M35" i="4"/>
  <c r="M26" i="4"/>
  <c r="M27" i="4"/>
  <c r="M20" i="4"/>
  <c r="M28" i="4"/>
  <c r="M16" i="4"/>
  <c r="M24" i="4"/>
  <c r="M34" i="4"/>
  <c r="M18" i="4"/>
  <c r="M12" i="4"/>
  <c r="M13" i="4"/>
  <c r="M21" i="4"/>
  <c r="M29" i="4"/>
  <c r="M14" i="4"/>
  <c r="M22" i="4"/>
  <c r="M10" i="4"/>
  <c r="M11" i="4"/>
  <c r="M19" i="4"/>
  <c r="M38" i="4"/>
  <c r="M36" i="4"/>
  <c r="D42" i="4"/>
  <c r="E15" i="4"/>
  <c r="E23" i="4"/>
  <c r="E33" i="4"/>
  <c r="E17" i="4"/>
  <c r="E25" i="4"/>
  <c r="E35" i="4"/>
  <c r="E18" i="4"/>
  <c r="E19" i="4"/>
  <c r="E38" i="4"/>
  <c r="E20" i="4"/>
  <c r="E16" i="4"/>
  <c r="E24" i="4"/>
  <c r="E34" i="4"/>
  <c r="E26" i="4"/>
  <c r="E9" i="4"/>
  <c r="E13" i="4"/>
  <c r="E21" i="4"/>
  <c r="E29" i="4"/>
  <c r="E14" i="4"/>
  <c r="E22" i="4"/>
  <c r="E10" i="4"/>
  <c r="E36" i="4"/>
  <c r="E11" i="4"/>
  <c r="E27" i="4"/>
  <c r="E12" i="4"/>
  <c r="E28" i="4"/>
  <c r="H42" i="4"/>
  <c r="I11" i="4"/>
  <c r="I19" i="4"/>
  <c r="I27" i="4"/>
  <c r="I38" i="4"/>
  <c r="I13" i="4"/>
  <c r="I21" i="4"/>
  <c r="I9" i="4"/>
  <c r="I33" i="4"/>
  <c r="I16" i="4"/>
  <c r="I34" i="4"/>
  <c r="I12" i="4"/>
  <c r="I20" i="4"/>
  <c r="I28" i="4"/>
  <c r="I29" i="4"/>
  <c r="I17" i="4"/>
  <c r="I25" i="4"/>
  <c r="I35" i="4"/>
  <c r="I10" i="4"/>
  <c r="I18" i="4"/>
  <c r="I26" i="4"/>
  <c r="I14" i="4"/>
  <c r="I22" i="4"/>
  <c r="I15" i="4"/>
  <c r="I23" i="4"/>
  <c r="I24" i="4"/>
  <c r="I36" i="4"/>
  <c r="F42" i="4"/>
  <c r="G17" i="4"/>
  <c r="G25" i="4"/>
  <c r="G35" i="4"/>
  <c r="G11" i="4"/>
  <c r="G19" i="4"/>
  <c r="G38" i="4"/>
  <c r="G28" i="4"/>
  <c r="G29" i="4"/>
  <c r="G10" i="4"/>
  <c r="G18" i="4"/>
  <c r="G26" i="4"/>
  <c r="G27" i="4"/>
  <c r="G20" i="4"/>
  <c r="G9" i="4"/>
  <c r="G21" i="4"/>
  <c r="G15" i="4"/>
  <c r="G23" i="4"/>
  <c r="G33" i="4"/>
  <c r="G16" i="4"/>
  <c r="G24" i="4"/>
  <c r="G34" i="4"/>
  <c r="G12" i="4"/>
  <c r="G13" i="4"/>
  <c r="G14" i="4"/>
  <c r="G22" i="4"/>
  <c r="G36" i="4"/>
  <c r="J42" i="4"/>
  <c r="K13" i="4"/>
  <c r="K21" i="4"/>
  <c r="K29" i="4"/>
  <c r="K15" i="4"/>
  <c r="K33" i="4"/>
  <c r="K24" i="4"/>
  <c r="K17" i="4"/>
  <c r="K35" i="4"/>
  <c r="K18" i="4"/>
  <c r="K26" i="4"/>
  <c r="K14" i="4"/>
  <c r="K22" i="4"/>
  <c r="K9" i="4"/>
  <c r="K23" i="4"/>
  <c r="K34" i="4"/>
  <c r="K11" i="4"/>
  <c r="K19" i="4"/>
  <c r="K27" i="4"/>
  <c r="K38" i="4"/>
  <c r="K12" i="4"/>
  <c r="K20" i="4"/>
  <c r="K28" i="4"/>
  <c r="K16" i="4"/>
  <c r="K25" i="4"/>
  <c r="K10" i="4"/>
  <c r="K36" i="4"/>
  <c r="C35" i="2"/>
  <c r="G30" i="4"/>
  <c r="N42" i="4"/>
  <c r="O17" i="4"/>
  <c r="O25" i="4"/>
  <c r="O35" i="4"/>
  <c r="O11" i="4"/>
  <c r="O27" i="4"/>
  <c r="O38" i="4"/>
  <c r="O12" i="4"/>
  <c r="O21" i="4"/>
  <c r="O14" i="4"/>
  <c r="O10" i="4"/>
  <c r="O18" i="4"/>
  <c r="O26" i="4"/>
  <c r="O19" i="4"/>
  <c r="O20" i="4"/>
  <c r="O29" i="4"/>
  <c r="O15" i="4"/>
  <c r="O23" i="4"/>
  <c r="O33" i="4"/>
  <c r="O16" i="4"/>
  <c r="O24" i="4"/>
  <c r="O34" i="4"/>
  <c r="O9" i="4"/>
  <c r="O28" i="4"/>
  <c r="O13" i="4"/>
  <c r="O22" i="4"/>
  <c r="O36" i="4"/>
  <c r="P42" i="4"/>
  <c r="Q10" i="4"/>
  <c r="Q38" i="4"/>
  <c r="Q20" i="4"/>
  <c r="Q13" i="4"/>
  <c r="Q29" i="4"/>
  <c r="Q14" i="4"/>
  <c r="Q22" i="4"/>
  <c r="Q15" i="4"/>
  <c r="Q23" i="4"/>
  <c r="Q16" i="4"/>
  <c r="Q24" i="4"/>
  <c r="Q17" i="4"/>
  <c r="Q35" i="4"/>
  <c r="Q12" i="4"/>
  <c r="Q11" i="4"/>
  <c r="Q21" i="4"/>
  <c r="Q27" i="4"/>
  <c r="Q9" i="4"/>
  <c r="Q18" i="4"/>
  <c r="Q28" i="4"/>
  <c r="Q34" i="4"/>
  <c r="Q19" i="4"/>
  <c r="Q26" i="4"/>
  <c r="Q33" i="4"/>
  <c r="Q25" i="4"/>
  <c r="Q30" i="4"/>
  <c r="Q36" i="4"/>
  <c r="F38" i="3"/>
  <c r="C9" i="2"/>
  <c r="C17" i="2"/>
  <c r="C25" i="2"/>
  <c r="C8" i="2"/>
  <c r="C20" i="2"/>
  <c r="C14" i="2"/>
  <c r="C32" i="2"/>
  <c r="C10" i="2"/>
  <c r="C18" i="2"/>
  <c r="C26" i="2"/>
  <c r="C37" i="2"/>
  <c r="C11" i="2"/>
  <c r="C19" i="2"/>
  <c r="C12" i="2"/>
  <c r="C28" i="2"/>
  <c r="C13" i="2"/>
  <c r="C29" i="2"/>
  <c r="C15" i="2"/>
  <c r="C23" i="2"/>
  <c r="C33" i="2"/>
  <c r="C16" i="2"/>
  <c r="C24" i="2"/>
  <c r="C34" i="2"/>
  <c r="C27" i="2"/>
  <c r="C21" i="2"/>
  <c r="C22" i="2"/>
  <c r="H37" i="2"/>
  <c r="F37" i="2"/>
  <c r="F40" i="2" s="1"/>
  <c r="F41" i="3" l="1"/>
  <c r="G10" i="3"/>
  <c r="G26" i="3"/>
  <c r="G19" i="3"/>
  <c r="G18" i="3"/>
  <c r="G11" i="3"/>
  <c r="G27" i="3"/>
  <c r="G20" i="3"/>
  <c r="G17" i="3"/>
  <c r="G25" i="3"/>
  <c r="G35" i="3"/>
  <c r="G38" i="3"/>
  <c r="G12" i="3"/>
  <c r="G28" i="3"/>
  <c r="G9" i="3"/>
  <c r="G34" i="3"/>
  <c r="G21" i="3"/>
  <c r="G29" i="3"/>
  <c r="G15" i="3"/>
  <c r="G33" i="3"/>
  <c r="G14" i="3"/>
  <c r="G22" i="3"/>
  <c r="G24" i="3"/>
  <c r="G16" i="3"/>
  <c r="G23" i="3"/>
  <c r="G13" i="3"/>
  <c r="G30" i="3"/>
  <c r="G36" i="3"/>
  <c r="H40" i="2"/>
  <c r="G14" i="2"/>
  <c r="G22" i="2"/>
  <c r="G32" i="2"/>
  <c r="G16" i="2"/>
  <c r="G34" i="2"/>
  <c r="G17" i="2"/>
  <c r="G10" i="2"/>
  <c r="G18" i="2"/>
  <c r="G26" i="2"/>
  <c r="G37" i="2"/>
  <c r="G12" i="2"/>
  <c r="G20" i="2"/>
  <c r="G21" i="2"/>
  <c r="G15" i="2"/>
  <c r="G23" i="2"/>
  <c r="G33" i="2"/>
  <c r="G9" i="2"/>
  <c r="G11" i="2"/>
  <c r="G19" i="2"/>
  <c r="G27" i="2"/>
  <c r="G8" i="2"/>
  <c r="G28" i="2"/>
  <c r="G13" i="2"/>
  <c r="G29" i="2"/>
  <c r="G24" i="2"/>
  <c r="G25" i="2"/>
  <c r="I9" i="2"/>
  <c r="I17" i="2"/>
  <c r="I25" i="2"/>
  <c r="I27" i="2"/>
  <c r="I20" i="2"/>
  <c r="I13" i="2"/>
  <c r="I21" i="2"/>
  <c r="I29" i="2"/>
  <c r="I15" i="2"/>
  <c r="I23" i="2"/>
  <c r="I16" i="2"/>
  <c r="I34" i="2"/>
  <c r="I10" i="2"/>
  <c r="I18" i="2"/>
  <c r="I26" i="2"/>
  <c r="I37" i="2"/>
  <c r="I11" i="2"/>
  <c r="I8" i="2"/>
  <c r="I12" i="2"/>
  <c r="I14" i="2"/>
  <c r="I22" i="2"/>
  <c r="I32" i="2"/>
  <c r="I33" i="2"/>
  <c r="I24" i="2"/>
  <c r="I19" i="2"/>
  <c r="I28" i="2"/>
  <c r="I35" i="2"/>
  <c r="G35" i="2"/>
  <c r="B32" i="1" l="1"/>
  <c r="B42" i="1" s="1"/>
  <c r="D42" i="1"/>
  <c r="E42" i="1"/>
  <c r="F42" i="1"/>
  <c r="G42" i="1"/>
  <c r="H42" i="1"/>
  <c r="N42" i="1"/>
  <c r="O42" i="1"/>
  <c r="B38" i="1"/>
  <c r="D38" i="1"/>
  <c r="E38" i="1"/>
  <c r="F38" i="1"/>
  <c r="G38" i="1"/>
  <c r="H38" i="1"/>
  <c r="J38" i="1"/>
  <c r="K38" i="1"/>
  <c r="L38" i="1"/>
  <c r="M38" i="1"/>
  <c r="N38" i="1"/>
  <c r="O38" i="1"/>
  <c r="K40" i="1" l="1"/>
  <c r="J40" i="1"/>
  <c r="J42" i="1"/>
  <c r="H40" i="1"/>
  <c r="M40" i="1"/>
  <c r="M42" i="1"/>
  <c r="O40" i="1"/>
  <c r="G40" i="1"/>
  <c r="D40" i="1"/>
  <c r="K42" i="1"/>
  <c r="N40" i="1"/>
  <c r="L40" i="1"/>
  <c r="B40" i="1"/>
  <c r="C37" i="1" s="1"/>
  <c r="L42" i="1"/>
  <c r="F40" i="1"/>
  <c r="E40" i="1"/>
  <c r="Q38" i="1"/>
  <c r="P38" i="1"/>
  <c r="C40" i="1" l="1"/>
  <c r="C18" i="1"/>
  <c r="C26" i="1"/>
  <c r="C36" i="1"/>
  <c r="C12" i="1"/>
  <c r="C28" i="1"/>
  <c r="C22" i="1"/>
  <c r="C31" i="1"/>
  <c r="C24" i="1"/>
  <c r="C17" i="1"/>
  <c r="C25" i="1"/>
  <c r="C19" i="1"/>
  <c r="C27" i="1"/>
  <c r="C20" i="1"/>
  <c r="C11" i="1"/>
  <c r="C23" i="1"/>
  <c r="C32" i="1"/>
  <c r="C13" i="1"/>
  <c r="C21" i="1"/>
  <c r="C29" i="1"/>
  <c r="C14" i="1"/>
  <c r="C30" i="1"/>
  <c r="C15" i="1"/>
  <c r="C16" i="1"/>
  <c r="C35" i="1"/>
  <c r="C38" i="1"/>
  <c r="Q42" i="1" l="1"/>
  <c r="Q40" i="1"/>
  <c r="P42" i="1"/>
  <c r="P40" i="1"/>
  <c r="B37" i="5" l="1"/>
  <c r="B31" i="5"/>
  <c r="D29" i="5" l="1"/>
  <c r="D18" i="5"/>
  <c r="D26" i="5"/>
  <c r="F31" i="5"/>
  <c r="D11" i="5"/>
  <c r="D15" i="5"/>
  <c r="D19" i="5"/>
  <c r="D23" i="5"/>
  <c r="D27" i="5"/>
  <c r="D31" i="5"/>
  <c r="D13" i="5"/>
  <c r="D21" i="5"/>
  <c r="D22" i="5"/>
  <c r="D10" i="5"/>
  <c r="D12" i="5"/>
  <c r="D16" i="5"/>
  <c r="D20" i="5"/>
  <c r="D24" i="5"/>
  <c r="D28" i="5"/>
  <c r="D17" i="5"/>
  <c r="D25" i="5"/>
  <c r="D14" i="5"/>
  <c r="D30" i="5"/>
  <c r="B39" i="5"/>
  <c r="F41" i="5" l="1"/>
  <c r="C17" i="5"/>
  <c r="C14" i="5"/>
  <c r="C26" i="5"/>
  <c r="C11" i="5"/>
  <c r="C15" i="5"/>
  <c r="C19" i="5"/>
  <c r="C23" i="5"/>
  <c r="C27" i="5"/>
  <c r="C22" i="5"/>
  <c r="C39" i="5"/>
  <c r="C12" i="5"/>
  <c r="C16" i="5"/>
  <c r="C20" i="5"/>
  <c r="C24" i="5"/>
  <c r="C28" i="5"/>
  <c r="C34" i="5"/>
  <c r="C10" i="5"/>
  <c r="C35" i="5"/>
  <c r="C13" i="5"/>
  <c r="C21" i="5"/>
  <c r="C25" i="5"/>
  <c r="C29" i="5"/>
  <c r="C36" i="5"/>
  <c r="C18" i="5"/>
  <c r="C30" i="5"/>
  <c r="C37" i="5"/>
  <c r="C31" i="5"/>
</calcChain>
</file>

<file path=xl/sharedStrings.xml><?xml version="1.0" encoding="utf-8"?>
<sst xmlns="http://schemas.openxmlformats.org/spreadsheetml/2006/main" count="738" uniqueCount="413">
  <si>
    <t>Table 3</t>
  </si>
  <si>
    <t>North Carolina Medicaid</t>
  </si>
  <si>
    <t>State Fiscal Year 2020</t>
  </si>
  <si>
    <t>Enrolled NC Medicaid Providers</t>
  </si>
  <si>
    <t>Provider  Type</t>
  </si>
  <si>
    <t xml:space="preserve">Unduplicated NPI Count  By Type </t>
  </si>
  <si>
    <t>NPI Count with Multiple Taxonomy codes</t>
  </si>
  <si>
    <t>Agencies</t>
  </si>
  <si>
    <t>Allopathic &amp; Osteopathic Physicians</t>
  </si>
  <si>
    <t>Ambulatory Health Care Facilities</t>
  </si>
  <si>
    <t>Behavioral Health &amp; Social Service Providers</t>
  </si>
  <si>
    <t>Chiropractic Providers</t>
  </si>
  <si>
    <t>Dental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</si>
  <si>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</si>
  <si>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</si>
  <si>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</si>
  <si>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</si>
  <si>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</si>
  <si>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</si>
  <si>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</si>
  <si>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</si>
  <si>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</si>
  <si>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</si>
  <si>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</si>
  <si>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</si>
  <si>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 Service Providers</t>
  </si>
  <si>
    <t>Respite Care Facility</t>
  </si>
  <si>
    <t>Speech, Language and Hearing Service Providers</t>
  </si>
  <si>
    <t>Student, Health Care</t>
  </si>
  <si>
    <t>Suppliers</t>
  </si>
  <si>
    <t>Transportation Services</t>
  </si>
  <si>
    <t>TOTAL</t>
  </si>
  <si>
    <t>Note: This is a count of all NPI providers that have a claim and taxonomy in the SFY 2020</t>
  </si>
  <si>
    <t>Source: NCAnayltics Data warehouse</t>
  </si>
  <si>
    <t>Run Date: 09/23/2020</t>
  </si>
  <si>
    <t>Table 4</t>
  </si>
  <si>
    <t>State Fiscal Years 2010 - 2020</t>
  </si>
  <si>
    <t>Sources of NC Medicaid Funds</t>
  </si>
  <si>
    <t>SFY 2010</t>
  </si>
  <si>
    <t>SFY 2011</t>
  </si>
  <si>
    <t>SFY 2012</t>
  </si>
  <si>
    <t>SFY 2013</t>
  </si>
  <si>
    <t>SFY 2014</t>
  </si>
  <si>
    <t>SFY 2015</t>
  </si>
  <si>
    <t>SFY 2016</t>
  </si>
  <si>
    <t>SFY 2017</t>
  </si>
  <si>
    <t>SFY 2018</t>
  </si>
  <si>
    <t>SFY 2019</t>
  </si>
  <si>
    <t>SFY 2020</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</si>
  <si>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</si>
  <si>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</si>
  <si>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</si>
  <si>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</si>
  <si>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</si>
  <si>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</si>
  <si>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</si>
  <si>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</si>
  <si>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</si>
  <si>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</si>
  <si>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</si>
  <si>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</si>
  <si>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</si>
  <si>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</si>
  <si>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2008 - 2020</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</si>
  <si>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</si>
  <si>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</si>
  <si>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</si>
  <si>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</si>
  <si>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</si>
  <si>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</si>
  <si>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</si>
  <si>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</si>
  <si>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</si>
  <si>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</si>
  <si>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</si>
  <si>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</si>
  <si>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</si>
  <si>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</si>
  <si>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</si>
  <si>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</si>
  <si>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</si>
  <si>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</si>
  <si>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</si>
  <si>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</si>
  <si>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</si>
  <si>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</si>
  <si>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</si>
  <si>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</si>
  <si>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</si>
  <si>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</si>
  <si>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</si>
  <si>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</si>
  <si>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</si>
  <si>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</si>
  <si>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</si>
  <si>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1979 - 2020</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</si>
  <si>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</si>
  <si>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</si>
  <si>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</si>
  <si>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</si>
  <si>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</si>
  <si>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</si>
  <si>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</si>
  <si>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</si>
  <si>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</si>
  <si>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</si>
  <si>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</si>
  <si>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</si>
  <si>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</si>
  <si>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</si>
  <si>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</si>
  <si>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</si>
  <si>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</si>
  <si>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</si>
  <si>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</si>
  <si>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</si>
  <si>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</si>
  <si>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</si>
  <si>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</si>
  <si>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</si>
  <si>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</si>
  <si>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</si>
  <si>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</si>
  <si>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</si>
  <si>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</si>
  <si>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</si>
  <si>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</si>
  <si>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</si>
  <si>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</si>
  <si>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</si>
  <si>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</si>
  <si>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</si>
  <si>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</si>
  <si>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</si>
  <si>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</si>
  <si>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</si>
  <si>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</si>
  <si>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</si>
  <si>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</si>
  <si>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</si>
  <si>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</si>
  <si>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</si>
  <si>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</si>
  <si>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</si>
  <si>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</si>
  <si>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</si>
  <si>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</si>
  <si>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</si>
  <si>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</si>
  <si>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</si>
  <si>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</si>
  <si>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</si>
  <si>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</si>
  <si>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</si>
  <si>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 xml:space="preserve">SFY 2018 -% of Total </t>
  </si>
  <si>
    <t xml:space="preserve">SFY 2019 -% of Total </t>
  </si>
  <si>
    <t xml:space="preserve">SFY 2020 -% of Total </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</si>
  <si>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</si>
  <si>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</si>
  <si>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</si>
  <si>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</si>
  <si>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</si>
  <si>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</si>
  <si>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</si>
  <si>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2019 Est. County Population</t>
  </si>
  <si>
    <t>Number of Medicaid Eligibles</t>
  </si>
  <si>
    <t>Expenditure per Eligible</t>
  </si>
  <si>
    <t>Per Capita Expenditure</t>
  </si>
  <si>
    <t>Ranking</t>
  </si>
  <si>
    <t>Eligibles per 1,000 Population</t>
  </si>
  <si>
    <t>% of Medicaid Eligibles based on 2019 Population</t>
  </si>
  <si>
    <t>Swain</t>
  </si>
  <si>
    <t>Vance</t>
  </si>
  <si>
    <t>Robeson</t>
  </si>
  <si>
    <t>Graham</t>
  </si>
  <si>
    <t>Edgecombe</t>
  </si>
  <si>
    <t>Washington</t>
  </si>
  <si>
    <t>Scotland</t>
  </si>
  <si>
    <t>Anson</t>
  </si>
  <si>
    <t>Halifax</t>
  </si>
  <si>
    <t>Richmond</t>
  </si>
  <si>
    <t>Lenoir</t>
  </si>
  <si>
    <t>Bertie</t>
  </si>
  <si>
    <t>Columbus</t>
  </si>
  <si>
    <t>Cleveland</t>
  </si>
  <si>
    <t>Bladen</t>
  </si>
  <si>
    <t>Martin</t>
  </si>
  <si>
    <t>Hertford</t>
  </si>
  <si>
    <t>Northampton</t>
  </si>
  <si>
    <t>Warren</t>
  </si>
  <si>
    <t>Beaufort</t>
  </si>
  <si>
    <t>Jones</t>
  </si>
  <si>
    <t>McDowell</t>
  </si>
  <si>
    <t>Wilson</t>
  </si>
  <si>
    <t>Rockingham</t>
  </si>
  <si>
    <t>Chowan</t>
  </si>
  <si>
    <t>Mitchell</t>
  </si>
  <si>
    <t>Sampson</t>
  </si>
  <si>
    <t>Caldwell</t>
  </si>
  <si>
    <t>Surry</t>
  </si>
  <si>
    <t>Wilkes</t>
  </si>
  <si>
    <t>Nash</t>
  </si>
  <si>
    <t>Montgomery</t>
  </si>
  <si>
    <t>Cherokee</t>
  </si>
  <si>
    <t>Yancey</t>
  </si>
  <si>
    <t>Cumberland</t>
  </si>
  <si>
    <t>Rutherford</t>
  </si>
  <si>
    <t>Ashe</t>
  </si>
  <si>
    <t>Madison</t>
  </si>
  <si>
    <t>Burke</t>
  </si>
  <si>
    <t>Haywood</t>
  </si>
  <si>
    <t>Wayne</t>
  </si>
  <si>
    <t>Gaston</t>
  </si>
  <si>
    <t>Perquimans</t>
  </si>
  <si>
    <t>Caswell</t>
  </si>
  <si>
    <t>Rowan</t>
  </si>
  <si>
    <t>Person</t>
  </si>
  <si>
    <t>Duplin</t>
  </si>
  <si>
    <t>Clay</t>
  </si>
  <si>
    <t>Alleghany</t>
  </si>
  <si>
    <t>Hyde</t>
  </si>
  <si>
    <t>Greene</t>
  </si>
  <si>
    <t>Lee</t>
  </si>
  <si>
    <t>Pitt</t>
  </si>
  <si>
    <t>Pasquotank</t>
  </si>
  <si>
    <t>Pamlico</t>
  </si>
  <si>
    <t>Yadkin</t>
  </si>
  <si>
    <t>Randolph</t>
  </si>
  <si>
    <t>Macon</t>
  </si>
  <si>
    <t>Davidson</t>
  </si>
  <si>
    <t>Stanly</t>
  </si>
  <si>
    <t>Stokes</t>
  </si>
  <si>
    <t>Tyrrell</t>
  </si>
  <si>
    <t>Jackson</t>
  </si>
  <si>
    <t>Catawba</t>
  </si>
  <si>
    <t>Hoke</t>
  </si>
  <si>
    <t>Alamance</t>
  </si>
  <si>
    <t>Transylvania</t>
  </si>
  <si>
    <t>Polk</t>
  </si>
  <si>
    <t>Avery</t>
  </si>
  <si>
    <t>Buncombe</t>
  </si>
  <si>
    <t>Forsyth</t>
  </si>
  <si>
    <t>Pender</t>
  </si>
  <si>
    <t>Franklin</t>
  </si>
  <si>
    <t>Alexander</t>
  </si>
  <si>
    <t>Guilford</t>
  </si>
  <si>
    <t>Craven</t>
  </si>
  <si>
    <t>Harnett</t>
  </si>
  <si>
    <t>Lincoln</t>
  </si>
  <si>
    <t>Granville</t>
  </si>
  <si>
    <t>Johnston</t>
  </si>
  <si>
    <t>Durham</t>
  </si>
  <si>
    <t>Gates</t>
  </si>
  <si>
    <t>Henderson</t>
  </si>
  <si>
    <t>Davie</t>
  </si>
  <si>
    <t>Carteret</t>
  </si>
  <si>
    <t>Iredell</t>
  </si>
  <si>
    <t>Cabarrus</t>
  </si>
  <si>
    <t>Brunswick</t>
  </si>
  <si>
    <t>Moore</t>
  </si>
  <si>
    <t>New Hanover</t>
  </si>
  <si>
    <t>Mecklenburg</t>
  </si>
  <si>
    <t>Onslow</t>
  </si>
  <si>
    <t>Chatham</t>
  </si>
  <si>
    <t>Union</t>
  </si>
  <si>
    <t>Dare</t>
  </si>
  <si>
    <t>Camden</t>
  </si>
  <si>
    <t>Orange</t>
  </si>
  <si>
    <t>Wake</t>
  </si>
  <si>
    <t>Currituck</t>
  </si>
  <si>
    <t>Watauga</t>
  </si>
  <si>
    <t>Unknown</t>
  </si>
  <si>
    <t>State Total</t>
  </si>
  <si>
    <t xml:space="preserve">Source: </t>
  </si>
  <si>
    <t>1.NCAnayltics Data warehouse.</t>
  </si>
  <si>
    <t>2. EJ752 Report.</t>
  </si>
  <si>
    <t>3.County population is obtained from NC Budget and Management (NC OSBM).</t>
  </si>
  <si>
    <t>4. Eligibles are counted in only one county during each year (the last county of record) regardless of whether they may have moved between counties.</t>
  </si>
  <si>
    <t>Note:</t>
  </si>
  <si>
    <t>Health Choice expenditures and eligibles are not included.</t>
  </si>
  <si>
    <t>Table 8</t>
  </si>
  <si>
    <t>NC Medicaid Expenditures by Type of Service</t>
  </si>
  <si>
    <t>Type of Service</t>
  </si>
  <si>
    <t>Expenditures SFY 2020</t>
  </si>
  <si>
    <t>Percentage of Paid Claims and Premiums</t>
  </si>
  <si>
    <t>Percentage of Paid Claims only</t>
  </si>
  <si>
    <t>2020 
Number of Recipients</t>
  </si>
  <si>
    <t>2020 Expenditures per Recipient</t>
  </si>
  <si>
    <t>2019
Number of Recipients</t>
  </si>
  <si>
    <t>2019 Expenditures per Recipient</t>
  </si>
  <si>
    <t>Inpatient Hospital</t>
  </si>
  <si>
    <t>Outpatient Hospital</t>
  </si>
  <si>
    <t>Mental Hospital (&gt; 65)</t>
  </si>
  <si>
    <t>Psychiatric Hospital (&lt; 21)</t>
  </si>
  <si>
    <t>Physician</t>
  </si>
  <si>
    <t>Clinics</t>
  </si>
  <si>
    <t>Nursing Facility</t>
  </si>
  <si>
    <t>Intermediate Care Facility (Mentally Retarded)</t>
  </si>
  <si>
    <t>Dental</t>
  </si>
  <si>
    <t>Prescribed Drugs</t>
  </si>
  <si>
    <t>Home Health</t>
  </si>
  <si>
    <t>CAP/Disabled Adult</t>
  </si>
  <si>
    <t>CAP/Mentally Retarded</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</si>
  <si>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</si>
  <si>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</si>
  <si>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</si>
  <si>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</si>
  <si>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</si>
  <si>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</si>
  <si>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</si>
  <si>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</si>
  <si>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</si>
  <si>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</si>
  <si>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</si>
  <si>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</si>
  <si>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HMO Premiums</t>
  </si>
  <si>
    <t>Total Premiums</t>
  </si>
  <si>
    <t>Grand Total Services and Premiums</t>
  </si>
  <si>
    <t>Total Recipients</t>
  </si>
  <si>
    <t>Expenditures per Recipient</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</si>
  <si>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</si>
  <si>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</si>
  <si>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</si>
  <si>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</si>
  <si>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</si>
  <si>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t>Source:  SFY2020 NCAnaytics data warehouse</t>
  </si>
  <si>
    <t>Table 9</t>
  </si>
  <si>
    <t>NC Medicaid Service Expenditures by Eligibility Group</t>
  </si>
  <si>
    <t>Eligibility Group</t>
  </si>
  <si>
    <t>Total Service Dollars</t>
  </si>
  <si>
    <t>Percent of Service Dollars</t>
  </si>
  <si>
    <t>SFY 2020 Expenditures Per Recipient</t>
  </si>
  <si>
    <t>SFY 2019 Expenditures Per Recipient</t>
  </si>
  <si>
    <t>2019 to 2020 % Change</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</si>
  <si>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</si>
  <si>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</si>
  <si>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</si>
  <si>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</si>
  <si>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</si>
  <si>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</si>
  <si>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</si>
  <si>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</si>
  <si>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</si>
  <si>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</si>
  <si>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Total Service Expenditures for the above groups</t>
  </si>
  <si>
    <t>Unduplicated total number of recipients</t>
  </si>
  <si>
    <t xml:space="preserve">Note1: Unduplicated number of recipients was obtained to reflect that the Medicaid recipient might have appeared more than once among the eligibility groups listed above. </t>
  </si>
  <si>
    <t xml:space="preserve">Note2: Medicare Part A&amp;B were excluded from this table. Also, Family Planning, Adjustments and Medsolution were excluded from this table.  </t>
  </si>
  <si>
    <t>Note3: HealthChoice is not included.</t>
  </si>
  <si>
    <t>Source: NCAnalytics data warehouse.</t>
  </si>
  <si>
    <t>Table 10</t>
  </si>
  <si>
    <t>NC Medicaid Service Expenditures by Service Category</t>
  </si>
  <si>
    <t>MQBQ 
Medicare Qualified Beneficiary ****</t>
  </si>
  <si>
    <t>MQBB+MQBE
Part B Premium Only</t>
  </si>
  <si>
    <t>Other Adult**</t>
  </si>
  <si>
    <t xml:space="preserve"> Children***</t>
  </si>
  <si>
    <t>MSCHIP</t>
  </si>
  <si>
    <t>Breast 
&amp; Cervical 
Cancer</t>
  </si>
  <si>
    <t>Family Planning</t>
  </si>
  <si>
    <t>Infants and Children</t>
  </si>
  <si>
    <t>Medsolution Encounters</t>
  </si>
  <si>
    <t>Alien 
&amp; Refugees</t>
  </si>
  <si>
    <t>Adjustments and Others</t>
  </si>
  <si>
    <t>Mental Hospital (&gt; 65) *</t>
  </si>
  <si>
    <t>Psychiatric Hospital (&lt; 21) *</t>
  </si>
  <si>
    <t>CAP/Mentally Retarded *</t>
  </si>
  <si>
    <t>High Risk Intervention Residential *</t>
  </si>
  <si>
    <t>.</t>
  </si>
  <si>
    <t>Practitioner-Non Physician *</t>
  </si>
  <si>
    <t>Other Services *</t>
  </si>
  <si>
    <t>*HMO Premiums</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</si>
  <si>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</si>
  <si>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</si>
  <si>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</si>
  <si>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</si>
  <si>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</si>
  <si>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</si>
  <si>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</si>
  <si>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</si>
  <si>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</si>
  <si>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</si>
  <si>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Table 11</t>
  </si>
  <si>
    <t>NC Medicaid Service Expenditures for the Elderly</t>
  </si>
  <si>
    <t>MQBQ 
Medicare Qualified Beneficiary</t>
  </si>
  <si>
    <t>Total Qualified Beneficieries</t>
  </si>
  <si>
    <t>Total Elderly Dollars</t>
  </si>
  <si>
    <t>SFY 2020 
% of Total Dollars</t>
  </si>
  <si>
    <t>SFY 2019 
% of Total Dollars</t>
  </si>
  <si>
    <t>SFY 2018 
% of Total Dollars</t>
  </si>
  <si>
    <t>Total Elderly Recipients</t>
  </si>
  <si>
    <t>Expenditures Per Recipient</t>
  </si>
  <si>
    <r>
      <rPr>
        <b/>
        <sz val="10"/>
        <rFont val="Arial"/>
        <family val="2"/>
      </rPr>
      <t>Note</t>
    </r>
    <r>
      <rPr>
        <sz val="10"/>
        <rFont val="Arial"/>
        <family val="2"/>
      </rPr>
      <t>: Service Expenditure/Recipient amounts do not contain adjustments, settlements or administrative costs.</t>
    </r>
  </si>
  <si>
    <r>
      <rPr>
        <b/>
        <sz val="10"/>
        <color theme="1"/>
        <rFont val="Arial"/>
        <family val="2"/>
      </rPr>
      <t xml:space="preserve">Source: </t>
    </r>
    <r>
      <rPr>
        <sz val="10"/>
        <color theme="1"/>
        <rFont val="Arial"/>
        <family val="2"/>
      </rPr>
      <t xml:space="preserve"> NCAnalytics data warehouse</t>
    </r>
  </si>
  <si>
    <t>Table 12</t>
  </si>
  <si>
    <t>NC Medicaid Service Expenditures for the Disabled &amp; Blind</t>
  </si>
  <si>
    <t>Total Blind &amp; Disabled Dollars</t>
  </si>
  <si>
    <t>SFY 2020
% of Total Dollars</t>
  </si>
  <si>
    <t>Total Disabled/Blind Recipients</t>
  </si>
  <si>
    <t>Service Expenditures Per Recipient</t>
  </si>
  <si>
    <r>
      <rPr>
        <b/>
        <sz val="8"/>
        <rFont val="Arial"/>
        <family val="2"/>
      </rPr>
      <t>Note</t>
    </r>
    <r>
      <rPr>
        <sz val="8"/>
        <rFont val="Arial"/>
        <family val="2"/>
      </rPr>
      <t>: Service Expenditure/Recipient amounts do not contain adjustments, settlements or administrative costs.</t>
    </r>
  </si>
  <si>
    <t>Table 13</t>
  </si>
  <si>
    <t xml:space="preserve">NC Medicaid Service Expenditures for Families and Children </t>
  </si>
  <si>
    <t>AFDC Adults</t>
  </si>
  <si>
    <t>% of Service Dollars</t>
  </si>
  <si>
    <t xml:space="preserve">Special  Pregnant  Women </t>
  </si>
  <si>
    <t>AFDC Children &amp; Other Children</t>
  </si>
  <si>
    <t>Breast Cervical</t>
  </si>
  <si>
    <t>Total Families &amp;  Children  Dollars</t>
  </si>
  <si>
    <r>
      <rPr>
        <b/>
        <sz val="10"/>
        <color theme="1"/>
        <rFont val="Arial"/>
        <family val="2"/>
      </rPr>
      <t xml:space="preserve">Source: </t>
    </r>
    <r>
      <rPr>
        <sz val="10"/>
        <color theme="1"/>
        <rFont val="Arial"/>
        <family val="2"/>
      </rPr>
      <t xml:space="preserve"> NCAnalytics data warehouse </t>
    </r>
    <r>
      <rPr>
        <sz val="10"/>
        <color rgb="FFFF0000"/>
        <rFont val="Calibri"/>
        <family val="2"/>
        <scheme val="minor"/>
      </rPr>
      <t/>
    </r>
  </si>
  <si>
    <t>Table 14</t>
  </si>
  <si>
    <t>NC Medicaid Service Expenditures for MedSolution, Alien &amp; Refugees, and Adjustment</t>
  </si>
  <si>
    <r>
      <t>Service Expenditures Per Recipien</t>
    </r>
    <r>
      <rPr>
        <b/>
        <sz val="10"/>
        <color theme="1"/>
        <rFont val="Arial"/>
        <family val="2"/>
      </rPr>
      <t>t</t>
    </r>
  </si>
  <si>
    <r>
      <rPr>
        <b/>
        <sz val="10"/>
        <color theme="1"/>
        <rFont val="Arial"/>
        <family val="2"/>
      </rPr>
      <t xml:space="preserve">Source: </t>
    </r>
    <r>
      <rPr>
        <sz val="10"/>
        <color theme="1"/>
        <rFont val="Arial"/>
        <family val="2"/>
      </rPr>
      <t xml:space="preserve"> NCAnalytics data warehouse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</si>
</sst>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_);\(0.00%\)"/>
    <numFmt numFmtId="172" formatCode="#,##0;[Red]#,##0"/>
    <numFmt numFmtId="173" formatCode="[$$-409]#,##0"/>
  </numFmts>
  <fonts count="43">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System"/>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FF0000"/>
      <name val="Calibri"/>
      <family val="2"/>
      <scheme val="minor"/>
    </font>
    <font>
      <sz val="11"/>
      <color theme="1"/>
      <name val="Arial"/>
      <family val="2"/>
    </font>
    <font>
      <b/>
      <sz val="10"/>
      <color theme="1"/>
      <name val="Arial"/>
      <family val="2"/>
    </font>
    <font>
      <sz val="10"/>
      <color theme="1"/>
      <name val="Arial"/>
      <family val="2"/>
    </font>
    <font>
      <b/>
      <sz val="11"/>
      <color theme="1"/>
      <name val="Arial"/>
      <family val="2"/>
    </font>
    <font>
      <sz val="14"/>
      <color theme="1"/>
      <name val="Arial"/>
      <family val="2"/>
    </font>
    <font>
      <sz val="11"/>
      <name val="Arial"/>
      <family val="2"/>
    </font>
    <font>
      <sz val="14"/>
      <name val="Arial"/>
      <family val="2"/>
    </font>
    <font>
      <b/>
      <sz val="1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b/>
      <sz val="10"/>
      <color indexed="12"/>
      <name val="Arial"/>
      <family val="2"/>
    </font>
    <font>
      <b/>
      <sz val="8"/>
      <color indexed="12"/>
      <name val="Arial"/>
      <family val="2"/>
    </font>
    <font>
      <sz val="8"/>
      <color theme="1"/>
      <name val="Arial"/>
      <family val="2"/>
    </font>
    <font>
      <b/>
      <sz val="8"/>
      <name val="Arial"/>
      <family val="2"/>
    </font>
    <font>
      <sz val="11"/>
      <color rgb="FF9C5700"/>
      <name val="Calibri"/>
      <family val="2"/>
      <scheme val="minor"/>
    </font>
    <font>
      <sz val="10"/>
      <color indexed="8"/>
      <name val="Arial, Helvetica, sans-serif"/>
    </font>
    <font>
      <sz val="10"/>
      <name val="Trebuchet MS"/>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8">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9" fontId="5" fillId="0" borderId="0" applyFill="0"/>
    <xf numFmtId="0" fontId="6" fillId="0" borderId="0"/>
    <xf numFmtId="0" fontId="3" fillId="0" borderId="0"/>
    <xf numFmtId="0" fontId="6"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1" fillId="10"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6"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4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cellStyleXfs>
  <cellXfs count="395">
    <xf numFmtId="0" fontId="0" fillId="0" borderId="0" xfId="0"/>
    <xf numFmtId="0" fontId="23" fillId="0" borderId="0" xfId="0" applyFont="1"/>
    <xf numFmtId="165" fontId="23" fillId="0" borderId="0" xfId="2" applyNumberFormat="1" applyFont="1"/>
    <xf numFmtId="0" fontId="23" fillId="0" borderId="0" xfId="0" applyFont="1" applyAlignment="1">
      <alignment horizontal="right"/>
    </xf>
    <xf numFmtId="0" fontId="24" fillId="0" borderId="1" xfId="0" applyFont="1" applyFill="1" applyBorder="1" applyAlignment="1">
      <alignment horizontal="left"/>
    </xf>
    <xf numFmtId="165" fontId="24" fillId="0" borderId="1" xfId="2" applyNumberFormat="1" applyFont="1" applyFill="1" applyBorder="1" applyAlignment="1">
      <alignment horizontal="right" wrapText="1"/>
    </xf>
    <xf numFmtId="0" fontId="23" fillId="0" borderId="0" xfId="0" applyFont="1" applyFill="1" applyBorder="1"/>
    <xf numFmtId="165" fontId="25" fillId="0" borderId="0" xfId="2" applyNumberFormat="1" applyFont="1" applyFill="1"/>
    <xf numFmtId="49" fontId="24" fillId="0" borderId="0" xfId="0" applyNumberFormat="1" applyFont="1" applyFill="1"/>
    <xf numFmtId="0" fontId="26" fillId="0" borderId="0" xfId="0" applyFont="1"/>
    <xf numFmtId="0" fontId="25" fillId="0" borderId="0" xfId="0" applyFont="1" applyFill="1"/>
    <xf numFmtId="0" fontId="25" fillId="0" borderId="0" xfId="0" applyFont="1" applyFill="1" applyAlignment="1"/>
    <xf numFmtId="165" fontId="25" fillId="0" borderId="0" xfId="2" applyNumberFormat="1" applyFont="1" applyFill="1" applyBorder="1"/>
    <xf numFmtId="0" fontId="23" fillId="0" borderId="0" xfId="0" applyFont="1" applyBorder="1"/>
    <xf numFmtId="0" fontId="25" fillId="0" borderId="0" xfId="0" applyFont="1" applyFill="1" applyAlignment="1">
      <alignment wrapText="1"/>
    </xf>
    <xf numFmtId="165" fontId="23" fillId="0" borderId="0" xfId="2" applyNumberFormat="1" applyFont="1" applyFill="1"/>
    <xf numFmtId="165" fontId="27" fillId="0" borderId="0" xfId="2" applyNumberFormat="1" applyFont="1" applyAlignment="1">
      <alignment horizontal="right"/>
    </xf>
    <xf numFmtId="0" fontId="28" fillId="0" borderId="0" xfId="9" applyFont="1" applyBorder="1"/>
    <xf numFmtId="0" fontId="28" fillId="0" borderId="0" xfId="9" applyFont="1" applyBorder="1" applyAlignment="1">
      <alignment horizontal="right"/>
    </xf>
    <xf numFmtId="0" fontId="6" fillId="0" borderId="0" xfId="9" applyFont="1" applyBorder="1" applyAlignment="1">
      <alignment horizontal="center"/>
    </xf>
    <xf numFmtId="0" fontId="30" fillId="0" borderId="1" xfId="9" applyFont="1" applyBorder="1" applyAlignment="1">
      <alignment horizontal="right"/>
    </xf>
    <xf numFmtId="0" fontId="6" fillId="0" borderId="0" xfId="9" applyFont="1" applyBorder="1"/>
    <xf numFmtId="166" fontId="6" fillId="0" borderId="0" xfId="9" applyNumberFormat="1" applyFont="1" applyBorder="1" applyAlignment="1">
      <alignment horizontal="right"/>
    </xf>
    <xf numFmtId="166" fontId="6" fillId="0" borderId="1" xfId="9" applyNumberFormat="1" applyFont="1" applyBorder="1" applyAlignment="1">
      <alignment horizontal="right"/>
    </xf>
    <xf numFmtId="166" fontId="6" fillId="0" borderId="0" xfId="9" applyNumberFormat="1" applyFont="1" applyBorder="1"/>
    <xf numFmtId="0" fontId="30" fillId="0" borderId="0" xfId="9" applyFont="1" applyBorder="1"/>
    <xf numFmtId="0" fontId="6" fillId="0" borderId="0" xfId="9" applyFont="1" applyBorder="1" applyAlignment="1">
      <alignment horizontal="right"/>
    </xf>
    <xf numFmtId="167" fontId="6" fillId="0" borderId="0" xfId="9" applyNumberFormat="1" applyFont="1" applyBorder="1"/>
    <xf numFmtId="168" fontId="6" fillId="0" borderId="0" xfId="9" applyNumberFormat="1" applyFont="1" applyBorder="1" applyAlignment="1">
      <alignment horizontal="right"/>
    </xf>
    <xf numFmtId="10" fontId="6" fillId="0" borderId="1" xfId="9" applyNumberFormat="1" applyFont="1" applyBorder="1" applyAlignment="1">
      <alignment horizontal="right"/>
    </xf>
    <xf numFmtId="0" fontId="30" fillId="0" borderId="0" xfId="9" applyFont="1" applyBorder="1" applyAlignment="1">
      <alignment horizontal="left"/>
    </xf>
    <xf numFmtId="0" fontId="33" fillId="0" borderId="0" xfId="9" applyFont="1" applyBorder="1" applyAlignment="1">
      <alignment horizontal="center"/>
    </xf>
    <xf numFmtId="0" fontId="33" fillId="0" borderId="0" xfId="9" applyFont="1" applyBorder="1"/>
    <xf numFmtId="0" fontId="33" fillId="0" borderId="0" xfId="9" applyFont="1" applyBorder="1" applyAlignment="1">
      <alignment horizontal="right"/>
    </xf>
    <xf numFmtId="166" fontId="33" fillId="0" borderId="0" xfId="9" applyNumberFormat="1" applyFont="1" applyBorder="1" applyAlignment="1">
      <alignment horizontal="right"/>
    </xf>
    <xf numFmtId="0" fontId="28" fillId="0" borderId="0" xfId="9" applyFont="1"/>
    <xf numFmtId="0" fontId="28" fillId="0" borderId="0" xfId="9" applyFont="1" applyAlignment="1">
      <alignment horizontal="right"/>
    </xf>
    <xf numFmtId="0" fontId="6" fillId="0" borderId="0" xfId="9" applyFont="1"/>
    <xf numFmtId="0" fontId="6" fillId="0" borderId="0" xfId="9" applyFont="1" applyAlignment="1">
      <alignment horizontal="right"/>
    </xf>
    <xf numFmtId="0" fontId="30" fillId="0" borderId="1" xfId="9" applyFont="1" applyBorder="1" applyAlignment="1">
      <alignment horizontal="left" wrapText="1"/>
    </xf>
    <xf numFmtId="0" fontId="30" fillId="0" borderId="1" xfId="9" applyFont="1" applyBorder="1" applyAlignment="1">
      <alignment horizontal="right" wrapText="1"/>
    </xf>
    <xf numFmtId="0" fontId="30" fillId="0" borderId="0" xfId="9" applyFont="1" applyBorder="1" applyAlignment="1">
      <alignment wrapText="1"/>
    </xf>
    <xf numFmtId="0" fontId="6" fillId="0" borderId="0" xfId="9" applyFont="1" applyAlignment="1"/>
    <xf numFmtId="0" fontId="6" fillId="0" borderId="0" xfId="9" applyFont="1" applyAlignment="1">
      <alignment horizontal="right" wrapText="1"/>
    </xf>
    <xf numFmtId="0" fontId="6" fillId="0" borderId="0" xfId="9" applyFont="1" applyAlignment="1">
      <alignment wrapText="1"/>
    </xf>
    <xf numFmtId="0" fontId="25" fillId="0" borderId="0" xfId="0" applyFont="1" applyAlignment="1">
      <alignment vertical="center"/>
    </xf>
    <xf numFmtId="10" fontId="6" fillId="0" borderId="0" xfId="9" applyNumberFormat="1" applyFont="1"/>
    <xf numFmtId="166" fontId="6" fillId="0" borderId="0" xfId="9" applyNumberFormat="1" applyFont="1"/>
    <xf numFmtId="10" fontId="25" fillId="0" borderId="0" xfId="9" applyNumberFormat="1" applyFont="1"/>
    <xf numFmtId="0" fontId="25" fillId="0" borderId="0" xfId="9" applyFont="1"/>
    <xf numFmtId="0" fontId="30" fillId="0" borderId="0" xfId="7" applyFont="1" applyFill="1" applyBorder="1" applyAlignment="1">
      <alignment horizontal="left" wrapText="1"/>
    </xf>
    <xf numFmtId="0" fontId="30" fillId="0" borderId="0" xfId="7" applyFont="1" applyFill="1" applyBorder="1" applyAlignment="1">
      <alignment horizontal="right" wrapText="1"/>
    </xf>
    <xf numFmtId="0" fontId="30" fillId="0" borderId="0" xfId="7" applyFont="1" applyFill="1" applyBorder="1" applyAlignment="1">
      <alignment wrapText="1"/>
    </xf>
    <xf numFmtId="0" fontId="6" fillId="0" borderId="0" xfId="7" applyFont="1" applyFill="1" applyBorder="1" applyAlignment="1">
      <alignment horizontal="left"/>
    </xf>
    <xf numFmtId="3" fontId="6" fillId="0" borderId="0" xfId="7" applyNumberFormat="1" applyFont="1" applyFill="1" applyBorder="1" applyAlignment="1">
      <alignment horizontal="right"/>
    </xf>
    <xf numFmtId="10" fontId="6" fillId="0" borderId="0" xfId="7" applyNumberFormat="1" applyFont="1" applyFill="1" applyBorder="1" applyAlignment="1">
      <alignment horizontal="right"/>
    </xf>
    <xf numFmtId="0" fontId="6" fillId="0" borderId="0" xfId="7" applyFont="1" applyBorder="1"/>
    <xf numFmtId="3" fontId="6" fillId="0" borderId="0" xfId="7" applyNumberFormat="1" applyFont="1" applyBorder="1"/>
    <xf numFmtId="0" fontId="25" fillId="0" borderId="0" xfId="7" applyFont="1" applyFill="1" applyBorder="1" applyAlignment="1">
      <alignment horizontal="left"/>
    </xf>
    <xf numFmtId="0" fontId="6" fillId="0" borderId="0" xfId="7" applyFont="1" applyBorder="1" applyAlignment="1">
      <alignment horizontal="left" wrapText="1"/>
    </xf>
    <xf numFmtId="3" fontId="6" fillId="0" borderId="0" xfId="7" applyNumberFormat="1" applyFont="1" applyBorder="1" applyAlignment="1">
      <alignment horizontal="right"/>
    </xf>
    <xf numFmtId="0" fontId="6" fillId="0" borderId="0" xfId="7" applyFont="1" applyBorder="1" applyAlignment="1">
      <alignment horizontal="right"/>
    </xf>
    <xf numFmtId="0" fontId="25" fillId="0" borderId="0" xfId="7" applyFont="1" applyBorder="1" applyAlignment="1">
      <alignment horizontal="left" wrapText="1"/>
    </xf>
    <xf numFmtId="168" fontId="6" fillId="0" borderId="0" xfId="7" applyNumberFormat="1" applyFont="1" applyBorder="1" applyAlignment="1">
      <alignment horizontal="right"/>
    </xf>
    <xf numFmtId="168" fontId="25" fillId="0" borderId="0" xfId="7" applyNumberFormat="1" applyFont="1" applyBorder="1" applyAlignment="1">
      <alignment horizontal="right"/>
    </xf>
    <xf numFmtId="0" fontId="6" fillId="0" borderId="0" xfId="7" applyFont="1" applyBorder="1" applyAlignment="1">
      <alignment horizontal="left"/>
    </xf>
    <xf numFmtId="0" fontId="6" fillId="0" borderId="0" xfId="7" applyFont="1" applyFill="1" applyBorder="1"/>
    <xf numFmtId="0" fontId="30" fillId="0" borderId="0" xfId="7" applyFont="1" applyFill="1" applyBorder="1" applyAlignment="1">
      <alignment horizontal="left"/>
    </xf>
    <xf numFmtId="0" fontId="30" fillId="0" borderId="0" xfId="7" applyFont="1" applyFill="1" applyBorder="1" applyAlignment="1">
      <alignment horizontal="right"/>
    </xf>
    <xf numFmtId="3" fontId="25" fillId="0" borderId="0" xfId="0" applyNumberFormat="1" applyFont="1"/>
    <xf numFmtId="3" fontId="25" fillId="0" borderId="0" xfId="2" applyNumberFormat="1" applyFont="1"/>
    <xf numFmtId="0" fontId="25" fillId="0" borderId="0" xfId="7" applyFont="1" applyBorder="1" applyAlignment="1">
      <alignment horizontal="right"/>
    </xf>
    <xf numFmtId="0" fontId="25" fillId="0" borderId="0" xfId="7" applyFont="1" applyBorder="1"/>
    <xf numFmtId="10" fontId="6" fillId="0" borderId="0" xfId="7" applyNumberFormat="1" applyFont="1" applyBorder="1" applyAlignment="1">
      <alignment horizontal="right"/>
    </xf>
    <xf numFmtId="0" fontId="29" fillId="0" borderId="0" xfId="7" applyFont="1" applyBorder="1" applyAlignment="1">
      <alignment horizontal="right"/>
    </xf>
    <xf numFmtId="169" fontId="34" fillId="0" borderId="1" xfId="6" applyFont="1" applyFill="1" applyBorder="1" applyAlignment="1" applyProtection="1">
      <alignment horizontal="left" wrapText="1"/>
      <protection locked="0"/>
    </xf>
    <xf numFmtId="165" fontId="24" fillId="0" borderId="1" xfId="6" applyNumberFormat="1" applyFont="1" applyFill="1" applyBorder="1" applyAlignment="1" applyProtection="1">
      <alignment horizontal="right" wrapText="1"/>
      <protection locked="0"/>
    </xf>
    <xf numFmtId="44" fontId="24" fillId="0" borderId="1" xfId="1" applyFont="1" applyFill="1" applyBorder="1" applyAlignment="1" applyProtection="1">
      <alignment horizontal="right" wrapText="1"/>
      <protection locked="0"/>
    </xf>
    <xf numFmtId="165" fontId="34" fillId="0" borderId="1" xfId="6" applyNumberFormat="1" applyFont="1" applyFill="1" applyBorder="1" applyAlignment="1" applyProtection="1">
      <alignment horizontal="right" wrapText="1"/>
      <protection locked="0"/>
    </xf>
    <xf numFmtId="164" fontId="34" fillId="0" borderId="1" xfId="1" applyNumberFormat="1" applyFont="1" applyFill="1" applyBorder="1" applyAlignment="1" applyProtection="1">
      <alignment horizontal="right" wrapText="1"/>
      <protection locked="0"/>
    </xf>
    <xf numFmtId="165" fontId="34" fillId="0" borderId="1" xfId="2" applyNumberFormat="1" applyFont="1" applyFill="1" applyBorder="1" applyAlignment="1" applyProtection="1">
      <alignment horizontal="right" wrapText="1"/>
      <protection locked="0"/>
    </xf>
    <xf numFmtId="0" fontId="24" fillId="0" borderId="1" xfId="0" applyFont="1" applyFill="1" applyBorder="1" applyAlignment="1">
      <alignment horizontal="right" wrapText="1"/>
    </xf>
    <xf numFmtId="0" fontId="35" fillId="3" borderId="0" xfId="0" applyNumberFormat="1" applyFont="1" applyFill="1" applyBorder="1" applyAlignment="1" applyProtection="1">
      <alignment horizontal="left" wrapText="1"/>
    </xf>
    <xf numFmtId="3" fontId="35" fillId="3" borderId="0" xfId="2" applyNumberFormat="1" applyFont="1" applyFill="1" applyBorder="1" applyAlignment="1" applyProtection="1">
      <alignment horizontal="right" wrapText="1"/>
    </xf>
    <xf numFmtId="165" fontId="25" fillId="0" borderId="0" xfId="2" applyNumberFormat="1" applyFont="1" applyBorder="1"/>
    <xf numFmtId="168" fontId="25" fillId="0" borderId="0" xfId="3" applyNumberFormat="1" applyFont="1" applyBorder="1"/>
    <xf numFmtId="3" fontId="35" fillId="0" borderId="0" xfId="2" applyNumberFormat="1" applyFont="1" applyFill="1" applyBorder="1" applyAlignment="1" applyProtection="1">
      <alignment horizontal="right" wrapText="1"/>
    </xf>
    <xf numFmtId="3" fontId="25" fillId="0" borderId="0" xfId="2" applyNumberFormat="1" applyFont="1" applyFill="1" applyBorder="1"/>
    <xf numFmtId="165" fontId="24" fillId="0" borderId="0" xfId="0" applyNumberFormat="1" applyFont="1"/>
    <xf numFmtId="164" fontId="25" fillId="0" borderId="0" xfId="1" applyNumberFormat="1" applyFont="1" applyBorder="1"/>
    <xf numFmtId="0" fontId="25" fillId="0" borderId="0" xfId="0" applyFont="1" applyBorder="1"/>
    <xf numFmtId="0" fontId="34" fillId="3" borderId="0" xfId="0" applyNumberFormat="1" applyFont="1" applyFill="1" applyBorder="1" applyAlignment="1" applyProtection="1">
      <alignment horizontal="left" wrapText="1"/>
    </xf>
    <xf numFmtId="165" fontId="34" fillId="3" borderId="0" xfId="2" applyNumberFormat="1" applyFont="1" applyFill="1" applyBorder="1" applyAlignment="1" applyProtection="1">
      <alignment horizontal="right" wrapText="1"/>
    </xf>
    <xf numFmtId="166" fontId="24" fillId="0" borderId="0" xfId="1" applyNumberFormat="1" applyFont="1" applyBorder="1"/>
    <xf numFmtId="164" fontId="24" fillId="0" borderId="0" xfId="1" applyNumberFormat="1" applyFont="1" applyBorder="1"/>
    <xf numFmtId="0" fontId="24" fillId="0" borderId="0" xfId="0" applyFont="1" applyBorder="1"/>
    <xf numFmtId="10" fontId="24" fillId="0" borderId="0" xfId="3" applyNumberFormat="1" applyFont="1" applyBorder="1"/>
    <xf numFmtId="0" fontId="24" fillId="0" borderId="0" xfId="0" applyFont="1"/>
    <xf numFmtId="0" fontId="25" fillId="0" borderId="0" xfId="0" applyFont="1" applyBorder="1" applyAlignment="1">
      <alignment horizontal="left"/>
    </xf>
    <xf numFmtId="10" fontId="25" fillId="0" borderId="0" xfId="3" applyNumberFormat="1" applyFont="1" applyBorder="1"/>
    <xf numFmtId="0" fontId="25" fillId="0" borderId="0" xfId="0" applyFont="1"/>
    <xf numFmtId="0" fontId="30" fillId="2" borderId="0" xfId="0" applyFont="1" applyFill="1" applyBorder="1" applyAlignment="1">
      <alignment horizontal="left" wrapText="1"/>
    </xf>
    <xf numFmtId="9" fontId="24" fillId="0" borderId="0" xfId="3" applyFont="1" applyBorder="1"/>
    <xf numFmtId="169" fontId="34" fillId="2" borderId="0" xfId="6" applyFont="1" applyFill="1" applyBorder="1" applyAlignment="1" applyProtection="1">
      <alignment horizontal="right"/>
      <protection locked="0"/>
    </xf>
    <xf numFmtId="3" fontId="35" fillId="2" borderId="0" xfId="6" applyNumberFormat="1" applyFont="1" applyFill="1" applyBorder="1" applyAlignment="1" applyProtection="1">
      <alignment horizontal="left"/>
      <protection locked="0"/>
    </xf>
    <xf numFmtId="0" fontId="24" fillId="0" borderId="0" xfId="0" applyFont="1" applyAlignment="1">
      <alignment horizontal="right" indent="2"/>
    </xf>
    <xf numFmtId="0" fontId="6" fillId="0" borderId="0" xfId="7" applyFont="1" applyFill="1"/>
    <xf numFmtId="164" fontId="25" fillId="0" borderId="0" xfId="1" applyNumberFormat="1" applyFont="1"/>
    <xf numFmtId="0" fontId="30" fillId="2" borderId="0" xfId="0" applyFont="1" applyFill="1" applyBorder="1" applyAlignment="1">
      <alignment horizontal="center"/>
    </xf>
    <xf numFmtId="0" fontId="30" fillId="2" borderId="0" xfId="0" applyFont="1" applyFill="1" applyBorder="1"/>
    <xf numFmtId="0" fontId="25" fillId="0" borderId="0" xfId="0" applyFont="1" applyFill="1" applyBorder="1" applyAlignment="1">
      <alignment horizontal="left"/>
    </xf>
    <xf numFmtId="0" fontId="25" fillId="0" borderId="0" xfId="0" applyFont="1" applyFill="1" applyBorder="1"/>
    <xf numFmtId="164" fontId="25" fillId="0" borderId="0" xfId="1" applyNumberFormat="1" applyFont="1" applyFill="1" applyBorder="1"/>
    <xf numFmtId="9" fontId="25" fillId="0" borderId="0" xfId="3" applyFont="1" applyFill="1" applyBorder="1"/>
    <xf numFmtId="165" fontId="25" fillId="0" borderId="0" xfId="2" applyNumberFormat="1" applyFont="1"/>
    <xf numFmtId="10" fontId="25" fillId="0" borderId="0" xfId="3" applyNumberFormat="1" applyFont="1"/>
    <xf numFmtId="0" fontId="25" fillId="0" borderId="0" xfId="0" applyFont="1" applyAlignment="1">
      <alignment horizontal="left"/>
    </xf>
    <xf numFmtId="0" fontId="30" fillId="0" borderId="0" xfId="7" applyFont="1" applyBorder="1" applyAlignment="1">
      <alignment horizontal="left"/>
    </xf>
    <xf numFmtId="0" fontId="24" fillId="0" borderId="0" xfId="0" applyFont="1" applyFill="1" applyAlignment="1">
      <alignment horizontal="right" wrapText="1"/>
    </xf>
    <xf numFmtId="0" fontId="24" fillId="0" borderId="0" xfId="0" applyFont="1" applyFill="1" applyAlignment="1">
      <alignment horizontal="center" wrapText="1"/>
    </xf>
    <xf numFmtId="164" fontId="24" fillId="0" borderId="0" xfId="1" applyNumberFormat="1" applyFont="1" applyBorder="1" applyAlignment="1">
      <alignment horizontal="right"/>
    </xf>
    <xf numFmtId="10" fontId="27" fillId="0" borderId="0" xfId="3" applyNumberFormat="1" applyFont="1" applyAlignment="1">
      <alignment horizontal="right"/>
    </xf>
    <xf numFmtId="4" fontId="30" fillId="0" borderId="1" xfId="0" applyNumberFormat="1" applyFont="1" applyFill="1" applyBorder="1" applyAlignment="1">
      <alignment horizontal="left" wrapText="1"/>
    </xf>
    <xf numFmtId="3" fontId="24" fillId="0" borderId="1" xfId="0" applyNumberFormat="1" applyFont="1" applyFill="1" applyBorder="1" applyAlignment="1">
      <alignment horizontal="right" wrapText="1"/>
    </xf>
    <xf numFmtId="168" fontId="30" fillId="0" borderId="1" xfId="0" applyNumberFormat="1" applyFont="1" applyFill="1" applyBorder="1" applyAlignment="1">
      <alignment horizontal="right" wrapText="1"/>
    </xf>
    <xf numFmtId="3" fontId="30" fillId="0" borderId="1" xfId="0" applyNumberFormat="1" applyFont="1" applyFill="1" applyBorder="1" applyAlignment="1">
      <alignment horizontal="right" wrapText="1"/>
    </xf>
    <xf numFmtId="164" fontId="24" fillId="0" borderId="1" xfId="1" applyNumberFormat="1" applyFont="1" applyFill="1" applyBorder="1" applyAlignment="1">
      <alignment horizontal="right" wrapText="1"/>
    </xf>
    <xf numFmtId="0" fontId="30" fillId="0" borderId="0" xfId="0" applyFont="1" applyFill="1" applyBorder="1" applyAlignment="1">
      <alignment horizontal="center"/>
    </xf>
    <xf numFmtId="0" fontId="30" fillId="0" borderId="0" xfId="0" applyFont="1" applyFill="1" applyAlignment="1">
      <alignment horizontal="center"/>
    </xf>
    <xf numFmtId="0" fontId="6" fillId="0" borderId="0" xfId="0" applyFont="1" applyFill="1" applyAlignment="1">
      <alignment horizontal="center"/>
    </xf>
    <xf numFmtId="49" fontId="25" fillId="0" borderId="0" xfId="0" applyNumberFormat="1" applyFont="1" applyBorder="1"/>
    <xf numFmtId="168" fontId="6" fillId="0" borderId="0" xfId="1" quotePrefix="1" applyNumberFormat="1" applyFont="1" applyBorder="1"/>
    <xf numFmtId="0" fontId="6" fillId="0" borderId="0" xfId="0" quotePrefix="1" applyNumberFormat="1" applyFont="1" applyBorder="1"/>
    <xf numFmtId="168" fontId="25" fillId="0" borderId="1" xfId="3" applyNumberFormat="1" applyFont="1" applyBorder="1"/>
    <xf numFmtId="168" fontId="6" fillId="0" borderId="1" xfId="1" quotePrefix="1" applyNumberFormat="1" applyFont="1" applyBorder="1"/>
    <xf numFmtId="165" fontId="25" fillId="0" borderId="1" xfId="2" applyNumberFormat="1" applyFont="1" applyBorder="1"/>
    <xf numFmtId="0" fontId="30" fillId="0" borderId="0" xfId="0" applyFont="1" applyBorder="1" applyAlignment="1">
      <alignment horizontal="left"/>
    </xf>
    <xf numFmtId="166" fontId="24" fillId="0" borderId="0" xfId="0" applyNumberFormat="1" applyFont="1" applyBorder="1"/>
    <xf numFmtId="168" fontId="24" fillId="0" borderId="0" xfId="3" applyNumberFormat="1" applyFont="1" applyBorder="1"/>
    <xf numFmtId="168" fontId="30" fillId="0" borderId="0" xfId="1" quotePrefix="1" applyNumberFormat="1" applyFont="1" applyBorder="1"/>
    <xf numFmtId="0" fontId="30" fillId="0" borderId="0" xfId="0" applyFont="1" applyBorder="1"/>
    <xf numFmtId="164" fontId="30" fillId="0" borderId="0" xfId="0" quotePrefix="1" applyNumberFormat="1" applyFont="1" applyBorder="1"/>
    <xf numFmtId="0" fontId="25" fillId="0" borderId="1" xfId="0" applyFont="1" applyBorder="1"/>
    <xf numFmtId="164" fontId="25" fillId="0" borderId="1" xfId="1" applyNumberFormat="1" applyFont="1" applyBorder="1"/>
    <xf numFmtId="165" fontId="24" fillId="35" borderId="0" xfId="2" applyNumberFormat="1" applyFont="1" applyFill="1" applyBorder="1"/>
    <xf numFmtId="0" fontId="30" fillId="0" borderId="0" xfId="0" quotePrefix="1" applyNumberFormat="1" applyFont="1" applyBorder="1"/>
    <xf numFmtId="0" fontId="30" fillId="0" borderId="0" xfId="0" applyNumberFormat="1" applyFont="1" applyBorder="1" applyAlignment="1">
      <alignment horizontal="left" indent="1"/>
    </xf>
    <xf numFmtId="166" fontId="24" fillId="0" borderId="0" xfId="1" applyNumberFormat="1" applyFont="1" applyFill="1" applyBorder="1"/>
    <xf numFmtId="0" fontId="30" fillId="0" borderId="0" xfId="0" applyNumberFormat="1" applyFont="1" applyBorder="1"/>
    <xf numFmtId="0" fontId="6" fillId="0" borderId="0" xfId="0" applyFont="1" applyFill="1"/>
    <xf numFmtId="0" fontId="25" fillId="0" borderId="0" xfId="0" applyFont="1" applyAlignment="1">
      <alignment horizontal="right"/>
    </xf>
    <xf numFmtId="3" fontId="30" fillId="0" borderId="0" xfId="0" applyNumberFormat="1" applyFont="1" applyFill="1" applyBorder="1" applyAlignment="1">
      <alignment horizontal="left"/>
    </xf>
    <xf numFmtId="164" fontId="30" fillId="0" borderId="0" xfId="1" applyNumberFormat="1" applyFont="1" applyFill="1" applyBorder="1" applyAlignment="1">
      <alignment horizontal="left"/>
    </xf>
    <xf numFmtId="3" fontId="30" fillId="0" borderId="0" xfId="0" applyNumberFormat="1" applyFont="1" applyFill="1" applyBorder="1" applyAlignment="1">
      <alignment horizontal="center"/>
    </xf>
    <xf numFmtId="0" fontId="30" fillId="0" borderId="0" xfId="0" applyFont="1" applyFill="1" applyBorder="1"/>
    <xf numFmtId="168" fontId="24" fillId="0" borderId="0" xfId="0" applyNumberFormat="1" applyFont="1"/>
    <xf numFmtId="168" fontId="25" fillId="0" borderId="0" xfId="0" applyNumberFormat="1" applyFont="1" applyFill="1" applyBorder="1"/>
    <xf numFmtId="44" fontId="24" fillId="0" borderId="0" xfId="0" applyNumberFormat="1" applyFont="1"/>
    <xf numFmtId="166" fontId="25" fillId="0" borderId="0" xfId="0" applyNumberFormat="1" applyFont="1"/>
    <xf numFmtId="164" fontId="25" fillId="0" borderId="0" xfId="0" applyNumberFormat="1" applyFont="1"/>
    <xf numFmtId="0" fontId="6" fillId="0" borderId="0" xfId="0" applyFont="1" applyAlignment="1">
      <alignment horizontal="left"/>
    </xf>
    <xf numFmtId="164" fontId="6" fillId="0" borderId="0" xfId="1" applyNumberFormat="1" applyFont="1"/>
    <xf numFmtId="0" fontId="6" fillId="0" borderId="0" xfId="4" applyFont="1"/>
    <xf numFmtId="168" fontId="25" fillId="0" borderId="0" xfId="3" applyNumberFormat="1" applyFont="1"/>
    <xf numFmtId="0" fontId="27" fillId="0" borderId="0" xfId="0" applyFont="1" applyAlignment="1">
      <alignment horizontal="right"/>
    </xf>
    <xf numFmtId="0" fontId="29" fillId="0" borderId="0" xfId="0" applyFont="1" applyFill="1" applyBorder="1" applyAlignment="1">
      <alignment horizontal="right"/>
    </xf>
    <xf numFmtId="0" fontId="30" fillId="0" borderId="1" xfId="0" applyFont="1" applyFill="1" applyBorder="1" applyAlignment="1">
      <alignment horizontal="left" wrapText="1"/>
    </xf>
    <xf numFmtId="10" fontId="30" fillId="0" borderId="1" xfId="4" applyNumberFormat="1" applyFont="1" applyFill="1" applyBorder="1" applyAlignment="1">
      <alignment horizontal="right" wrapText="1"/>
    </xf>
    <xf numFmtId="168" fontId="24" fillId="0" borderId="1" xfId="0" applyNumberFormat="1" applyFont="1" applyFill="1" applyBorder="1" applyAlignment="1">
      <alignment horizontal="right" wrapText="1"/>
    </xf>
    <xf numFmtId="0" fontId="30" fillId="0" borderId="0" xfId="0" applyFont="1" applyFill="1" applyBorder="1" applyAlignment="1">
      <alignment wrapText="1"/>
    </xf>
    <xf numFmtId="0" fontId="6" fillId="0" borderId="0" xfId="0" applyNumberFormat="1" applyFont="1" applyFill="1" applyBorder="1" applyAlignment="1">
      <alignment horizontal="left" indent="1"/>
    </xf>
    <xf numFmtId="166" fontId="25" fillId="0" borderId="0" xfId="1" applyNumberFormat="1" applyFont="1" applyBorder="1" applyAlignment="1">
      <alignment horizontal="right"/>
    </xf>
    <xf numFmtId="168" fontId="6" fillId="0" borderId="0" xfId="0" applyNumberFormat="1" applyFont="1" applyFill="1" applyBorder="1" applyAlignment="1">
      <alignment horizontal="right"/>
    </xf>
    <xf numFmtId="165" fontId="25" fillId="0" borderId="0" xfId="2" applyNumberFormat="1" applyFont="1" applyBorder="1" applyAlignment="1">
      <alignment horizontal="right"/>
    </xf>
    <xf numFmtId="166" fontId="6" fillId="0" borderId="0" xfId="0" applyNumberFormat="1" applyFont="1" applyFill="1" applyBorder="1" applyAlignment="1">
      <alignment horizontal="right"/>
    </xf>
    <xf numFmtId="166" fontId="6" fillId="0" borderId="0" xfId="1"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indent="1"/>
    </xf>
    <xf numFmtId="0" fontId="30" fillId="0" borderId="0" xfId="0" applyFont="1" applyFill="1" applyBorder="1" applyAlignment="1">
      <alignment horizontal="left"/>
    </xf>
    <xf numFmtId="166" fontId="30" fillId="0" borderId="0" xfId="1" applyNumberFormat="1" applyFont="1" applyFill="1" applyBorder="1" applyAlignment="1">
      <alignment horizontal="right"/>
    </xf>
    <xf numFmtId="168" fontId="30" fillId="0" borderId="0" xfId="0" applyNumberFormat="1" applyFont="1" applyFill="1" applyBorder="1" applyAlignment="1">
      <alignment horizontal="right"/>
    </xf>
    <xf numFmtId="165" fontId="30" fillId="0" borderId="0" xfId="0" applyNumberFormat="1" applyFont="1" applyFill="1" applyBorder="1" applyAlignment="1">
      <alignment horizontal="right"/>
    </xf>
    <xf numFmtId="166" fontId="30" fillId="0" borderId="0" xfId="0" applyNumberFormat="1" applyFont="1" applyFill="1" applyBorder="1" applyAlignment="1">
      <alignment horizontal="right"/>
    </xf>
    <xf numFmtId="166" fontId="24" fillId="0" borderId="0" xfId="1" applyNumberFormat="1" applyFont="1" applyFill="1" applyBorder="1" applyAlignment="1">
      <alignment horizontal="right"/>
    </xf>
    <xf numFmtId="166" fontId="6" fillId="0" borderId="0" xfId="2" applyNumberFormat="1" applyFont="1" applyFill="1" applyBorder="1" applyAlignment="1">
      <alignment horizontal="right"/>
    </xf>
    <xf numFmtId="0" fontId="6" fillId="0" borderId="0" xfId="0" applyFont="1" applyFill="1" applyBorder="1" applyAlignment="1">
      <alignment horizontal="left"/>
    </xf>
    <xf numFmtId="165" fontId="6" fillId="0" borderId="0" xfId="0" applyNumberFormat="1" applyFont="1" applyFill="1" applyBorder="1" applyAlignment="1">
      <alignment horizontal="right"/>
    </xf>
    <xf numFmtId="165" fontId="25" fillId="0" borderId="0" xfId="2" applyNumberFormat="1" applyFont="1" applyFill="1" applyBorder="1" applyAlignment="1">
      <alignment horizontal="right"/>
    </xf>
    <xf numFmtId="165" fontId="24" fillId="0" borderId="0" xfId="2" applyNumberFormat="1" applyFont="1" applyFill="1" applyBorder="1" applyAlignment="1">
      <alignment horizontal="right"/>
    </xf>
    <xf numFmtId="165" fontId="6" fillId="0" borderId="0" xfId="2" quotePrefix="1" applyNumberFormat="1" applyFont="1" applyFill="1" applyBorder="1" applyAlignment="1">
      <alignment horizontal="right"/>
    </xf>
    <xf numFmtId="166" fontId="30" fillId="0" borderId="11" xfId="0" applyNumberFormat="1" applyFont="1" applyFill="1" applyBorder="1" applyAlignment="1">
      <alignment horizontal="right"/>
    </xf>
    <xf numFmtId="168" fontId="30" fillId="0" borderId="11" xfId="0" applyNumberFormat="1" applyFont="1" applyFill="1" applyBorder="1" applyAlignment="1">
      <alignment horizontal="right"/>
    </xf>
    <xf numFmtId="3" fontId="30" fillId="0" borderId="11" xfId="0" applyNumberFormat="1" applyFont="1" applyFill="1" applyBorder="1" applyAlignment="1">
      <alignment horizontal="right"/>
    </xf>
    <xf numFmtId="166" fontId="30" fillId="0" borderId="11" xfId="2" applyNumberFormat="1" applyFont="1" applyFill="1" applyBorder="1" applyAlignment="1">
      <alignment horizontal="right"/>
    </xf>
    <xf numFmtId="0" fontId="30" fillId="0" borderId="0" xfId="5" applyFont="1" applyFill="1" applyBorder="1" applyAlignment="1">
      <alignment horizontal="left"/>
    </xf>
    <xf numFmtId="164" fontId="30" fillId="0" borderId="0" xfId="1" applyNumberFormat="1" applyFont="1" applyFill="1" applyBorder="1" applyAlignment="1">
      <alignment horizontal="right"/>
    </xf>
    <xf numFmtId="3" fontId="30" fillId="0" borderId="0" xfId="0" applyNumberFormat="1" applyFont="1" applyFill="1" applyBorder="1" applyAlignment="1">
      <alignment horizontal="right"/>
    </xf>
    <xf numFmtId="3" fontId="6" fillId="0" borderId="0" xfId="0" applyNumberFormat="1" applyFont="1" applyFill="1" applyBorder="1" applyAlignment="1">
      <alignment horizontal="right"/>
    </xf>
    <xf numFmtId="168" fontId="36" fillId="0" borderId="0" xfId="0" applyNumberFormat="1" applyFont="1" applyFill="1" applyBorder="1" applyAlignment="1">
      <alignment horizontal="right"/>
    </xf>
    <xf numFmtId="0" fontId="33" fillId="0" borderId="0" xfId="0" applyFont="1" applyFill="1" applyBorder="1"/>
    <xf numFmtId="0" fontId="6" fillId="0" borderId="0" xfId="0" applyFont="1" applyFill="1" applyBorder="1" applyAlignment="1">
      <alignment horizontal="right"/>
    </xf>
    <xf numFmtId="165" fontId="6" fillId="0" borderId="0" xfId="0" applyNumberFormat="1" applyFont="1" applyFill="1" applyBorder="1"/>
    <xf numFmtId="164" fontId="30" fillId="0" borderId="0" xfId="0" applyNumberFormat="1" applyFont="1" applyFill="1" applyBorder="1"/>
    <xf numFmtId="0" fontId="30" fillId="0" borderId="0" xfId="0" applyFont="1" applyFill="1" applyBorder="1" applyAlignment="1">
      <alignment horizontal="right"/>
    </xf>
    <xf numFmtId="164" fontId="25" fillId="0" borderId="0" xfId="1" applyNumberFormat="1" applyFont="1" applyBorder="1" applyAlignment="1">
      <alignment horizontal="right"/>
    </xf>
    <xf numFmtId="0" fontId="30" fillId="0" borderId="0" xfId="5" applyFont="1" applyFill="1" applyBorder="1" applyAlignment="1">
      <alignment horizontal="right"/>
    </xf>
    <xf numFmtId="0" fontId="23" fillId="0" borderId="0" xfId="0" applyFont="1" applyFill="1"/>
    <xf numFmtId="0" fontId="23" fillId="0" borderId="0" xfId="0" applyFont="1" applyFill="1" applyAlignment="1">
      <alignment horizontal="right"/>
    </xf>
    <xf numFmtId="4" fontId="30" fillId="0" borderId="1" xfId="4" applyNumberFormat="1" applyFont="1" applyFill="1" applyBorder="1" applyAlignment="1">
      <alignment horizontal="left" wrapText="1"/>
    </xf>
    <xf numFmtId="166" fontId="24" fillId="0" borderId="1" xfId="1" applyNumberFormat="1" applyFont="1" applyFill="1" applyBorder="1" applyAlignment="1">
      <alignment horizontal="right" wrapText="1"/>
    </xf>
    <xf numFmtId="167" fontId="30" fillId="0" borderId="1" xfId="1" applyNumberFormat="1" applyFont="1" applyFill="1" applyBorder="1" applyAlignment="1">
      <alignment horizontal="right" wrapText="1"/>
    </xf>
    <xf numFmtId="0" fontId="25" fillId="0" borderId="0" xfId="0" applyFont="1" applyFill="1" applyBorder="1" applyAlignment="1">
      <alignment horizontal="right"/>
    </xf>
    <xf numFmtId="170" fontId="25" fillId="0" borderId="0" xfId="0" applyNumberFormat="1" applyFont="1" applyFill="1" applyBorder="1"/>
    <xf numFmtId="170" fontId="25" fillId="0" borderId="1" xfId="0" applyNumberFormat="1" applyFont="1" applyFill="1" applyBorder="1"/>
    <xf numFmtId="0" fontId="30" fillId="0" borderId="0" xfId="4" applyFont="1" applyFill="1" applyBorder="1" applyAlignment="1">
      <alignment horizontal="left"/>
    </xf>
    <xf numFmtId="170" fontId="24" fillId="0" borderId="0" xfId="0" applyNumberFormat="1" applyFont="1" applyFill="1" applyBorder="1"/>
    <xf numFmtId="167" fontId="25" fillId="0" borderId="0" xfId="1" applyNumberFormat="1" applyFont="1" applyBorder="1"/>
    <xf numFmtId="0" fontId="30" fillId="0" borderId="0" xfId="4" applyFont="1" applyFill="1" applyBorder="1"/>
    <xf numFmtId="167" fontId="25" fillId="0" borderId="0" xfId="0" applyNumberFormat="1" applyFont="1" applyFill="1" applyBorder="1"/>
    <xf numFmtId="167" fontId="25" fillId="0" borderId="0" xfId="1" applyNumberFormat="1" applyFont="1" applyFill="1" applyBorder="1"/>
    <xf numFmtId="167" fontId="6" fillId="0" borderId="0" xfId="0" quotePrefix="1" applyNumberFormat="1" applyFont="1" applyFill="1" applyBorder="1"/>
    <xf numFmtId="0" fontId="25" fillId="0" borderId="0" xfId="0" quotePrefix="1" applyNumberFormat="1" applyFont="1" applyFill="1" applyBorder="1"/>
    <xf numFmtId="166" fontId="25" fillId="0" borderId="0" xfId="0" applyNumberFormat="1" applyFont="1" applyFill="1" applyBorder="1"/>
    <xf numFmtId="166" fontId="24" fillId="0" borderId="0" xfId="0" applyNumberFormat="1" applyFont="1" applyFill="1" applyBorder="1"/>
    <xf numFmtId="0" fontId="24" fillId="0" borderId="0" xfId="0" applyFont="1" applyFill="1" applyBorder="1"/>
    <xf numFmtId="49" fontId="24" fillId="0" borderId="0" xfId="0" applyNumberFormat="1" applyFont="1" applyFill="1" applyBorder="1"/>
    <xf numFmtId="164" fontId="23" fillId="0" borderId="0" xfId="0" applyNumberFormat="1" applyFont="1" applyFill="1"/>
    <xf numFmtId="167" fontId="33" fillId="0" borderId="0" xfId="1" applyNumberFormat="1" applyFont="1" applyFill="1" applyBorder="1"/>
    <xf numFmtId="0" fontId="33" fillId="0" borderId="0" xfId="4" applyFont="1" applyFill="1" applyBorder="1"/>
    <xf numFmtId="0" fontId="25" fillId="0" borderId="0" xfId="0" applyFont="1" applyFill="1" applyAlignment="1">
      <alignment horizontal="right"/>
    </xf>
    <xf numFmtId="0" fontId="6" fillId="0" borderId="0" xfId="4" applyFont="1" applyFill="1" applyBorder="1" applyAlignment="1">
      <alignment horizontal="left"/>
    </xf>
    <xf numFmtId="166" fontId="6" fillId="0" borderId="0" xfId="1" applyNumberFormat="1" applyFont="1" applyFill="1" applyBorder="1"/>
    <xf numFmtId="10" fontId="6" fillId="0" borderId="0" xfId="4" applyNumberFormat="1" applyFont="1" applyFill="1" applyBorder="1" applyAlignment="1">
      <alignment horizontal="center"/>
    </xf>
    <xf numFmtId="167" fontId="6" fillId="0" borderId="0" xfId="1" applyNumberFormat="1" applyFont="1" applyFill="1" applyBorder="1"/>
    <xf numFmtId="0" fontId="6" fillId="0" borderId="0" xfId="4" applyFont="1" applyFill="1" applyBorder="1"/>
    <xf numFmtId="164" fontId="24" fillId="0" borderId="0" xfId="1" applyNumberFormat="1" applyFont="1" applyFill="1"/>
    <xf numFmtId="0" fontId="24" fillId="0" borderId="0" xfId="0" applyFont="1" applyFill="1"/>
    <xf numFmtId="164" fontId="25" fillId="0" borderId="0" xfId="0" applyNumberFormat="1" applyFont="1" applyFill="1"/>
    <xf numFmtId="0" fontId="25" fillId="0" borderId="0" xfId="0" applyFont="1" applyFill="1" applyBorder="1" applyAlignment="1">
      <alignment vertical="center"/>
    </xf>
    <xf numFmtId="166" fontId="6" fillId="0" borderId="0" xfId="4" applyNumberFormat="1" applyFont="1" applyFill="1" applyBorder="1" applyAlignment="1">
      <alignment horizontal="center"/>
    </xf>
    <xf numFmtId="168" fontId="6" fillId="0" borderId="0" xfId="4" applyNumberFormat="1" applyFont="1" applyFill="1" applyBorder="1" applyAlignment="1">
      <alignment horizontal="center"/>
    </xf>
    <xf numFmtId="167" fontId="6" fillId="0" borderId="0" xfId="4" applyNumberFormat="1" applyFont="1" applyFill="1" applyBorder="1" applyAlignment="1">
      <alignment horizontal="center"/>
    </xf>
    <xf numFmtId="167" fontId="6" fillId="0" borderId="0" xfId="4" applyNumberFormat="1" applyFont="1" applyFill="1" applyBorder="1"/>
    <xf numFmtId="167" fontId="30" fillId="0" borderId="0" xfId="4" applyNumberFormat="1" applyFont="1" applyFill="1" applyBorder="1" applyAlignment="1">
      <alignment horizontal="right"/>
    </xf>
    <xf numFmtId="10" fontId="6" fillId="0" borderId="0" xfId="4" applyNumberFormat="1" applyFont="1" applyFill="1" applyBorder="1"/>
    <xf numFmtId="0" fontId="27" fillId="0" borderId="0" xfId="0" applyFont="1" applyFill="1" applyAlignment="1">
      <alignment horizontal="right"/>
    </xf>
    <xf numFmtId="0" fontId="27" fillId="0" borderId="0" xfId="0" applyFont="1" applyFill="1"/>
    <xf numFmtId="49" fontId="30" fillId="0" borderId="1" xfId="0" applyNumberFormat="1" applyFont="1" applyFill="1" applyBorder="1" applyAlignment="1">
      <alignment horizontal="left" wrapText="1"/>
    </xf>
    <xf numFmtId="164" fontId="30" fillId="0" borderId="1" xfId="1" applyNumberFormat="1" applyFont="1" applyFill="1" applyBorder="1" applyAlignment="1">
      <alignment horizontal="right" wrapText="1"/>
    </xf>
    <xf numFmtId="164" fontId="30" fillId="0" borderId="0" xfId="1" applyNumberFormat="1" applyFont="1" applyFill="1" applyBorder="1" applyAlignment="1">
      <alignment horizontal="right" wrapText="1"/>
    </xf>
    <xf numFmtId="168" fontId="24" fillId="0" borderId="0" xfId="1" quotePrefix="1" applyNumberFormat="1" applyFont="1" applyFill="1" applyBorder="1" applyAlignment="1">
      <alignment horizontal="right" wrapText="1"/>
    </xf>
    <xf numFmtId="168" fontId="25" fillId="0" borderId="0" xfId="3" applyNumberFormat="1" applyFont="1" applyBorder="1" applyAlignment="1">
      <alignment horizontal="right"/>
    </xf>
    <xf numFmtId="170" fontId="25" fillId="0" borderId="0" xfId="0" applyNumberFormat="1" applyFont="1" applyBorder="1" applyAlignment="1">
      <alignment horizontal="right"/>
    </xf>
    <xf numFmtId="170" fontId="6" fillId="0" borderId="0" xfId="1" quotePrefix="1" applyNumberFormat="1" applyFont="1" applyBorder="1" applyAlignment="1">
      <alignment horizontal="right"/>
    </xf>
    <xf numFmtId="166" fontId="25" fillId="0" borderId="1" xfId="1" applyNumberFormat="1" applyFont="1" applyBorder="1" applyAlignment="1">
      <alignment horizontal="right"/>
    </xf>
    <xf numFmtId="168" fontId="25" fillId="0" borderId="1" xfId="3" applyNumberFormat="1" applyFont="1" applyBorder="1" applyAlignment="1">
      <alignment horizontal="right"/>
    </xf>
    <xf numFmtId="170" fontId="25" fillId="0" borderId="1" xfId="0" applyNumberFormat="1" applyFont="1" applyBorder="1" applyAlignment="1">
      <alignment horizontal="right"/>
    </xf>
    <xf numFmtId="0" fontId="30" fillId="0" borderId="0" xfId="4" applyFont="1" applyBorder="1" applyAlignment="1">
      <alignment horizontal="left"/>
    </xf>
    <xf numFmtId="166" fontId="24" fillId="0" borderId="0" xfId="1" applyNumberFormat="1" applyFont="1" applyBorder="1" applyAlignment="1">
      <alignment horizontal="right"/>
    </xf>
    <xf numFmtId="168" fontId="24" fillId="0" borderId="0" xfId="3" applyNumberFormat="1" applyFont="1" applyBorder="1" applyAlignment="1">
      <alignment horizontal="right"/>
    </xf>
    <xf numFmtId="170" fontId="24" fillId="0" borderId="0" xfId="0" applyNumberFormat="1" applyFont="1" applyBorder="1" applyAlignment="1">
      <alignment horizontal="right"/>
    </xf>
    <xf numFmtId="10" fontId="25" fillId="0" borderId="0" xfId="3" applyNumberFormat="1" applyFont="1" applyBorder="1" applyAlignment="1">
      <alignment horizontal="right"/>
    </xf>
    <xf numFmtId="6" fontId="25" fillId="0" borderId="0" xfId="1" applyNumberFormat="1" applyFont="1" applyFill="1" applyBorder="1" applyAlignment="1">
      <alignment horizontal="right"/>
    </xf>
    <xf numFmtId="166" fontId="25" fillId="0" borderId="0" xfId="1" applyNumberFormat="1" applyFont="1" applyFill="1" applyBorder="1" applyAlignment="1">
      <alignment horizontal="right"/>
    </xf>
    <xf numFmtId="6" fontId="25" fillId="0" borderId="0" xfId="1" applyNumberFormat="1" applyFont="1" applyBorder="1" applyAlignment="1">
      <alignment horizontal="right"/>
    </xf>
    <xf numFmtId="49" fontId="24" fillId="0" borderId="0" xfId="0" applyNumberFormat="1" applyFont="1" applyBorder="1"/>
    <xf numFmtId="4" fontId="30" fillId="0" borderId="0" xfId="0" applyNumberFormat="1" applyFont="1" applyFill="1" applyBorder="1" applyAlignment="1">
      <alignment horizontal="left"/>
    </xf>
    <xf numFmtId="9" fontId="24" fillId="0" borderId="0" xfId="3" applyFont="1" applyBorder="1" applyAlignment="1">
      <alignment horizontal="right"/>
    </xf>
    <xf numFmtId="0" fontId="24" fillId="0" borderId="0" xfId="0" applyFont="1" applyBorder="1" applyAlignment="1">
      <alignment horizontal="right"/>
    </xf>
    <xf numFmtId="166" fontId="24" fillId="0" borderId="0" xfId="3" applyNumberFormat="1" applyFont="1" applyFill="1" applyBorder="1" applyAlignment="1">
      <alignment horizontal="right"/>
    </xf>
    <xf numFmtId="166" fontId="25" fillId="0" borderId="0" xfId="0" applyNumberFormat="1" applyFont="1" applyFill="1" applyBorder="1" applyAlignment="1">
      <alignment horizontal="right"/>
    </xf>
    <xf numFmtId="166" fontId="24" fillId="0" borderId="0" xfId="0" applyNumberFormat="1" applyFont="1" applyBorder="1" applyAlignment="1">
      <alignment horizontal="right"/>
    </xf>
    <xf numFmtId="166" fontId="24" fillId="0" borderId="0" xfId="3" applyNumberFormat="1" applyFont="1" applyBorder="1" applyAlignment="1">
      <alignment horizontal="right"/>
    </xf>
    <xf numFmtId="166" fontId="25" fillId="0" borderId="0" xfId="0" applyNumberFormat="1" applyFont="1" applyBorder="1" applyAlignment="1">
      <alignment horizontal="right"/>
    </xf>
    <xf numFmtId="0" fontId="25" fillId="0" borderId="0" xfId="0" applyFont="1" applyBorder="1" applyAlignment="1">
      <alignment horizontal="right"/>
    </xf>
    <xf numFmtId="9" fontId="25" fillId="0" borderId="0" xfId="3" applyFont="1" applyBorder="1" applyAlignment="1">
      <alignment horizontal="right"/>
    </xf>
    <xf numFmtId="164" fontId="25" fillId="0" borderId="0" xfId="0" applyNumberFormat="1" applyFont="1" applyBorder="1" applyAlignment="1">
      <alignment horizontal="right"/>
    </xf>
    <xf numFmtId="0" fontId="33" fillId="0" borderId="0" xfId="0" applyFont="1" applyBorder="1" applyAlignment="1">
      <alignment horizontal="left"/>
    </xf>
    <xf numFmtId="164" fontId="33" fillId="0" borderId="0" xfId="1" applyNumberFormat="1" applyFont="1" applyBorder="1" applyAlignment="1">
      <alignment horizontal="right"/>
    </xf>
    <xf numFmtId="164" fontId="39" fillId="0" borderId="0" xfId="1" applyNumberFormat="1" applyFont="1" applyFill="1" applyBorder="1" applyAlignment="1">
      <alignment horizontal="right"/>
    </xf>
    <xf numFmtId="168" fontId="37" fillId="0" borderId="0" xfId="1" applyNumberFormat="1" applyFont="1" applyFill="1" applyBorder="1" applyAlignment="1">
      <alignment horizontal="right"/>
    </xf>
    <xf numFmtId="168" fontId="39" fillId="0" borderId="0" xfId="3" applyNumberFormat="1" applyFont="1" applyFill="1" applyBorder="1" applyAlignment="1">
      <alignment horizontal="right"/>
    </xf>
    <xf numFmtId="0" fontId="38" fillId="0" borderId="0" xfId="0" applyFont="1" applyBorder="1"/>
    <xf numFmtId="0" fontId="38" fillId="0" borderId="0" xfId="0" applyFont="1" applyBorder="1" applyAlignment="1">
      <alignment horizontal="right"/>
    </xf>
    <xf numFmtId="0" fontId="6" fillId="0" borderId="0" xfId="0" applyFont="1" applyBorder="1" applyAlignment="1">
      <alignment horizontal="left"/>
    </xf>
    <xf numFmtId="164" fontId="6" fillId="0" borderId="0" xfId="1" applyNumberFormat="1" applyFont="1" applyBorder="1" applyAlignment="1">
      <alignment horizontal="right"/>
    </xf>
    <xf numFmtId="9" fontId="6" fillId="0" borderId="0" xfId="3" applyFont="1" applyBorder="1" applyAlignment="1">
      <alignment horizontal="right"/>
    </xf>
    <xf numFmtId="168" fontId="36" fillId="0" borderId="0" xfId="1" applyNumberFormat="1" applyFont="1" applyFill="1" applyBorder="1" applyAlignment="1">
      <alignment horizontal="right"/>
    </xf>
    <xf numFmtId="168" fontId="30" fillId="0" borderId="0" xfId="3" applyNumberFormat="1" applyFont="1" applyFill="1" applyBorder="1" applyAlignment="1">
      <alignment horizontal="right"/>
    </xf>
    <xf numFmtId="164" fontId="6" fillId="0" borderId="0" xfId="1" applyNumberFormat="1" applyFont="1" applyFill="1" applyBorder="1" applyAlignment="1">
      <alignment horizontal="right"/>
    </xf>
    <xf numFmtId="9" fontId="6" fillId="0" borderId="0" xfId="3" applyFont="1" applyFill="1" applyBorder="1" applyAlignment="1">
      <alignment horizontal="right"/>
    </xf>
    <xf numFmtId="164" fontId="6" fillId="0" borderId="0" xfId="1" applyNumberFormat="1" applyFont="1" applyFill="1" applyBorder="1"/>
    <xf numFmtId="0" fontId="27" fillId="0" borderId="0" xfId="0" applyFont="1" applyBorder="1" applyAlignment="1">
      <alignment horizontal="right"/>
    </xf>
    <xf numFmtId="168" fontId="23" fillId="0" borderId="0" xfId="0" applyNumberFormat="1" applyFont="1" applyFill="1"/>
    <xf numFmtId="168" fontId="30" fillId="0" borderId="1" xfId="4" applyNumberFormat="1" applyFont="1" applyFill="1" applyBorder="1" applyAlignment="1">
      <alignment horizontal="right" wrapText="1"/>
    </xf>
    <xf numFmtId="168" fontId="24" fillId="0" borderId="1" xfId="1" quotePrefix="1" applyNumberFormat="1" applyFont="1" applyFill="1" applyBorder="1" applyAlignment="1">
      <alignment horizontal="right" wrapText="1"/>
    </xf>
    <xf numFmtId="168" fontId="25" fillId="0" borderId="0" xfId="1" applyNumberFormat="1" applyFont="1" applyBorder="1" applyAlignment="1">
      <alignment horizontal="right"/>
    </xf>
    <xf numFmtId="168" fontId="25" fillId="0" borderId="1" xfId="1" applyNumberFormat="1" applyFont="1" applyBorder="1" applyAlignment="1">
      <alignment horizontal="right"/>
    </xf>
    <xf numFmtId="4" fontId="30" fillId="0" borderId="0" xfId="0" applyNumberFormat="1" applyFont="1" applyBorder="1" applyAlignment="1">
      <alignment horizontal="left"/>
    </xf>
    <xf numFmtId="168" fontId="24" fillId="0" borderId="0" xfId="1" applyNumberFormat="1" applyFont="1" applyBorder="1" applyAlignment="1">
      <alignment horizontal="right"/>
    </xf>
    <xf numFmtId="171" fontId="24" fillId="0" borderId="0" xfId="0" applyNumberFormat="1" applyFont="1" applyBorder="1"/>
    <xf numFmtId="168" fontId="30" fillId="0" borderId="0" xfId="0" applyNumberFormat="1" applyFont="1" applyBorder="1"/>
    <xf numFmtId="171" fontId="25" fillId="0" borderId="0" xfId="0" applyNumberFormat="1" applyFont="1" applyBorder="1"/>
    <xf numFmtId="168" fontId="6" fillId="0" borderId="0" xfId="0" applyNumberFormat="1" applyFont="1" applyBorder="1"/>
    <xf numFmtId="0" fontId="25" fillId="0" borderId="0" xfId="0" quotePrefix="1" applyNumberFormat="1" applyFont="1" applyBorder="1"/>
    <xf numFmtId="164" fontId="24" fillId="0" borderId="0" xfId="0" applyNumberFormat="1" applyFont="1" applyBorder="1" applyAlignment="1">
      <alignment horizontal="right"/>
    </xf>
    <xf numFmtId="165" fontId="24" fillId="0" borderId="0" xfId="0" applyNumberFormat="1" applyFont="1" applyBorder="1" applyAlignment="1">
      <alignment horizontal="right"/>
    </xf>
    <xf numFmtId="168" fontId="24" fillId="0" borderId="0" xfId="1" applyNumberFormat="1" applyFont="1" applyFill="1" applyBorder="1" applyAlignment="1">
      <alignment horizontal="right"/>
    </xf>
    <xf numFmtId="168" fontId="33" fillId="0" borderId="0" xfId="0" applyNumberFormat="1" applyFont="1" applyBorder="1" applyAlignment="1">
      <alignment horizontal="right"/>
    </xf>
    <xf numFmtId="168" fontId="39" fillId="0" borderId="0" xfId="1" applyNumberFormat="1" applyFont="1" applyFill="1" applyBorder="1" applyAlignment="1">
      <alignment horizontal="right"/>
    </xf>
    <xf numFmtId="168" fontId="39" fillId="0" borderId="0" xfId="0" applyNumberFormat="1" applyFont="1" applyFill="1" applyBorder="1" applyAlignment="1">
      <alignment horizontal="right"/>
    </xf>
    <xf numFmtId="164" fontId="38" fillId="0" borderId="0" xfId="0" applyNumberFormat="1" applyFont="1" applyBorder="1" applyAlignment="1">
      <alignment horizontal="right"/>
    </xf>
    <xf numFmtId="168" fontId="38" fillId="0" borderId="0" xfId="0" applyNumberFormat="1" applyFont="1" applyBorder="1" applyAlignment="1">
      <alignment horizontal="right"/>
    </xf>
    <xf numFmtId="168" fontId="38" fillId="0" borderId="0" xfId="1" applyNumberFormat="1" applyFont="1" applyBorder="1" applyAlignment="1">
      <alignment horizontal="right"/>
    </xf>
    <xf numFmtId="49" fontId="30" fillId="0" borderId="1" xfId="8" applyNumberFormat="1" applyFont="1" applyFill="1" applyBorder="1" applyAlignment="1">
      <alignment horizontal="left" wrapText="1"/>
    </xf>
    <xf numFmtId="49" fontId="30" fillId="0" borderId="1" xfId="8" applyNumberFormat="1" applyFont="1" applyFill="1" applyBorder="1" applyAlignment="1">
      <alignment horizontal="right"/>
    </xf>
    <xf numFmtId="168" fontId="30" fillId="0" borderId="1" xfId="8" applyNumberFormat="1" applyFont="1" applyFill="1" applyBorder="1" applyAlignment="1">
      <alignment horizontal="right" wrapText="1"/>
    </xf>
    <xf numFmtId="49" fontId="30" fillId="0" borderId="1" xfId="8" applyNumberFormat="1" applyFont="1" applyFill="1" applyBorder="1" applyAlignment="1">
      <alignment horizontal="right" wrapText="1"/>
    </xf>
    <xf numFmtId="49" fontId="24" fillId="0" borderId="1" xfId="8" applyNumberFormat="1" applyFont="1" applyFill="1" applyBorder="1" applyAlignment="1">
      <alignment horizontal="right" wrapText="1"/>
    </xf>
    <xf numFmtId="0" fontId="30" fillId="0" borderId="0" xfId="8" applyFont="1" applyFill="1" applyBorder="1" applyAlignment="1">
      <alignment horizontal="right"/>
    </xf>
    <xf numFmtId="49" fontId="25" fillId="0" borderId="0" xfId="0" applyNumberFormat="1" applyFont="1" applyBorder="1" applyAlignment="1">
      <alignment horizontal="left"/>
    </xf>
    <xf numFmtId="170" fontId="25" fillId="0" borderId="0" xfId="1" applyNumberFormat="1" applyFont="1" applyBorder="1"/>
    <xf numFmtId="170" fontId="25" fillId="0" borderId="1" xfId="1" applyNumberFormat="1" applyFont="1" applyBorder="1"/>
    <xf numFmtId="0" fontId="30" fillId="0" borderId="0" xfId="8" applyFont="1" applyFill="1" applyBorder="1" applyAlignment="1">
      <alignment horizontal="left"/>
    </xf>
    <xf numFmtId="170" fontId="24" fillId="0" borderId="0" xfId="1" applyNumberFormat="1" applyFont="1" applyBorder="1"/>
    <xf numFmtId="0" fontId="25" fillId="0" borderId="0" xfId="0" quotePrefix="1" applyNumberFormat="1" applyFont="1" applyFill="1" applyBorder="1" applyAlignment="1">
      <alignment horizontal="left"/>
    </xf>
    <xf numFmtId="49" fontId="25" fillId="0" borderId="0" xfId="0" applyNumberFormat="1" applyFont="1" applyFill="1" applyBorder="1" applyAlignment="1">
      <alignment horizontal="left"/>
    </xf>
    <xf numFmtId="49" fontId="24" fillId="0" borderId="0" xfId="0" applyNumberFormat="1" applyFont="1" applyFill="1" applyBorder="1" applyAlignment="1">
      <alignment horizontal="left"/>
    </xf>
    <xf numFmtId="170" fontId="24" fillId="0" borderId="0" xfId="3" applyNumberFormat="1" applyFont="1" applyBorder="1"/>
    <xf numFmtId="171" fontId="24" fillId="0" borderId="0" xfId="1" applyNumberFormat="1" applyFont="1" applyBorder="1"/>
    <xf numFmtId="164" fontId="25" fillId="0" borderId="0" xfId="0" applyNumberFormat="1" applyFont="1" applyBorder="1"/>
    <xf numFmtId="164" fontId="25" fillId="0" borderId="0" xfId="1" applyNumberFormat="1" applyFont="1" applyFill="1"/>
    <xf numFmtId="168" fontId="25" fillId="0" borderId="0" xfId="3" applyNumberFormat="1" applyFont="1" applyFill="1"/>
    <xf numFmtId="168" fontId="25" fillId="0" borderId="0" xfId="1" applyNumberFormat="1" applyFont="1" applyFill="1"/>
    <xf numFmtId="164" fontId="25" fillId="0" borderId="0" xfId="1" applyNumberFormat="1" applyFont="1" applyFill="1" applyAlignment="1">
      <alignment horizontal="right"/>
    </xf>
    <xf numFmtId="168" fontId="25" fillId="0" borderId="0" xfId="1" applyNumberFormat="1" applyFont="1" applyFill="1" applyAlignment="1">
      <alignment horizontal="right"/>
    </xf>
    <xf numFmtId="168" fontId="25" fillId="0" borderId="0" xfId="0" applyNumberFormat="1" applyFont="1" applyFill="1" applyAlignment="1">
      <alignment horizontal="right"/>
    </xf>
    <xf numFmtId="168" fontId="25" fillId="0" borderId="0" xfId="0" applyNumberFormat="1" applyFont="1" applyFill="1"/>
    <xf numFmtId="4" fontId="30" fillId="0" borderId="0" xfId="8" applyNumberFormat="1" applyFont="1" applyFill="1" applyBorder="1" applyAlignment="1">
      <alignment horizontal="left"/>
    </xf>
    <xf numFmtId="168" fontId="6" fillId="0" borderId="0" xfId="0" applyNumberFormat="1" applyFont="1" applyFill="1" applyBorder="1" applyAlignment="1">
      <alignment horizontal="center"/>
    </xf>
    <xf numFmtId="164" fontId="6" fillId="0" borderId="0" xfId="1" applyNumberFormat="1" applyFont="1" applyFill="1" applyBorder="1" applyAlignment="1">
      <alignment horizontal="center"/>
    </xf>
    <xf numFmtId="164" fontId="25" fillId="0" borderId="0" xfId="0" applyNumberFormat="1" applyFont="1" applyFill="1" applyBorder="1"/>
    <xf numFmtId="164" fontId="27" fillId="0" borderId="0" xfId="1" applyNumberFormat="1" applyFont="1" applyFill="1" applyAlignment="1">
      <alignment horizontal="right"/>
    </xf>
    <xf numFmtId="3" fontId="30" fillId="0" borderId="0" xfId="4" applyNumberFormat="1" applyFont="1" applyFill="1" applyBorder="1" applyAlignment="1">
      <alignment horizontal="left"/>
    </xf>
    <xf numFmtId="166" fontId="25" fillId="0" borderId="0" xfId="1" applyNumberFormat="1" applyFont="1" applyFill="1"/>
    <xf numFmtId="166" fontId="25" fillId="0" borderId="0" xfId="1" applyNumberFormat="1" applyFont="1"/>
    <xf numFmtId="166" fontId="25" fillId="0" borderId="1" xfId="1" applyNumberFormat="1" applyFont="1" applyFill="1" applyBorder="1"/>
    <xf numFmtId="166" fontId="24" fillId="0" borderId="0" xfId="1" applyNumberFormat="1" applyFont="1" applyFill="1"/>
    <xf numFmtId="164" fontId="24" fillId="0" borderId="0" xfId="0" applyNumberFormat="1" applyFont="1" applyFill="1"/>
    <xf numFmtId="165" fontId="24" fillId="0" borderId="0" xfId="0" applyNumberFormat="1" applyFont="1" applyFill="1"/>
    <xf numFmtId="44" fontId="25" fillId="0" borderId="0" xfId="1" applyFont="1" applyFill="1"/>
    <xf numFmtId="3" fontId="0" fillId="0" borderId="0" xfId="0" applyNumberFormat="1"/>
    <xf numFmtId="3" fontId="2" fillId="0" borderId="0" xfId="0" applyNumberFormat="1" applyFont="1" applyAlignment="1">
      <alignment horizontal="right"/>
    </xf>
    <xf numFmtId="3" fontId="24" fillId="0" borderId="0" xfId="6" applyNumberFormat="1" applyFont="1" applyFill="1" applyBorder="1" applyAlignment="1" applyProtection="1">
      <alignment horizontal="right" wrapText="1"/>
      <protection locked="0"/>
    </xf>
    <xf numFmtId="172" fontId="41" fillId="3" borderId="0" xfId="0" applyNumberFormat="1" applyFont="1" applyFill="1" applyBorder="1" applyAlignment="1" applyProtection="1">
      <alignment horizontal="right" wrapText="1"/>
    </xf>
    <xf numFmtId="173" fontId="0" fillId="0" borderId="0" xfId="0" applyNumberFormat="1"/>
    <xf numFmtId="168" fontId="25" fillId="0" borderId="0" xfId="0" applyNumberFormat="1" applyFont="1" applyBorder="1" applyAlignment="1">
      <alignment horizontal="right"/>
    </xf>
    <xf numFmtId="168" fontId="25" fillId="0" borderId="1" xfId="0" applyNumberFormat="1" applyFont="1" applyBorder="1" applyAlignment="1">
      <alignment horizontal="right"/>
    </xf>
    <xf numFmtId="168" fontId="24" fillId="0" borderId="0" xfId="0" applyNumberFormat="1" applyFont="1" applyBorder="1" applyAlignment="1">
      <alignment horizontal="right"/>
    </xf>
    <xf numFmtId="165" fontId="24" fillId="0" borderId="0" xfId="2" applyNumberFormat="1" applyFont="1" applyFill="1"/>
    <xf numFmtId="166" fontId="25" fillId="0" borderId="0" xfId="1" applyNumberFormat="1" applyFont="1" applyBorder="1"/>
    <xf numFmtId="165" fontId="24" fillId="0" borderId="0" xfId="2" applyNumberFormat="1" applyFont="1" applyBorder="1"/>
    <xf numFmtId="166" fontId="30" fillId="0" borderId="0" xfId="0" applyNumberFormat="1" applyFont="1" applyBorder="1"/>
    <xf numFmtId="165" fontId="24" fillId="0" borderId="0" xfId="2" applyNumberFormat="1" applyFont="1" applyBorder="1" applyAlignment="1">
      <alignment horizontal="right"/>
    </xf>
    <xf numFmtId="166" fontId="25" fillId="0" borderId="0" xfId="1" applyNumberFormat="1" applyFont="1" applyFill="1" applyBorder="1"/>
    <xf numFmtId="166" fontId="25" fillId="0" borderId="1" xfId="1" applyNumberFormat="1" applyFont="1" applyBorder="1"/>
    <xf numFmtId="165" fontId="24" fillId="0" borderId="0" xfId="2" applyNumberFormat="1" applyFont="1" applyFill="1" applyBorder="1"/>
    <xf numFmtId="49" fontId="0" fillId="0" borderId="0" xfId="0" applyNumberFormat="1"/>
    <xf numFmtId="165" fontId="0" fillId="0" borderId="0" xfId="2" applyNumberFormat="1" applyFont="1"/>
    <xf numFmtId="0" fontId="0" fillId="0" borderId="0" xfId="0" applyNumberFormat="1"/>
    <xf numFmtId="165" fontId="0" fillId="0" borderId="1" xfId="2" applyNumberFormat="1" applyFont="1" applyBorder="1"/>
    <xf numFmtId="166" fontId="42" fillId="0" borderId="0" xfId="9" applyNumberFormat="1" applyFont="1" applyAlignment="1">
      <alignment horizontal="right"/>
    </xf>
    <xf numFmtId="168" fontId="42" fillId="0" borderId="0" xfId="9" applyNumberFormat="1" applyFont="1" applyAlignment="1">
      <alignment horizontal="right"/>
    </xf>
    <xf numFmtId="0" fontId="42" fillId="0" borderId="0" xfId="9" applyFont="1"/>
    <xf numFmtId="0" fontId="42" fillId="0" borderId="0" xfId="9" applyFont="1" applyAlignment="1">
      <alignment horizontal="right"/>
    </xf>
    <xf numFmtId="164" fontId="25" fillId="35" borderId="0" xfId="0" applyNumberFormat="1" applyFont="1" applyFill="1"/>
    <xf numFmtId="166" fontId="24" fillId="35" borderId="0" xfId="1" applyNumberFormat="1" applyFont="1" applyFill="1" applyBorder="1" applyAlignment="1">
      <alignment horizontal="right"/>
    </xf>
    <xf numFmtId="166" fontId="6" fillId="0" borderId="0" xfId="0" applyNumberFormat="1" applyFont="1" applyFill="1" applyBorder="1"/>
    <xf numFmtId="44"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0" fontId="6" fillId="0" borderId="0" xfId="3" applyNumberFormat="1" applyFont="1" applyFill="1" applyBorder="1" applyAlignment="1">
      <alignment horizontal="right"/>
    </xf>
    <xf numFmtId="164" fontId="24" fillId="0" borderId="0" xfId="1" applyNumberFormat="1" applyFont="1" applyFill="1" applyBorder="1"/>
    <xf numFmtId="164" fontId="25" fillId="0" borderId="0" xfId="1" applyNumberFormat="1" applyFont="1" applyFill="1" applyBorder="1" applyAlignment="1">
      <alignment horizontal="right"/>
    </xf>
    <xf numFmtId="173" fontId="0" fillId="0" borderId="0" xfId="0" applyNumberFormat="1" applyBorder="1"/>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xf numFmtId="0" fontId="33" fillId="0" borderId="0" xfId="0" applyFont="1" applyFill="1" applyBorder="1" applyAlignment="1">
      <alignment horizontal="left" wrapText="1"/>
    </xf>
    <xf numFmtId="0" fontId="33" fillId="0" borderId="0" xfId="0" applyFont="1" applyFill="1" applyBorder="1" applyAlignment="1"/>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xf numFmtId="0" fontId="33" fillId="0" borderId="0" xfId="0" applyFont="1" applyFill="1" applyBorder="1" applyAlignment="1">
      <alignment horizontal="left" wrapText="1"/>
    </xf>
    <xf numFmtId="0" fontId="33" fillId="0" borderId="0" xfId="0" applyFont="1" applyFill="1" applyBorder="1" applyAlignment="1"/>
    <xf numFmtId="0" fontId="27" fillId="0" borderId="0" xfId="0" applyFont="1" applyFill="1" applyAlignment="1">
      <alignment horizontal="right" wrapText="1"/>
    </xf>
  </cellXfs>
  <cellStyles count="58">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Accent1" xfId="52" builtinId="32" customBuiltin="1"/>
    <cellStyle name="60% - Accent1 2" xfId="45" xr:uid="{00000000-0005-0000-0000-00000C000000}"/>
    <cellStyle name="60% - Accent2" xfId="53" builtinId="36" customBuiltin="1"/>
    <cellStyle name="60% - Accent2 2" xfId="46" xr:uid="{00000000-0005-0000-0000-00000D000000}"/>
    <cellStyle name="60% - Accent3" xfId="54" builtinId="40" customBuiltin="1"/>
    <cellStyle name="60% - Accent3 2" xfId="47" xr:uid="{00000000-0005-0000-0000-00000E000000}"/>
    <cellStyle name="60% - Accent4" xfId="55" builtinId="44" customBuiltin="1"/>
    <cellStyle name="60% - Accent4 2" xfId="48" xr:uid="{00000000-0005-0000-0000-00000F000000}"/>
    <cellStyle name="60% - Accent5" xfId="56" builtinId="48" customBuiltin="1"/>
    <cellStyle name="60% - Accent5 2" xfId="49" xr:uid="{00000000-0005-0000-0000-000010000000}"/>
    <cellStyle name="60% - Accent6" xfId="57" builtinId="52" customBuiltin="1"/>
    <cellStyle name="60% - Accent6 2" xfId="50" xr:uid="{00000000-0005-0000-0000-00001100000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xfId="2" builtinId="3"/>
    <cellStyle name="Currency" xfId="1" builtin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xfId="51" builtinId="28" customBuiltin="1"/>
    <cellStyle name="Neutral 2" xfId="44" xr:uid="{00000000-0005-0000-0000-000026000000}"/>
    <cellStyle name="Normal" xfId="0" builtinId="0"/>
    <cellStyle name="Normal_94TAB9" xfId="6" xr:uid="{00000000-0005-0000-0000-000028000000}"/>
    <cellStyle name="Normal_Copy of SFY2010 Table10" xfId="5" xr:uid="{00000000-0005-0000-0000-000029000000}"/>
    <cellStyle name="Normal_SFY13_Table6_Annual Report (2)" xfId="7" xr:uid="{00000000-0005-0000-0000-00002A000000}"/>
    <cellStyle name="Normal_SFY13_Tables4_5 Annual Report (3)" xfId="9" xr:uid="{00000000-0005-0000-0000-00002B000000}"/>
    <cellStyle name="Normal_Table 10 (11) for SFY 2012" xfId="4" xr:uid="{00000000-0005-0000-0000-00002C000000}"/>
    <cellStyle name="Normal_Table 13 (14) for SFY 2012" xfId="8" xr:uid="{00000000-0005-0000-0000-00002D000000}"/>
    <cellStyle name="Note" xfId="23" builtinId="10" customBuiltin="1"/>
    <cellStyle name="Output" xfId="18" builtinId="21" customBuiltin="1"/>
    <cellStyle name="Percent" xfId="3" builtinId="5"/>
    <cellStyle name="Title" xfId="10"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3065145</xdr:colOff>
      <xdr:row>4</xdr:row>
      <xdr:rowOff>137010</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3017520" cy="973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420538</xdr:colOff>
      <xdr:row>5</xdr:row>
      <xdr:rowOff>19529</xdr:rowOff>
    </xdr:to>
    <xdr:pic>
      <xdr:nvPicPr>
        <xdr:cNvPr id="2" name="Picture 1">
          <a:extLst>
            <a:ext uri="{FF2B5EF4-FFF2-40B4-BE49-F238E27FC236}">
              <a16:creationId xmlns:a16="http://schemas.microsoft.com/office/drawing/2014/main" id="{2F777C4D-341C-490B-BF5D-92FDCB0F09DC}"/>
            </a:ext>
          </a:extLst>
        </xdr:cNvPr>
        <xdr:cNvPicPr>
          <a:picLocks noChangeAspect="1"/>
        </xdr:cNvPicPr>
      </xdr:nvPicPr>
      <xdr:blipFill>
        <a:blip xmlns:r="http://schemas.openxmlformats.org/officeDocument/2006/relationships" r:embed="rId1"/>
        <a:stretch>
          <a:fillRect/>
        </a:stretch>
      </xdr:blipFill>
      <xdr:spPr>
        <a:xfrm>
          <a:off x="47625" y="28575"/>
          <a:ext cx="3401863" cy="1133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401488</xdr:colOff>
      <xdr:row>5</xdr:row>
      <xdr:rowOff>124304</xdr:rowOff>
    </xdr:to>
    <xdr:pic>
      <xdr:nvPicPr>
        <xdr:cNvPr id="2" name="Picture 1">
          <a:extLst>
            <a:ext uri="{FF2B5EF4-FFF2-40B4-BE49-F238E27FC236}">
              <a16:creationId xmlns:a16="http://schemas.microsoft.com/office/drawing/2014/main" id="{9FE68F33-28A3-4D5C-AD7D-CD2B54DF1A78}"/>
            </a:ext>
          </a:extLst>
        </xdr:cNvPr>
        <xdr:cNvPicPr>
          <a:picLocks noChangeAspect="1"/>
        </xdr:cNvPicPr>
      </xdr:nvPicPr>
      <xdr:blipFill>
        <a:blip xmlns:r="http://schemas.openxmlformats.org/officeDocument/2006/relationships" r:embed="rId1"/>
        <a:stretch>
          <a:fillRect/>
        </a:stretch>
      </xdr:blipFill>
      <xdr:spPr>
        <a:xfrm>
          <a:off x="28575" y="66675"/>
          <a:ext cx="3401863" cy="1133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3459013</xdr:colOff>
      <xdr:row>4</xdr:row>
      <xdr:rowOff>19529</xdr:rowOff>
    </xdr:to>
    <xdr:pic>
      <xdr:nvPicPr>
        <xdr:cNvPr id="2" name="Picture 1">
          <a:extLst>
            <a:ext uri="{FF2B5EF4-FFF2-40B4-BE49-F238E27FC236}">
              <a16:creationId xmlns:a16="http://schemas.microsoft.com/office/drawing/2014/main" id="{E7C16120-5948-4F94-AC7C-452C5B5CDA03}"/>
            </a:ext>
          </a:extLst>
        </xdr:cNvPr>
        <xdr:cNvPicPr>
          <a:picLocks noChangeAspect="1"/>
        </xdr:cNvPicPr>
      </xdr:nvPicPr>
      <xdr:blipFill>
        <a:blip xmlns:r="http://schemas.openxmlformats.org/officeDocument/2006/relationships" r:embed="rId1"/>
        <a:stretch>
          <a:fillRect/>
        </a:stretch>
      </xdr:blipFill>
      <xdr:spPr>
        <a:xfrm>
          <a:off x="57150" y="57150"/>
          <a:ext cx="3401863" cy="1133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1013461</xdr:colOff>
      <xdr:row>4</xdr:row>
      <xdr:rowOff>120297</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1" y="47625"/>
          <a:ext cx="3017520" cy="956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76203</xdr:rowOff>
    </xdr:from>
    <xdr:to>
      <xdr:col>3</xdr:col>
      <xdr:colOff>304800</xdr:colOff>
      <xdr:row>4</xdr:row>
      <xdr:rowOff>144162</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60960" y="76203"/>
          <a:ext cx="3017520" cy="95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66678</xdr:rowOff>
    </xdr:from>
    <xdr:to>
      <xdr:col>3</xdr:col>
      <xdr:colOff>156210</xdr:colOff>
      <xdr:row>4</xdr:row>
      <xdr:rowOff>144023</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8"/>
          <a:ext cx="3017520" cy="961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2</xdr:col>
      <xdr:colOff>382905</xdr:colOff>
      <xdr:row>4</xdr:row>
      <xdr:rowOff>117555</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2"/>
          <a:ext cx="3017520" cy="963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3027045</xdr:colOff>
      <xdr:row>4</xdr:row>
      <xdr:rowOff>151443</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3017520" cy="959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3084195</xdr:colOff>
      <xdr:row>4</xdr:row>
      <xdr:rowOff>157104</xdr:rowOff>
    </xdr:to>
    <xdr:pic>
      <xdr:nvPicPr>
        <xdr:cNvPr id="3" name="Picture 2">
          <a:extLst>
            <a:ext uri="{FF2B5EF4-FFF2-40B4-BE49-F238E27FC236}">
              <a16:creationId xmlns:a16="http://schemas.microsoft.com/office/drawing/2014/main" id="{CE912E67-9435-41B9-BF56-94E94AA7D7E8}"/>
            </a:ext>
          </a:extLst>
        </xdr:cNvPr>
        <xdr:cNvPicPr>
          <a:picLocks noChangeAspect="1"/>
        </xdr:cNvPicPr>
      </xdr:nvPicPr>
      <xdr:blipFill>
        <a:blip xmlns:r="http://schemas.openxmlformats.org/officeDocument/2006/relationships" r:embed="rId1"/>
        <a:stretch>
          <a:fillRect/>
        </a:stretch>
      </xdr:blipFill>
      <xdr:spPr>
        <a:xfrm>
          <a:off x="66675" y="57150"/>
          <a:ext cx="3017520" cy="9838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0</xdr:col>
      <xdr:colOff>3027045</xdr:colOff>
      <xdr:row>4</xdr:row>
      <xdr:rowOff>139916</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1"/>
          <a:ext cx="3017520" cy="947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420538</xdr:colOff>
      <xdr:row>5</xdr:row>
      <xdr:rowOff>105254</xdr:rowOff>
    </xdr:to>
    <xdr:pic>
      <xdr:nvPicPr>
        <xdr:cNvPr id="2" name="Picture 1">
          <a:extLst>
            <a:ext uri="{FF2B5EF4-FFF2-40B4-BE49-F238E27FC236}">
              <a16:creationId xmlns:a16="http://schemas.microsoft.com/office/drawing/2014/main" id="{6F0608BE-73AB-496C-BA9F-DDB5109AA6B3}"/>
            </a:ext>
          </a:extLst>
        </xdr:cNvPr>
        <xdr:cNvPicPr>
          <a:picLocks noChangeAspect="1"/>
        </xdr:cNvPicPr>
      </xdr:nvPicPr>
      <xdr:blipFill>
        <a:blip xmlns:r="http://schemas.openxmlformats.org/officeDocument/2006/relationships" r:embed="rId1"/>
        <a:stretch>
          <a:fillRect/>
        </a:stretch>
      </xdr:blipFill>
      <xdr:spPr>
        <a:xfrm>
          <a:off x="47625" y="47625"/>
          <a:ext cx="3401863" cy="11339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tabSelected="1" workbookViewId="0">
      <pane ySplit="8" topLeftCell="A9" activePane="bottomLeft" state="frozen"/>
      <selection pane="bottomLeft" activeCell="B33" sqref="B33"/>
    </sheetView>
  </sheetViews>
  <sheetFormatPr defaultColWidth="9.140625" defaultRowHeight="13.9"/>
  <cols>
    <col min="1" max="1" width="73" style="1" customWidth="1"/>
    <col min="2" max="2" width="18.7109375" style="2" customWidth="1"/>
    <col min="3" max="3" width="23" style="2" customWidth="1"/>
    <col min="4" max="16384" width="9.140625" style="1"/>
  </cols>
  <sheetData>
    <row r="1" spans="1:7" ht="17.45">
      <c r="C1" s="16" t="s">
        <v>0</v>
      </c>
      <c r="E1" s="3"/>
    </row>
    <row r="2" spans="1:7" ht="17.45">
      <c r="C2" s="16" t="s">
        <v>1</v>
      </c>
      <c r="E2" s="3"/>
    </row>
    <row r="3" spans="1:7" ht="17.45">
      <c r="C3" s="16" t="s">
        <v>2</v>
      </c>
      <c r="E3" s="3"/>
    </row>
    <row r="4" spans="1:7" ht="17.45">
      <c r="C4" s="16" t="s">
        <v>3</v>
      </c>
      <c r="E4" s="3"/>
    </row>
    <row r="5" spans="1:7">
      <c r="C5" s="1"/>
    </row>
    <row r="6" spans="1:7">
      <c r="C6" s="1"/>
    </row>
    <row r="8" spans="1:7" s="6" customFormat="1" ht="26.45">
      <c r="A8" s="4" t="s">
        <v>4</v>
      </c>
      <c r="B8" s="5" t="s">
        <v>5</v>
      </c>
      <c r="C8" s="5" t="s">
        <v>6</v>
      </c>
    </row>
    <row r="9" spans="1:7" ht="14.45">
      <c r="A9" s="367" t="s">
        <v>7</v>
      </c>
      <c r="B9" s="368">
        <v>1957</v>
      </c>
      <c r="C9" s="368">
        <v>2114</v>
      </c>
      <c r="E9" s="367"/>
      <c r="F9" s="369"/>
      <c r="G9" s="369"/>
    </row>
    <row r="10" spans="1:7" ht="14.45">
      <c r="A10" s="367" t="s">
        <v>8</v>
      </c>
      <c r="B10" s="368">
        <v>27144</v>
      </c>
      <c r="C10" s="368">
        <v>29452</v>
      </c>
      <c r="E10" s="367"/>
      <c r="F10" s="369"/>
      <c r="G10" s="369"/>
    </row>
    <row r="11" spans="1:7" ht="14.45">
      <c r="A11" s="367" t="s">
        <v>9</v>
      </c>
      <c r="B11" s="368">
        <v>941</v>
      </c>
      <c r="C11" s="368">
        <v>973</v>
      </c>
      <c r="E11" s="367"/>
      <c r="F11" s="369"/>
      <c r="G11" s="369"/>
    </row>
    <row r="12" spans="1:7" ht="14.45">
      <c r="A12" s="367" t="s">
        <v>10</v>
      </c>
      <c r="B12" s="368">
        <v>4198</v>
      </c>
      <c r="C12" s="368">
        <v>4346</v>
      </c>
      <c r="E12" s="367"/>
      <c r="F12" s="369"/>
      <c r="G12" s="369"/>
    </row>
    <row r="13" spans="1:7" ht="14.45">
      <c r="A13" s="367" t="s">
        <v>11</v>
      </c>
      <c r="B13" s="368">
        <v>257</v>
      </c>
      <c r="C13" s="368">
        <v>257</v>
      </c>
      <c r="E13" s="367"/>
      <c r="F13" s="369"/>
      <c r="G13" s="369"/>
    </row>
    <row r="14" spans="1:7" ht="14.45">
      <c r="A14" s="367" t="s">
        <v>12</v>
      </c>
      <c r="B14" s="368">
        <v>2647</v>
      </c>
      <c r="C14" s="368">
        <v>2774</v>
      </c>
      <c r="E14" s="367"/>
      <c r="F14" s="369"/>
      <c r="G14" s="369"/>
    </row>
    <row r="15" spans="1:7" ht="14.45">
      <c r="A15" s="367" t="s">
        <v>13</v>
      </c>
      <c r="B15" s="368">
        <v>936</v>
      </c>
      <c r="C15" s="368">
        <v>938</v>
      </c>
      <c r="E15" s="367"/>
      <c r="F15" s="369"/>
      <c r="G15" s="369"/>
    </row>
    <row r="16" spans="1:7" ht="14.45">
      <c r="A16" s="367" t="s">
        <v>14</v>
      </c>
      <c r="B16" s="368">
        <v>7388</v>
      </c>
      <c r="C16" s="368">
        <v>7941</v>
      </c>
      <c r="E16" s="367"/>
      <c r="F16" s="369"/>
      <c r="G16" s="369"/>
    </row>
    <row r="17" spans="1:7" ht="14.45">
      <c r="A17" s="367" t="s">
        <v>15</v>
      </c>
      <c r="B17" s="368">
        <v>19</v>
      </c>
      <c r="C17" s="368">
        <v>19</v>
      </c>
      <c r="E17" s="367"/>
      <c r="F17" s="369"/>
      <c r="G17" s="369"/>
    </row>
    <row r="18" spans="1:7" ht="14.45">
      <c r="A18" s="367" t="s">
        <v>16</v>
      </c>
      <c r="B18" s="368">
        <v>603</v>
      </c>
      <c r="C18" s="368">
        <v>618</v>
      </c>
      <c r="E18" s="367"/>
      <c r="F18" s="369"/>
      <c r="G18" s="369"/>
    </row>
    <row r="19" spans="1:7" ht="14.45">
      <c r="A19" s="367" t="s">
        <v>17</v>
      </c>
      <c r="B19" s="368">
        <v>264</v>
      </c>
      <c r="C19" s="368">
        <v>264</v>
      </c>
      <c r="E19" s="367"/>
      <c r="F19" s="369"/>
      <c r="G19" s="369"/>
    </row>
    <row r="20" spans="1:7" ht="14.45">
      <c r="A20" s="367" t="s">
        <v>18</v>
      </c>
      <c r="B20" s="368">
        <v>28</v>
      </c>
      <c r="C20" s="368">
        <v>28</v>
      </c>
      <c r="E20" s="367"/>
      <c r="F20" s="369"/>
      <c r="G20" s="369"/>
    </row>
    <row r="21" spans="1:7" ht="14.45">
      <c r="A21" s="367" t="s">
        <v>19</v>
      </c>
      <c r="B21" s="368">
        <v>1648</v>
      </c>
      <c r="C21" s="368">
        <v>1686</v>
      </c>
      <c r="E21" s="367"/>
      <c r="F21" s="369"/>
      <c r="G21" s="369"/>
    </row>
    <row r="22" spans="1:7" ht="14.45">
      <c r="A22" s="367" t="s">
        <v>20</v>
      </c>
      <c r="B22" s="368">
        <v>5</v>
      </c>
      <c r="C22" s="368">
        <v>5</v>
      </c>
      <c r="E22" s="367"/>
      <c r="F22" s="369"/>
      <c r="G22" s="369"/>
    </row>
    <row r="23" spans="1:7" ht="14.45">
      <c r="A23" s="367" t="s">
        <v>21</v>
      </c>
      <c r="B23" s="368">
        <v>2384</v>
      </c>
      <c r="C23" s="368">
        <v>2384</v>
      </c>
      <c r="E23" s="367"/>
      <c r="F23" s="369"/>
      <c r="G23" s="369"/>
    </row>
    <row r="24" spans="1:7" ht="14.45">
      <c r="A24" s="367" t="s">
        <v>22</v>
      </c>
      <c r="B24" s="368">
        <v>17018</v>
      </c>
      <c r="C24" s="368">
        <v>18235</v>
      </c>
      <c r="E24" s="367"/>
      <c r="F24" s="369"/>
      <c r="G24" s="369"/>
    </row>
    <row r="25" spans="1:7" ht="14.45">
      <c r="A25" s="367" t="s">
        <v>23</v>
      </c>
      <c r="B25" s="368">
        <v>288</v>
      </c>
      <c r="C25" s="368">
        <v>442</v>
      </c>
      <c r="E25" s="367"/>
      <c r="F25" s="369"/>
      <c r="G25" s="369"/>
    </row>
    <row r="26" spans="1:7" ht="14.45">
      <c r="A26" s="367" t="s">
        <v>24</v>
      </c>
      <c r="B26" s="368">
        <v>40</v>
      </c>
      <c r="C26" s="368">
        <v>40</v>
      </c>
      <c r="E26" s="367"/>
      <c r="F26" s="369"/>
      <c r="G26" s="369"/>
    </row>
    <row r="27" spans="1:7" ht="14.45">
      <c r="A27" s="367" t="s">
        <v>25</v>
      </c>
      <c r="B27" s="368">
        <v>2430</v>
      </c>
      <c r="C27" s="368">
        <v>2497</v>
      </c>
      <c r="E27" s="367"/>
      <c r="F27" s="369"/>
      <c r="G27" s="369"/>
    </row>
    <row r="28" spans="1:7" ht="14.45">
      <c r="A28" s="367" t="s">
        <v>26</v>
      </c>
      <c r="B28" s="368">
        <v>21</v>
      </c>
      <c r="C28" s="368">
        <v>21</v>
      </c>
      <c r="E28" s="367"/>
      <c r="F28" s="369"/>
      <c r="G28" s="369"/>
    </row>
    <row r="29" spans="1:7" ht="14.45">
      <c r="A29" s="367" t="s">
        <v>27</v>
      </c>
      <c r="B29" s="368">
        <v>1929</v>
      </c>
      <c r="C29" s="368">
        <v>1938</v>
      </c>
      <c r="E29" s="367"/>
      <c r="F29" s="369"/>
      <c r="G29" s="369"/>
    </row>
    <row r="30" spans="1:7" ht="16.5" customHeight="1">
      <c r="A30" s="367" t="s">
        <v>28</v>
      </c>
      <c r="B30" s="368">
        <v>13</v>
      </c>
      <c r="C30" s="368">
        <v>13</v>
      </c>
      <c r="E30" s="367"/>
      <c r="F30" s="369"/>
      <c r="G30" s="369"/>
    </row>
    <row r="31" spans="1:7" ht="14.45">
      <c r="A31" s="367" t="s">
        <v>29</v>
      </c>
      <c r="B31" s="368">
        <v>2046</v>
      </c>
      <c r="C31" s="368">
        <v>3494</v>
      </c>
      <c r="E31" s="367"/>
      <c r="F31" s="369"/>
      <c r="G31" s="369"/>
    </row>
    <row r="32" spans="1:7" ht="14.45">
      <c r="A32" s="367" t="s">
        <v>30</v>
      </c>
      <c r="B32" s="370">
        <v>518</v>
      </c>
      <c r="C32" s="370">
        <v>540</v>
      </c>
      <c r="E32" s="367"/>
      <c r="F32" s="369"/>
      <c r="G32" s="369"/>
    </row>
    <row r="33" spans="1:3" s="9" customFormat="1">
      <c r="A33" s="8" t="s">
        <v>31</v>
      </c>
      <c r="B33" s="359">
        <f>SUM(B9:B32)</f>
        <v>74722</v>
      </c>
      <c r="C33" s="359">
        <f>SUM(C9:C32)</f>
        <v>81019</v>
      </c>
    </row>
    <row r="34" spans="1:3">
      <c r="A34" s="10"/>
      <c r="B34" s="7"/>
      <c r="C34" s="7"/>
    </row>
    <row r="35" spans="1:3" s="13" customFormat="1">
      <c r="A35" s="11" t="s">
        <v>32</v>
      </c>
      <c r="B35" s="12"/>
      <c r="C35" s="12"/>
    </row>
    <row r="36" spans="1:3">
      <c r="A36" s="11" t="s">
        <v>33</v>
      </c>
      <c r="B36" s="7"/>
      <c r="C36" s="7"/>
    </row>
    <row r="37" spans="1:3">
      <c r="A37" s="14" t="s">
        <v>34</v>
      </c>
      <c r="B37" s="15"/>
      <c r="C37"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8"/>
  <sheetViews>
    <sheetView showGridLines="0" workbookViewId="0">
      <pane ySplit="8" topLeftCell="A30" activePane="bottomLeft" state="frozen"/>
      <selection pane="bottomLeft" activeCell="A9" sqref="A9"/>
    </sheetView>
  </sheetViews>
  <sheetFormatPr defaultColWidth="9.140625" defaultRowHeight="13.9"/>
  <cols>
    <col min="1" max="1" width="45.42578125" style="206" bestFit="1" customWidth="1"/>
    <col min="2" max="2" width="17.85546875" style="206" customWidth="1"/>
    <col min="3" max="3" width="15.28515625" style="206" customWidth="1"/>
    <col min="4" max="4" width="15.28515625" style="206" bestFit="1" customWidth="1"/>
    <col min="5" max="5" width="9.140625" style="206"/>
    <col min="6" max="6" width="18" style="206" customWidth="1"/>
    <col min="7" max="7" width="14.28515625" style="293" customWidth="1"/>
    <col min="8" max="8" width="12.7109375" style="206" customWidth="1"/>
    <col min="9" max="9" width="11.42578125" style="206" customWidth="1"/>
    <col min="10" max="16384" width="9.140625" style="206"/>
  </cols>
  <sheetData>
    <row r="1" spans="1:17" ht="17.45">
      <c r="I1" s="245" t="s">
        <v>393</v>
      </c>
      <c r="J1" s="207"/>
      <c r="K1" s="207"/>
      <c r="L1" s="207"/>
      <c r="M1" s="207"/>
      <c r="N1" s="207"/>
      <c r="O1" s="207"/>
      <c r="P1" s="207"/>
      <c r="Q1" s="207"/>
    </row>
    <row r="2" spans="1:17" ht="17.45">
      <c r="I2" s="245" t="s">
        <v>1</v>
      </c>
      <c r="J2" s="207"/>
      <c r="K2" s="207"/>
      <c r="L2" s="207"/>
      <c r="M2" s="207"/>
      <c r="N2" s="207"/>
      <c r="O2" s="207"/>
      <c r="P2" s="207"/>
      <c r="Q2" s="207"/>
    </row>
    <row r="3" spans="1:17" ht="17.45">
      <c r="I3" s="245" t="s">
        <v>2</v>
      </c>
      <c r="J3" s="207"/>
      <c r="K3" s="207"/>
      <c r="L3" s="207"/>
      <c r="M3" s="207"/>
      <c r="N3" s="207"/>
      <c r="O3" s="207"/>
      <c r="P3" s="207"/>
      <c r="Q3" s="207"/>
    </row>
    <row r="4" spans="1:17" ht="17.45">
      <c r="I4" s="245" t="s">
        <v>394</v>
      </c>
      <c r="J4" s="207"/>
      <c r="K4" s="207"/>
      <c r="L4" s="207"/>
      <c r="M4" s="207"/>
      <c r="N4" s="207"/>
      <c r="O4" s="207"/>
      <c r="P4" s="207"/>
      <c r="Q4" s="207"/>
    </row>
    <row r="5" spans="1:17" ht="17.45">
      <c r="I5" s="246"/>
    </row>
    <row r="8" spans="1:17" s="176" customFormat="1" ht="73.5" customHeight="1">
      <c r="A8" s="247" t="s">
        <v>282</v>
      </c>
      <c r="B8" s="248" t="s">
        <v>100</v>
      </c>
      <c r="C8" s="294" t="s">
        <v>330</v>
      </c>
      <c r="D8" s="248" t="s">
        <v>99</v>
      </c>
      <c r="E8" s="294" t="s">
        <v>330</v>
      </c>
      <c r="F8" s="248" t="s">
        <v>395</v>
      </c>
      <c r="G8" s="295" t="s">
        <v>396</v>
      </c>
      <c r="H8" s="295" t="s">
        <v>387</v>
      </c>
      <c r="I8" s="295" t="s">
        <v>388</v>
      </c>
    </row>
    <row r="9" spans="1:17" s="90" customFormat="1" ht="13.15">
      <c r="A9" s="130" t="s">
        <v>290</v>
      </c>
      <c r="B9" s="171">
        <v>463889274</v>
      </c>
      <c r="C9" s="296">
        <f t="shared" ref="C9:C30" si="0">B9/$B$38</f>
        <v>7.69562673218738E-2</v>
      </c>
      <c r="D9" s="171">
        <v>1441745</v>
      </c>
      <c r="E9" s="356">
        <f t="shared" ref="E9:E30" si="1">D9/$D$38</f>
        <v>4.9440555922615072E-2</v>
      </c>
      <c r="F9" s="171">
        <f>B9+D9</f>
        <v>465331019</v>
      </c>
      <c r="G9" s="356">
        <f>F9/$F$38</f>
        <v>7.6823796687187362E-2</v>
      </c>
      <c r="H9" s="356">
        <v>7.7767123992182385E-2</v>
      </c>
      <c r="I9" s="356">
        <v>7.9730822818680533E-2</v>
      </c>
    </row>
    <row r="10" spans="1:17" s="90" customFormat="1" ht="13.15">
      <c r="A10" s="130" t="s">
        <v>291</v>
      </c>
      <c r="B10" s="171">
        <v>387669844</v>
      </c>
      <c r="C10" s="296">
        <f t="shared" si="0"/>
        <v>6.4311950759812372E-2</v>
      </c>
      <c r="D10" s="171">
        <v>1488054</v>
      </c>
      <c r="E10" s="356">
        <f t="shared" si="1"/>
        <v>5.1028591743249356E-2</v>
      </c>
      <c r="F10" s="171">
        <f t="shared" ref="F10:F35" si="2">B10+D10</f>
        <v>389157898</v>
      </c>
      <c r="G10" s="356">
        <f t="shared" ref="G10:G38" si="3">F10/$F$38</f>
        <v>6.4247999841947345E-2</v>
      </c>
      <c r="H10" s="356">
        <v>6.5120392484451048E-2</v>
      </c>
      <c r="I10" s="356">
        <v>6.3722988688179619E-2</v>
      </c>
    </row>
    <row r="11" spans="1:17" s="90" customFormat="1" ht="13.15">
      <c r="A11" s="130" t="s">
        <v>292</v>
      </c>
      <c r="B11" s="171">
        <v>0</v>
      </c>
      <c r="C11" s="296">
        <f t="shared" si="0"/>
        <v>0</v>
      </c>
      <c r="D11" s="171">
        <v>0</v>
      </c>
      <c r="E11" s="356">
        <f t="shared" si="1"/>
        <v>0</v>
      </c>
      <c r="F11" s="171">
        <f t="shared" si="2"/>
        <v>0</v>
      </c>
      <c r="G11" s="356">
        <f t="shared" si="3"/>
        <v>0</v>
      </c>
      <c r="H11" s="356">
        <v>0</v>
      </c>
      <c r="I11" s="356">
        <v>0</v>
      </c>
    </row>
    <row r="12" spans="1:17" s="90" customFormat="1" ht="13.15">
      <c r="A12" s="130" t="s">
        <v>293</v>
      </c>
      <c r="B12" s="171">
        <v>0</v>
      </c>
      <c r="C12" s="296">
        <f t="shared" si="0"/>
        <v>0</v>
      </c>
      <c r="D12" s="171">
        <v>0</v>
      </c>
      <c r="E12" s="356">
        <f t="shared" si="1"/>
        <v>0</v>
      </c>
      <c r="F12" s="171">
        <f t="shared" si="2"/>
        <v>0</v>
      </c>
      <c r="G12" s="356">
        <f t="shared" si="3"/>
        <v>0</v>
      </c>
      <c r="H12" s="356">
        <v>3.6025305347170446E-6</v>
      </c>
      <c r="I12" s="356">
        <v>8.7166945849316218E-8</v>
      </c>
    </row>
    <row r="13" spans="1:17" s="90" customFormat="1" ht="13.15">
      <c r="A13" s="130" t="s">
        <v>294</v>
      </c>
      <c r="B13" s="171">
        <v>399556433</v>
      </c>
      <c r="C13" s="296">
        <f t="shared" si="0"/>
        <v>6.6283859945686863E-2</v>
      </c>
      <c r="D13" s="171">
        <v>1678800</v>
      </c>
      <c r="E13" s="356">
        <f t="shared" si="1"/>
        <v>5.7569684849183581E-2</v>
      </c>
      <c r="F13" s="171">
        <f t="shared" si="2"/>
        <v>401235233</v>
      </c>
      <c r="G13" s="356">
        <f t="shared" si="3"/>
        <v>6.6241906739787429E-2</v>
      </c>
      <c r="H13" s="356">
        <v>6.1570004901275635E-2</v>
      </c>
      <c r="I13" s="356">
        <v>6.2463386909125479E-2</v>
      </c>
    </row>
    <row r="14" spans="1:17" s="90" customFormat="1" ht="13.15">
      <c r="A14" s="130" t="s">
        <v>295</v>
      </c>
      <c r="B14" s="171">
        <v>46651690</v>
      </c>
      <c r="C14" s="296">
        <f t="shared" si="0"/>
        <v>7.7392173690508451E-3</v>
      </c>
      <c r="D14" s="171">
        <v>358497</v>
      </c>
      <c r="E14" s="356">
        <f t="shared" si="1"/>
        <v>1.2293637901702266E-2</v>
      </c>
      <c r="F14" s="171">
        <f t="shared" si="2"/>
        <v>47010187</v>
      </c>
      <c r="G14" s="356">
        <f t="shared" si="3"/>
        <v>7.7611440047040117E-3</v>
      </c>
      <c r="H14" s="356">
        <v>7.6610981672309581E-3</v>
      </c>
      <c r="I14" s="356">
        <v>8.1449096001617264E-3</v>
      </c>
    </row>
    <row r="15" spans="1:17" s="90" customFormat="1" ht="13.15">
      <c r="A15" s="130" t="s">
        <v>296</v>
      </c>
      <c r="B15" s="171">
        <v>320715318</v>
      </c>
      <c r="C15" s="296">
        <f t="shared" si="0"/>
        <v>5.3204622588940834E-2</v>
      </c>
      <c r="D15" s="171">
        <v>451251</v>
      </c>
      <c r="E15" s="356">
        <f t="shared" si="1"/>
        <v>1.5474373277268846E-2</v>
      </c>
      <c r="F15" s="171">
        <f t="shared" si="2"/>
        <v>321166569</v>
      </c>
      <c r="G15" s="356">
        <f t="shared" si="3"/>
        <v>5.3022975456483663E-2</v>
      </c>
      <c r="H15" s="356">
        <v>4.7335549721392089E-2</v>
      </c>
      <c r="I15" s="356">
        <v>4.7676106783938382E-2</v>
      </c>
    </row>
    <row r="16" spans="1:17" s="90" customFormat="1" ht="13.15">
      <c r="A16" s="130" t="s">
        <v>297</v>
      </c>
      <c r="B16" s="171">
        <v>1448648</v>
      </c>
      <c r="C16" s="296">
        <f t="shared" si="0"/>
        <v>2.4032144951749375E-4</v>
      </c>
      <c r="D16" s="171">
        <v>0</v>
      </c>
      <c r="E16" s="356">
        <f t="shared" si="1"/>
        <v>0</v>
      </c>
      <c r="F16" s="171">
        <f t="shared" si="2"/>
        <v>1448648</v>
      </c>
      <c r="G16" s="356">
        <f t="shared" si="3"/>
        <v>2.3916445471970697E-4</v>
      </c>
      <c r="H16" s="356">
        <v>2.0859977804842835E-4</v>
      </c>
      <c r="I16" s="356">
        <v>2.1699616445625979E-4</v>
      </c>
    </row>
    <row r="17" spans="1:13" s="90" customFormat="1" ht="13.15">
      <c r="A17" s="130" t="s">
        <v>298</v>
      </c>
      <c r="B17" s="171">
        <v>51850121</v>
      </c>
      <c r="C17" s="296">
        <f t="shared" si="0"/>
        <v>8.6016038653816823E-3</v>
      </c>
      <c r="D17" s="171">
        <v>188282</v>
      </c>
      <c r="E17" s="356">
        <f t="shared" si="1"/>
        <v>6.4565972139468564E-3</v>
      </c>
      <c r="F17" s="171">
        <f t="shared" si="2"/>
        <v>52038403</v>
      </c>
      <c r="G17" s="356">
        <f t="shared" si="3"/>
        <v>8.5912770238038248E-3</v>
      </c>
      <c r="H17" s="356">
        <v>9.6315892481397148E-3</v>
      </c>
      <c r="I17" s="356">
        <v>1.0257744229779505E-2</v>
      </c>
    </row>
    <row r="18" spans="1:13" s="90" customFormat="1" ht="13.15">
      <c r="A18" s="130" t="s">
        <v>299</v>
      </c>
      <c r="B18" s="171">
        <v>1113475382</v>
      </c>
      <c r="C18" s="296">
        <f t="shared" si="0"/>
        <v>0.18471845320898181</v>
      </c>
      <c r="D18" s="171">
        <v>6461573</v>
      </c>
      <c r="E18" s="356">
        <f t="shared" si="1"/>
        <v>0.22158132072908845</v>
      </c>
      <c r="F18" s="171">
        <f t="shared" si="2"/>
        <v>1119936955</v>
      </c>
      <c r="G18" s="356">
        <f t="shared" si="3"/>
        <v>0.18489592445026259</v>
      </c>
      <c r="H18" s="356">
        <v>0.17907766083190324</v>
      </c>
      <c r="I18" s="356">
        <v>0.18345802393917068</v>
      </c>
    </row>
    <row r="19" spans="1:13" s="90" customFormat="1" ht="13.15">
      <c r="A19" s="130" t="s">
        <v>300</v>
      </c>
      <c r="B19" s="171">
        <v>378838355</v>
      </c>
      <c r="C19" s="296">
        <f t="shared" si="0"/>
        <v>6.2846863148551535E-2</v>
      </c>
      <c r="D19" s="171">
        <v>1915367</v>
      </c>
      <c r="E19" s="356">
        <f t="shared" si="1"/>
        <v>6.5682079199741603E-2</v>
      </c>
      <c r="F19" s="171">
        <f t="shared" si="2"/>
        <v>380753722</v>
      </c>
      <c r="G19" s="356">
        <f t="shared" si="3"/>
        <v>6.286051290902199E-2</v>
      </c>
      <c r="H19" s="356">
        <v>6.4402973198599736E-2</v>
      </c>
      <c r="I19" s="356">
        <v>6.3698824981119548E-2</v>
      </c>
    </row>
    <row r="20" spans="1:13" s="90" customFormat="1" ht="13.15">
      <c r="A20" s="130" t="s">
        <v>301</v>
      </c>
      <c r="B20" s="171">
        <v>142723774</v>
      </c>
      <c r="C20" s="296">
        <f t="shared" si="0"/>
        <v>2.3676962414808281E-2</v>
      </c>
      <c r="D20" s="171">
        <v>1328686</v>
      </c>
      <c r="E20" s="356">
        <f t="shared" si="1"/>
        <v>4.5563518157923713E-2</v>
      </c>
      <c r="F20" s="171">
        <f t="shared" si="2"/>
        <v>144052460</v>
      </c>
      <c r="G20" s="356">
        <f t="shared" si="3"/>
        <v>2.3782332248367028E-2</v>
      </c>
      <c r="H20" s="356">
        <v>2.2072010246206558E-2</v>
      </c>
      <c r="I20" s="356">
        <v>2.0741212325424321E-2</v>
      </c>
    </row>
    <row r="21" spans="1:13" s="90" customFormat="1" ht="13.15">
      <c r="A21" s="130" t="s">
        <v>302</v>
      </c>
      <c r="B21" s="171">
        <v>424542</v>
      </c>
      <c r="C21" s="296">
        <f t="shared" si="0"/>
        <v>7.0428805908029991E-5</v>
      </c>
      <c r="D21" s="171">
        <v>12833</v>
      </c>
      <c r="E21" s="356">
        <f t="shared" si="1"/>
        <v>4.4007134004620733E-4</v>
      </c>
      <c r="F21" s="171">
        <f t="shared" si="2"/>
        <v>437375</v>
      </c>
      <c r="G21" s="356">
        <f t="shared" si="3"/>
        <v>7.2208399406226934E-5</v>
      </c>
      <c r="H21" s="356">
        <v>4.6295766004231721E-5</v>
      </c>
      <c r="I21" s="356">
        <v>2.8169125863031674E-5</v>
      </c>
    </row>
    <row r="22" spans="1:13" s="90" customFormat="1" ht="13.15">
      <c r="A22" s="130" t="s">
        <v>303</v>
      </c>
      <c r="B22" s="171">
        <v>67299406</v>
      </c>
      <c r="C22" s="296">
        <f t="shared" si="0"/>
        <v>1.1164541559844985E-2</v>
      </c>
      <c r="D22" s="171">
        <v>392223</v>
      </c>
      <c r="E22" s="356">
        <f t="shared" si="1"/>
        <v>1.3450175423279325E-2</v>
      </c>
      <c r="F22" s="171">
        <f t="shared" si="2"/>
        <v>67691629</v>
      </c>
      <c r="G22" s="356">
        <f t="shared" si="3"/>
        <v>1.1175545431929428E-2</v>
      </c>
      <c r="H22" s="356">
        <v>1.0812404892282142E-2</v>
      </c>
      <c r="I22" s="356">
        <v>9.5149721379609795E-3</v>
      </c>
    </row>
    <row r="23" spans="1:13" s="90" customFormat="1" ht="13.15">
      <c r="A23" s="130" t="s">
        <v>304</v>
      </c>
      <c r="B23" s="171">
        <v>227884693</v>
      </c>
      <c r="C23" s="296">
        <f t="shared" si="0"/>
        <v>3.7804614885471877E-2</v>
      </c>
      <c r="D23" s="171">
        <v>1481162</v>
      </c>
      <c r="E23" s="356">
        <f t="shared" si="1"/>
        <v>5.0792250149265215E-2</v>
      </c>
      <c r="F23" s="171">
        <f t="shared" si="2"/>
        <v>229365855</v>
      </c>
      <c r="G23" s="356">
        <f t="shared" si="3"/>
        <v>3.7867142081716453E-2</v>
      </c>
      <c r="H23" s="356">
        <v>3.8195438830584134E-2</v>
      </c>
      <c r="I23" s="356">
        <v>3.6887066526971275E-2</v>
      </c>
    </row>
    <row r="24" spans="1:13" s="90" customFormat="1" ht="13.15">
      <c r="A24" s="130" t="s">
        <v>305</v>
      </c>
      <c r="B24" s="171">
        <v>25595985</v>
      </c>
      <c r="C24" s="296">
        <f t="shared" si="0"/>
        <v>4.2462104093113221E-3</v>
      </c>
      <c r="D24" s="171">
        <v>12916</v>
      </c>
      <c r="E24" s="356">
        <f t="shared" si="1"/>
        <v>4.4291758965454793E-4</v>
      </c>
      <c r="F24" s="171">
        <f t="shared" si="2"/>
        <v>25608901</v>
      </c>
      <c r="G24" s="356">
        <f t="shared" si="3"/>
        <v>4.2278999754501844E-3</v>
      </c>
      <c r="H24" s="356">
        <v>4.06278607556179E-3</v>
      </c>
      <c r="I24" s="356">
        <v>3.8925727589083346E-3</v>
      </c>
    </row>
    <row r="25" spans="1:13" s="90" customFormat="1" ht="13.15">
      <c r="A25" s="130" t="s">
        <v>306</v>
      </c>
      <c r="B25" s="171">
        <v>3966967</v>
      </c>
      <c r="C25" s="296">
        <f t="shared" si="0"/>
        <v>6.5809448508406712E-4</v>
      </c>
      <c r="D25" s="171">
        <v>12417</v>
      </c>
      <c r="E25" s="356">
        <f t="shared" si="1"/>
        <v>4.2580579984054831E-4</v>
      </c>
      <c r="F25" s="171">
        <f t="shared" si="2"/>
        <v>3979384</v>
      </c>
      <c r="G25" s="356">
        <f t="shared" si="3"/>
        <v>6.5697616293283561E-4</v>
      </c>
      <c r="H25" s="356">
        <v>5.0761565465843813E-4</v>
      </c>
      <c r="I25" s="356">
        <v>5.461341137477458E-4</v>
      </c>
    </row>
    <row r="26" spans="1:13" s="90" customFormat="1" ht="13.15">
      <c r="A26" s="130" t="s">
        <v>307</v>
      </c>
      <c r="B26" s="171">
        <v>29520448</v>
      </c>
      <c r="C26" s="296">
        <f t="shared" si="0"/>
        <v>4.8972537523026983E-3</v>
      </c>
      <c r="D26" s="171">
        <v>99760</v>
      </c>
      <c r="E26" s="356">
        <f t="shared" si="1"/>
        <v>3.4209862762416927E-3</v>
      </c>
      <c r="F26" s="171">
        <f t="shared" si="2"/>
        <v>29620208</v>
      </c>
      <c r="G26" s="356">
        <f t="shared" si="3"/>
        <v>4.8901464641543718E-3</v>
      </c>
      <c r="H26" s="356">
        <v>5.528333701718297E-3</v>
      </c>
      <c r="I26" s="356">
        <v>5.5990006462688733E-3</v>
      </c>
    </row>
    <row r="27" spans="1:13" s="90" customFormat="1" ht="13.15">
      <c r="A27" s="130" t="s">
        <v>308</v>
      </c>
      <c r="B27" s="171">
        <v>0</v>
      </c>
      <c r="C27" s="296">
        <f t="shared" si="0"/>
        <v>0</v>
      </c>
      <c r="D27" s="171">
        <v>0</v>
      </c>
      <c r="E27" s="356">
        <f t="shared" si="1"/>
        <v>0</v>
      </c>
      <c r="F27" s="171">
        <f t="shared" si="2"/>
        <v>0</v>
      </c>
      <c r="G27" s="356">
        <f t="shared" si="3"/>
        <v>0</v>
      </c>
      <c r="H27" s="356">
        <v>0</v>
      </c>
      <c r="I27" s="356">
        <v>-8.5214122215217487E-9</v>
      </c>
    </row>
    <row r="28" spans="1:13" s="90" customFormat="1" ht="13.15">
      <c r="A28" s="130" t="s">
        <v>309</v>
      </c>
      <c r="B28" s="171">
        <v>35430100</v>
      </c>
      <c r="C28" s="296">
        <f t="shared" si="0"/>
        <v>5.8776272693917058E-3</v>
      </c>
      <c r="D28" s="171">
        <v>109318</v>
      </c>
      <c r="E28" s="356">
        <f t="shared" si="1"/>
        <v>3.7487507793322909E-3</v>
      </c>
      <c r="F28" s="171">
        <f t="shared" si="2"/>
        <v>35539418</v>
      </c>
      <c r="G28" s="356">
        <f t="shared" si="3"/>
        <v>5.8673780842728798E-3</v>
      </c>
      <c r="H28" s="356">
        <v>6.1610206691847854E-3</v>
      </c>
      <c r="I28" s="356">
        <v>6.4223435782889944E-3</v>
      </c>
    </row>
    <row r="29" spans="1:13" s="90" customFormat="1" ht="13.15">
      <c r="A29" s="130" t="s">
        <v>310</v>
      </c>
      <c r="B29" s="254">
        <v>88702188</v>
      </c>
      <c r="C29" s="297">
        <f t="shared" si="0"/>
        <v>1.4715126376823935E-2</v>
      </c>
      <c r="D29" s="254">
        <v>494715</v>
      </c>
      <c r="E29" s="357">
        <f t="shared" si="1"/>
        <v>1.6964847891448566E-2</v>
      </c>
      <c r="F29" s="254">
        <f t="shared" si="2"/>
        <v>89196903</v>
      </c>
      <c r="G29" s="357">
        <f t="shared" si="3"/>
        <v>1.4725957353809618E-2</v>
      </c>
      <c r="H29" s="357">
        <v>1.4479041315089175E-2</v>
      </c>
      <c r="I29" s="357">
        <v>1.3111684305008819E-2</v>
      </c>
    </row>
    <row r="30" spans="1:13" s="95" customFormat="1" ht="13.15">
      <c r="A30" s="298" t="s">
        <v>311</v>
      </c>
      <c r="B30" s="271">
        <f>SUM(B9:B29)</f>
        <v>3785643168</v>
      </c>
      <c r="C30" s="299">
        <f t="shared" si="0"/>
        <v>0.62801401961674408</v>
      </c>
      <c r="D30" s="271">
        <f>SUM(D9:D29)</f>
        <v>17927599</v>
      </c>
      <c r="E30" s="358">
        <f t="shared" si="1"/>
        <v>0.61477616424382808</v>
      </c>
      <c r="F30" s="271">
        <f>SUM(F9:F29)</f>
        <v>3803570767</v>
      </c>
      <c r="G30" s="358">
        <f t="shared" si="3"/>
        <v>0.62795028776995698</v>
      </c>
      <c r="H30" s="358">
        <v>0.61464354200504756</v>
      </c>
      <c r="I30" s="358">
        <v>0.61611303827858777</v>
      </c>
      <c r="J30" s="94"/>
      <c r="K30" s="300"/>
      <c r="L30" s="139"/>
      <c r="M30" s="301"/>
    </row>
    <row r="31" spans="1:13" s="90" customFormat="1" ht="13.15">
      <c r="A31" s="298"/>
      <c r="B31" s="273"/>
      <c r="C31" s="296"/>
      <c r="D31" s="273"/>
      <c r="E31" s="356"/>
      <c r="F31" s="273"/>
      <c r="G31" s="356"/>
      <c r="H31" s="356"/>
      <c r="I31" s="356"/>
      <c r="J31" s="89"/>
      <c r="K31" s="302"/>
      <c r="L31" s="131"/>
      <c r="M31" s="303"/>
    </row>
    <row r="32" spans="1:13" s="90" customFormat="1" ht="13.15">
      <c r="A32" s="298" t="s">
        <v>312</v>
      </c>
      <c r="B32" s="273"/>
      <c r="C32" s="296"/>
      <c r="D32" s="273"/>
      <c r="E32" s="356"/>
      <c r="F32" s="273"/>
      <c r="G32" s="356"/>
      <c r="H32" s="356"/>
      <c r="I32" s="356"/>
      <c r="J32" s="89"/>
      <c r="K32" s="302"/>
      <c r="L32" s="131"/>
      <c r="M32" s="303"/>
    </row>
    <row r="33" spans="1:16" s="90" customFormat="1" ht="13.15">
      <c r="A33" s="304" t="s">
        <v>313</v>
      </c>
      <c r="B33" s="364">
        <v>27418</v>
      </c>
      <c r="C33" s="296">
        <f>B33/$B$38</f>
        <v>4.5484710591328214E-6</v>
      </c>
      <c r="D33" s="364">
        <v>135828</v>
      </c>
      <c r="E33" s="356">
        <f>D33/$D$38</f>
        <v>4.6578360458034949E-3</v>
      </c>
      <c r="F33" s="263">
        <f t="shared" si="2"/>
        <v>163246</v>
      </c>
      <c r="G33" s="356">
        <f t="shared" si="3"/>
        <v>2.6951088584095849E-5</v>
      </c>
      <c r="H33" s="356">
        <v>1.2231608244234185E-4</v>
      </c>
      <c r="I33" s="356">
        <v>1.3787183441476216E-4</v>
      </c>
      <c r="J33" s="89"/>
      <c r="K33" s="302"/>
      <c r="L33" s="131"/>
      <c r="M33" s="303"/>
    </row>
    <row r="34" spans="1:16" s="90" customFormat="1" ht="13.15">
      <c r="A34" s="304" t="s">
        <v>314</v>
      </c>
      <c r="B34" s="364">
        <v>201060660</v>
      </c>
      <c r="C34" s="296">
        <f>B34/$B$38</f>
        <v>3.3354679157493038E-2</v>
      </c>
      <c r="D34" s="364">
        <v>1021731</v>
      </c>
      <c r="E34" s="356">
        <f>D34/$D$38</f>
        <v>3.5037366970837015E-2</v>
      </c>
      <c r="F34" s="171">
        <f t="shared" si="2"/>
        <v>202082391</v>
      </c>
      <c r="G34" s="356">
        <f t="shared" si="3"/>
        <v>3.3362780228164204E-2</v>
      </c>
      <c r="H34" s="356">
        <v>3.5689177687750415E-2</v>
      </c>
      <c r="I34" s="356">
        <v>3.6143762749952277E-2</v>
      </c>
      <c r="J34" s="89"/>
      <c r="K34" s="302"/>
      <c r="L34" s="131"/>
      <c r="M34" s="303"/>
    </row>
    <row r="35" spans="1:16" s="90" customFormat="1" ht="13.15">
      <c r="A35" s="130" t="s">
        <v>315</v>
      </c>
      <c r="B35" s="254">
        <v>2041228401</v>
      </c>
      <c r="C35" s="297">
        <f>B35/$B$38</f>
        <v>0.33862675275470372</v>
      </c>
      <c r="D35" s="254">
        <v>10076023</v>
      </c>
      <c r="E35" s="357">
        <f>D35/$D$38</f>
        <v>0.34552863273953138</v>
      </c>
      <c r="F35" s="254">
        <f t="shared" si="2"/>
        <v>2051304424</v>
      </c>
      <c r="G35" s="357">
        <f t="shared" si="3"/>
        <v>0.33865998091329474</v>
      </c>
      <c r="H35" s="357">
        <v>0.34954496422475972</v>
      </c>
      <c r="I35" s="357">
        <v>0.35295419669531425</v>
      </c>
    </row>
    <row r="36" spans="1:16" s="95" customFormat="1" ht="13.15">
      <c r="A36" s="298" t="s">
        <v>316</v>
      </c>
      <c r="B36" s="258">
        <f>SUM(B33:B35)</f>
        <v>2242316479</v>
      </c>
      <c r="C36" s="299">
        <f>B36/$B$38</f>
        <v>0.37198598038325587</v>
      </c>
      <c r="D36" s="258">
        <f>SUM(D33:D35)</f>
        <v>11233582</v>
      </c>
      <c r="E36" s="358">
        <f>D36/$D$38</f>
        <v>0.38522383575617186</v>
      </c>
      <c r="F36" s="258">
        <f>SUM(F33:F35)</f>
        <v>2253550061</v>
      </c>
      <c r="G36" s="358">
        <f t="shared" si="3"/>
        <v>0.37204971223004302</v>
      </c>
      <c r="H36" s="358">
        <v>0.38535645799495249</v>
      </c>
      <c r="I36" s="358">
        <v>0.38923583127968131</v>
      </c>
    </row>
    <row r="37" spans="1:16" s="90" customFormat="1" ht="13.15">
      <c r="B37" s="171"/>
      <c r="C37" s="296"/>
      <c r="D37" s="171"/>
      <c r="E37" s="356"/>
      <c r="F37" s="171"/>
      <c r="G37" s="356"/>
      <c r="H37" s="356"/>
      <c r="I37" s="356"/>
    </row>
    <row r="38" spans="1:16" s="95" customFormat="1" ht="13.15">
      <c r="A38" s="265" t="s">
        <v>317</v>
      </c>
      <c r="B38" s="271">
        <f>B30+B36</f>
        <v>6027959647</v>
      </c>
      <c r="C38" s="299">
        <f>B38/$B$38</f>
        <v>1</v>
      </c>
      <c r="D38" s="271">
        <f t="shared" ref="D38" si="4">D30+D36</f>
        <v>29161181</v>
      </c>
      <c r="E38" s="358">
        <f>D38/$D$38</f>
        <v>1</v>
      </c>
      <c r="F38" s="271">
        <f>F30+F36</f>
        <v>6057120828</v>
      </c>
      <c r="G38" s="358">
        <f t="shared" si="3"/>
        <v>1</v>
      </c>
      <c r="H38" s="358">
        <v>1</v>
      </c>
      <c r="I38" s="358">
        <v>1</v>
      </c>
    </row>
    <row r="39" spans="1:16" s="95" customFormat="1" ht="13.15">
      <c r="A39" s="90"/>
      <c r="B39" s="305"/>
      <c r="C39" s="358"/>
      <c r="D39" s="305"/>
      <c r="E39" s="358"/>
      <c r="F39" s="305"/>
      <c r="G39" s="356"/>
      <c r="H39" s="358"/>
      <c r="I39" s="358"/>
    </row>
    <row r="40" spans="1:16" s="95" customFormat="1" ht="13.15">
      <c r="A40" s="136" t="s">
        <v>397</v>
      </c>
      <c r="B40" s="363">
        <v>373629</v>
      </c>
      <c r="C40" s="358"/>
      <c r="D40" s="363">
        <v>1954</v>
      </c>
      <c r="E40" s="358"/>
      <c r="F40" s="306">
        <f>B40+D40</f>
        <v>375583</v>
      </c>
      <c r="G40" s="358"/>
      <c r="H40" s="358"/>
      <c r="I40" s="358"/>
    </row>
    <row r="41" spans="1:16" s="94" customFormat="1" ht="13.15">
      <c r="A41" s="152" t="s">
        <v>398</v>
      </c>
      <c r="B41" s="183">
        <f>B38/B40</f>
        <v>16133.543292945677</v>
      </c>
      <c r="C41" s="183"/>
      <c r="D41" s="183">
        <f t="shared" ref="D41:F41" si="5">D38/D40</f>
        <v>14923.838792221084</v>
      </c>
      <c r="E41" s="183"/>
      <c r="F41" s="183">
        <f t="shared" si="5"/>
        <v>16127.249710450153</v>
      </c>
      <c r="G41" s="307"/>
      <c r="H41" s="307"/>
      <c r="I41" s="299"/>
    </row>
    <row r="42" spans="1:16" s="90" customFormat="1" ht="13.15">
      <c r="B42" s="204"/>
      <c r="C42" s="296"/>
      <c r="D42" s="204"/>
      <c r="E42" s="356"/>
      <c r="F42" s="274"/>
      <c r="G42" s="356"/>
      <c r="H42" s="356"/>
      <c r="I42" s="356"/>
    </row>
    <row r="43" spans="1:16" s="199" customFormat="1" ht="10.15">
      <c r="A43" s="277"/>
      <c r="B43" s="278"/>
      <c r="C43" s="308"/>
      <c r="D43" s="278"/>
      <c r="E43" s="309"/>
      <c r="F43" s="279"/>
      <c r="G43" s="309"/>
      <c r="H43" s="280"/>
      <c r="I43" s="310"/>
      <c r="J43" s="281"/>
    </row>
    <row r="44" spans="1:16" s="228" customFormat="1" ht="12" customHeight="1">
      <c r="A44" s="392" t="s">
        <v>399</v>
      </c>
      <c r="B44" s="393"/>
      <c r="C44" s="393"/>
      <c r="D44" s="393"/>
      <c r="E44" s="393"/>
      <c r="F44" s="393"/>
      <c r="G44" s="393"/>
      <c r="H44" s="393"/>
      <c r="I44" s="393"/>
      <c r="J44" s="393"/>
      <c r="K44" s="393"/>
      <c r="L44" s="393"/>
      <c r="M44" s="393"/>
      <c r="N44" s="227"/>
      <c r="O44" s="227"/>
      <c r="P44" s="227"/>
    </row>
    <row r="45" spans="1:16" s="228" customFormat="1" ht="12" customHeight="1">
      <c r="A45" s="387" t="s">
        <v>379</v>
      </c>
      <c r="B45" s="388"/>
      <c r="C45" s="388"/>
      <c r="D45" s="388"/>
      <c r="E45" s="388"/>
      <c r="F45" s="388"/>
      <c r="G45" s="388"/>
      <c r="H45" s="388"/>
      <c r="I45" s="388"/>
      <c r="J45" s="388"/>
      <c r="K45" s="388"/>
      <c r="L45" s="388"/>
      <c r="M45" s="388"/>
      <c r="N45" s="227"/>
      <c r="O45" s="227"/>
      <c r="P45" s="227"/>
    </row>
    <row r="46" spans="1:16" s="282" customFormat="1" ht="13.15">
      <c r="A46" s="10" t="s">
        <v>392</v>
      </c>
      <c r="B46" s="311"/>
      <c r="C46" s="312"/>
      <c r="D46" s="283"/>
      <c r="E46" s="313"/>
      <c r="F46" s="283"/>
      <c r="G46" s="312"/>
      <c r="H46" s="312"/>
      <c r="I46" s="312"/>
    </row>
    <row r="48" spans="1:16">
      <c r="D48" s="226"/>
    </row>
  </sheetData>
  <mergeCells count="1">
    <mergeCell ref="A44:M44"/>
  </mergeCells>
  <pageMargins left="0.7" right="0.7" top="0.75" bottom="0.75" header="0.3" footer="0.3"/>
  <pageSetup orientation="portrait" horizontalDpi="4294967293" verticalDpi="0" r:id="rId1"/>
  <ignoredErrors>
    <ignoredError sqref="C37:H38 C30:G32 C36:G36 C35 E35:G35 C33:C34 E33:G3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8"/>
  <sheetViews>
    <sheetView showGridLines="0" workbookViewId="0">
      <pane ySplit="8" topLeftCell="A27" activePane="bottomLeft" state="frozen"/>
      <selection pane="bottomLeft" activeCell="A9" sqref="A9"/>
    </sheetView>
  </sheetViews>
  <sheetFormatPr defaultColWidth="9.140625" defaultRowHeight="13.15"/>
  <cols>
    <col min="1" max="1" width="45.42578125" style="10" bestFit="1" customWidth="1"/>
    <col min="2" max="2" width="16.28515625" style="331" bestFit="1" customWidth="1"/>
    <col min="3" max="3" width="12.5703125" style="332" customWidth="1"/>
    <col min="4" max="4" width="22.140625" style="331" customWidth="1"/>
    <col min="5" max="5" width="12.42578125" style="333" customWidth="1"/>
    <col min="6" max="6" width="28.28515625" style="331" bestFit="1" customWidth="1"/>
    <col min="7" max="7" width="12.28515625" style="333" customWidth="1"/>
    <col min="8" max="8" width="23.42578125" style="331" customWidth="1"/>
    <col min="9" max="9" width="12" style="333" customWidth="1"/>
    <col min="10" max="10" width="18.140625" style="331" customWidth="1"/>
    <col min="11" max="11" width="11.85546875" style="333" customWidth="1"/>
    <col min="12" max="12" width="20.42578125" style="331" customWidth="1"/>
    <col min="13" max="13" width="12.42578125" style="333" customWidth="1"/>
    <col min="14" max="14" width="19.28515625" style="331" customWidth="1"/>
    <col min="15" max="15" width="11.42578125" style="333" customWidth="1"/>
    <col min="16" max="16" width="22.42578125" style="10" customWidth="1"/>
    <col min="17" max="17" width="17.28515625" style="337" customWidth="1"/>
    <col min="18" max="18" width="21.5703125" style="10" customWidth="1"/>
    <col min="19" max="16384" width="9.140625" style="10"/>
  </cols>
  <sheetData>
    <row r="1" spans="1:29" ht="17.45">
      <c r="L1" s="342" t="s">
        <v>400</v>
      </c>
      <c r="M1" s="335"/>
      <c r="N1" s="334"/>
      <c r="O1" s="335"/>
      <c r="P1" s="229"/>
      <c r="Q1" s="336"/>
      <c r="R1" s="229"/>
      <c r="S1" s="229"/>
      <c r="T1" s="229"/>
      <c r="U1" s="229"/>
      <c r="V1" s="229"/>
      <c r="W1" s="229"/>
      <c r="X1" s="229"/>
      <c r="Y1" s="229"/>
      <c r="Z1" s="229"/>
      <c r="AA1" s="229"/>
      <c r="AB1" s="229"/>
      <c r="AC1" s="229"/>
    </row>
    <row r="2" spans="1:29" ht="17.45">
      <c r="L2" s="342" t="s">
        <v>1</v>
      </c>
      <c r="M2" s="335"/>
      <c r="N2" s="334"/>
      <c r="O2" s="335"/>
      <c r="P2" s="229"/>
      <c r="Q2" s="336"/>
      <c r="R2" s="229"/>
      <c r="S2" s="229"/>
      <c r="T2" s="229"/>
      <c r="U2" s="229"/>
      <c r="V2" s="229"/>
      <c r="W2" s="229"/>
      <c r="X2" s="229"/>
      <c r="Y2" s="229"/>
      <c r="Z2" s="229"/>
      <c r="AA2" s="229"/>
      <c r="AB2" s="229"/>
      <c r="AC2" s="229"/>
    </row>
    <row r="3" spans="1:29" ht="17.45">
      <c r="L3" s="342" t="s">
        <v>2</v>
      </c>
      <c r="M3" s="335"/>
      <c r="N3" s="334"/>
      <c r="O3" s="335"/>
      <c r="P3" s="229"/>
      <c r="Q3" s="336"/>
      <c r="R3" s="229"/>
      <c r="S3" s="229"/>
      <c r="T3" s="229"/>
      <c r="U3" s="229"/>
      <c r="V3" s="229"/>
      <c r="W3" s="229"/>
      <c r="X3" s="229"/>
      <c r="Y3" s="229"/>
      <c r="Z3" s="229"/>
      <c r="AA3" s="229"/>
      <c r="AB3" s="229"/>
      <c r="AC3" s="229"/>
    </row>
    <row r="4" spans="1:29" ht="17.45">
      <c r="L4" s="342" t="s">
        <v>401</v>
      </c>
      <c r="M4" s="335"/>
      <c r="N4" s="334"/>
      <c r="O4" s="335"/>
      <c r="P4" s="229"/>
      <c r="Q4" s="336"/>
      <c r="R4" s="229"/>
      <c r="S4" s="229"/>
      <c r="T4" s="229"/>
      <c r="U4" s="229"/>
      <c r="V4" s="229"/>
      <c r="W4" s="229"/>
      <c r="X4" s="229"/>
      <c r="Y4" s="229"/>
      <c r="Z4" s="229"/>
      <c r="AA4" s="229"/>
      <c r="AB4" s="229"/>
      <c r="AC4" s="229"/>
    </row>
    <row r="8" spans="1:29" s="319" customFormat="1" ht="39.6">
      <c r="A8" s="314" t="s">
        <v>282</v>
      </c>
      <c r="B8" s="315" t="s">
        <v>402</v>
      </c>
      <c r="C8" s="316" t="s">
        <v>403</v>
      </c>
      <c r="D8" s="317" t="s">
        <v>404</v>
      </c>
      <c r="E8" s="316" t="s">
        <v>403</v>
      </c>
      <c r="F8" s="317" t="s">
        <v>405</v>
      </c>
      <c r="G8" s="316" t="s">
        <v>403</v>
      </c>
      <c r="H8" s="317" t="s">
        <v>340</v>
      </c>
      <c r="I8" s="316" t="s">
        <v>403</v>
      </c>
      <c r="J8" s="317" t="s">
        <v>356</v>
      </c>
      <c r="K8" s="316" t="s">
        <v>403</v>
      </c>
      <c r="L8" s="317" t="s">
        <v>406</v>
      </c>
      <c r="M8" s="316" t="s">
        <v>403</v>
      </c>
      <c r="N8" s="318" t="s">
        <v>358</v>
      </c>
      <c r="O8" s="316" t="s">
        <v>403</v>
      </c>
      <c r="P8" s="318" t="s">
        <v>407</v>
      </c>
      <c r="Q8" s="295" t="s">
        <v>386</v>
      </c>
      <c r="R8" s="295" t="s">
        <v>387</v>
      </c>
    </row>
    <row r="9" spans="1:29" s="90" customFormat="1">
      <c r="A9" s="320" t="s">
        <v>290</v>
      </c>
      <c r="B9" s="360">
        <v>145420326</v>
      </c>
      <c r="C9" s="321">
        <f>B9/$B$38</f>
        <v>0.12902133259500859</v>
      </c>
      <c r="D9" s="360">
        <v>53293192</v>
      </c>
      <c r="E9" s="321">
        <f>D9/$D$38</f>
        <v>0.27059094853816679</v>
      </c>
      <c r="F9" s="360">
        <v>71328353</v>
      </c>
      <c r="G9" s="321">
        <f>F9/$F$38</f>
        <v>5.2297160851426591E-2</v>
      </c>
      <c r="H9" s="360">
        <v>243521659</v>
      </c>
      <c r="I9" s="321">
        <f>H9/$H$38</f>
        <v>0.19202237728631472</v>
      </c>
      <c r="J9" s="360">
        <v>11655938</v>
      </c>
      <c r="K9" s="321">
        <f>J9/$J$38</f>
        <v>3.2032230487304712E-2</v>
      </c>
      <c r="L9" s="360">
        <v>1189680</v>
      </c>
      <c r="M9" s="321">
        <f>L9/$L$38</f>
        <v>5.8368493455745199E-2</v>
      </c>
      <c r="N9" s="360">
        <v>1364</v>
      </c>
      <c r="O9" s="321">
        <f>N9/$N$38</f>
        <v>8.7843983418095688E-5</v>
      </c>
      <c r="P9" s="360">
        <f>SUM(B9,D9,F9,H9,J9,L9,N9)</f>
        <v>526410512</v>
      </c>
      <c r="Q9" s="321">
        <f>P9/$P$38</f>
        <v>0.12084876596526757</v>
      </c>
      <c r="R9" s="321">
        <v>0.11991349042478441</v>
      </c>
    </row>
    <row r="10" spans="1:29" s="90" customFormat="1">
      <c r="A10" s="320" t="s">
        <v>291</v>
      </c>
      <c r="B10" s="360">
        <v>198737887</v>
      </c>
      <c r="C10" s="321">
        <f t="shared" ref="C10:C38" si="0">B10/$B$38</f>
        <v>0.17632629305105693</v>
      </c>
      <c r="D10" s="360">
        <v>28691190</v>
      </c>
      <c r="E10" s="321">
        <f t="shared" ref="E10:E38" si="1">D10/$D$38</f>
        <v>0.14567669950767378</v>
      </c>
      <c r="F10" s="360">
        <v>132655622</v>
      </c>
      <c r="G10" s="321">
        <f t="shared" ref="G10:G38" si="2">F10/$F$38</f>
        <v>9.7261637340484278E-2</v>
      </c>
      <c r="H10" s="360">
        <v>115994529</v>
      </c>
      <c r="I10" s="321">
        <f t="shared" ref="I10:I38" si="3">H10/$H$38</f>
        <v>9.146432930134718E-2</v>
      </c>
      <c r="J10" s="360">
        <v>37879829</v>
      </c>
      <c r="K10" s="321">
        <f t="shared" ref="K10:K38" si="4">J10/$J$38</f>
        <v>0.10409933660831838</v>
      </c>
      <c r="L10" s="360">
        <v>9799499</v>
      </c>
      <c r="M10" s="321">
        <f t="shared" ref="M10:M38" si="5">L10/$L$38</f>
        <v>0.48078642429147472</v>
      </c>
      <c r="N10" s="360">
        <v>247269</v>
      </c>
      <c r="O10" s="321">
        <f t="shared" ref="O10:O38" si="6">N10/$N$38</f>
        <v>1.5924555671414299E-2</v>
      </c>
      <c r="P10" s="360">
        <f t="shared" ref="P10:P29" si="7">SUM(B10,D10,F10,H10,J10,L10,N10)</f>
        <v>524005825</v>
      </c>
      <c r="Q10" s="321">
        <f t="shared" ref="Q10:Q38" si="8">P10/$P$38</f>
        <v>0.1202967187514332</v>
      </c>
      <c r="R10" s="321">
        <v>0.12657831231670955</v>
      </c>
    </row>
    <row r="11" spans="1:29" s="90" customFormat="1">
      <c r="A11" s="320" t="s">
        <v>292</v>
      </c>
      <c r="B11" s="364">
        <v>0</v>
      </c>
      <c r="C11" s="321">
        <f t="shared" si="0"/>
        <v>0</v>
      </c>
      <c r="D11" s="364">
        <v>0</v>
      </c>
      <c r="E11" s="321">
        <f t="shared" si="1"/>
        <v>0</v>
      </c>
      <c r="F11" s="364">
        <v>0</v>
      </c>
      <c r="G11" s="321">
        <f t="shared" si="2"/>
        <v>0</v>
      </c>
      <c r="H11" s="364">
        <v>0</v>
      </c>
      <c r="I11" s="321">
        <f t="shared" si="3"/>
        <v>0</v>
      </c>
      <c r="J11" s="364">
        <v>0</v>
      </c>
      <c r="K11" s="321">
        <f t="shared" si="4"/>
        <v>0</v>
      </c>
      <c r="L11" s="364">
        <v>0</v>
      </c>
      <c r="M11" s="321">
        <f t="shared" si="5"/>
        <v>0</v>
      </c>
      <c r="N11" s="364">
        <v>0</v>
      </c>
      <c r="O11" s="321">
        <f t="shared" si="6"/>
        <v>0</v>
      </c>
      <c r="P11" s="364">
        <f t="shared" si="7"/>
        <v>0</v>
      </c>
      <c r="Q11" s="321">
        <f t="shared" si="8"/>
        <v>0</v>
      </c>
      <c r="R11" s="321">
        <v>0</v>
      </c>
    </row>
    <row r="12" spans="1:29" s="90" customFormat="1">
      <c r="A12" s="320" t="s">
        <v>293</v>
      </c>
      <c r="B12" s="360">
        <v>0</v>
      </c>
      <c r="C12" s="321">
        <f t="shared" si="0"/>
        <v>0</v>
      </c>
      <c r="D12" s="360">
        <v>0</v>
      </c>
      <c r="E12" s="321">
        <f t="shared" si="1"/>
        <v>0</v>
      </c>
      <c r="F12" s="360">
        <v>0</v>
      </c>
      <c r="G12" s="321">
        <f t="shared" si="2"/>
        <v>0</v>
      </c>
      <c r="H12" s="360">
        <v>0</v>
      </c>
      <c r="I12" s="321">
        <f t="shared" si="3"/>
        <v>0</v>
      </c>
      <c r="J12" s="360">
        <v>29207</v>
      </c>
      <c r="K12" s="321">
        <f t="shared" si="4"/>
        <v>8.0265128026822791E-5</v>
      </c>
      <c r="L12" s="360">
        <v>0</v>
      </c>
      <c r="M12" s="321">
        <f t="shared" si="5"/>
        <v>0</v>
      </c>
      <c r="N12" s="360">
        <v>0</v>
      </c>
      <c r="O12" s="321">
        <f t="shared" si="6"/>
        <v>0</v>
      </c>
      <c r="P12" s="360">
        <f t="shared" si="7"/>
        <v>29207</v>
      </c>
      <c r="Q12" s="321">
        <f t="shared" si="8"/>
        <v>6.7050900905025428E-6</v>
      </c>
      <c r="R12" s="321">
        <v>1.1675990178661198E-7</v>
      </c>
    </row>
    <row r="13" spans="1:29" s="90" customFormat="1">
      <c r="A13" s="320" t="s">
        <v>294</v>
      </c>
      <c r="B13" s="360">
        <v>216185397</v>
      </c>
      <c r="C13" s="321">
        <f t="shared" si="0"/>
        <v>0.19180625415817712</v>
      </c>
      <c r="D13" s="360">
        <v>60008066</v>
      </c>
      <c r="E13" s="321">
        <f t="shared" si="1"/>
        <v>0.3046850618157928</v>
      </c>
      <c r="F13" s="360">
        <v>228050889</v>
      </c>
      <c r="G13" s="321">
        <f t="shared" si="2"/>
        <v>0.16720439380317431</v>
      </c>
      <c r="H13" s="360">
        <v>286031204</v>
      </c>
      <c r="I13" s="321">
        <f t="shared" si="3"/>
        <v>0.22554212219023545</v>
      </c>
      <c r="J13" s="360">
        <v>72798717</v>
      </c>
      <c r="K13" s="321">
        <f t="shared" si="4"/>
        <v>0.20006157223245938</v>
      </c>
      <c r="L13" s="360">
        <v>3785947</v>
      </c>
      <c r="M13" s="321">
        <f t="shared" si="5"/>
        <v>0.1857474469548939</v>
      </c>
      <c r="N13" s="360">
        <v>1160531</v>
      </c>
      <c r="O13" s="321">
        <f t="shared" si="6"/>
        <v>7.4740224281661299E-2</v>
      </c>
      <c r="P13" s="360">
        <f t="shared" si="7"/>
        <v>868020751</v>
      </c>
      <c r="Q13" s="321">
        <f t="shared" si="8"/>
        <v>0.19927268585889257</v>
      </c>
      <c r="R13" s="321">
        <v>0.18968906100973582</v>
      </c>
    </row>
    <row r="14" spans="1:29" s="90" customFormat="1">
      <c r="A14" s="320" t="s">
        <v>295</v>
      </c>
      <c r="B14" s="360">
        <v>18402544</v>
      </c>
      <c r="C14" s="321">
        <f t="shared" si="0"/>
        <v>1.6327296295693079E-2</v>
      </c>
      <c r="D14" s="360">
        <v>6229350</v>
      </c>
      <c r="E14" s="321">
        <f t="shared" si="1"/>
        <v>3.1628912850185993E-2</v>
      </c>
      <c r="F14" s="360">
        <v>22798677</v>
      </c>
      <c r="G14" s="321">
        <f t="shared" si="2"/>
        <v>1.6715738246034079E-2</v>
      </c>
      <c r="H14" s="360">
        <v>24731369</v>
      </c>
      <c r="I14" s="321">
        <f t="shared" si="3"/>
        <v>1.9501248013939772E-2</v>
      </c>
      <c r="J14" s="360">
        <v>6836365</v>
      </c>
      <c r="K14" s="321">
        <f t="shared" si="4"/>
        <v>1.8787335637453023E-2</v>
      </c>
      <c r="L14" s="360">
        <v>123988</v>
      </c>
      <c r="M14" s="321">
        <f t="shared" si="5"/>
        <v>6.0831423295263729E-3</v>
      </c>
      <c r="N14" s="360">
        <v>228928</v>
      </c>
      <c r="O14" s="321">
        <f t="shared" si="6"/>
        <v>1.4743363222828307E-2</v>
      </c>
      <c r="P14" s="360">
        <f t="shared" si="7"/>
        <v>79351221</v>
      </c>
      <c r="Q14" s="321">
        <f t="shared" si="8"/>
        <v>1.8216766035415388E-2</v>
      </c>
      <c r="R14" s="321">
        <v>1.9378898912748917E-2</v>
      </c>
    </row>
    <row r="15" spans="1:29" s="90" customFormat="1">
      <c r="A15" s="320" t="s">
        <v>296</v>
      </c>
      <c r="B15" s="360">
        <v>273460</v>
      </c>
      <c r="C15" s="321">
        <f t="shared" si="0"/>
        <v>2.4262202253233189E-4</v>
      </c>
      <c r="D15" s="360">
        <v>0</v>
      </c>
      <c r="E15" s="321">
        <f t="shared" si="1"/>
        <v>0</v>
      </c>
      <c r="F15" s="360">
        <v>0</v>
      </c>
      <c r="G15" s="321">
        <f t="shared" si="2"/>
        <v>0</v>
      </c>
      <c r="H15" s="360">
        <v>0</v>
      </c>
      <c r="I15" s="321">
        <f t="shared" si="3"/>
        <v>0</v>
      </c>
      <c r="J15" s="360">
        <v>0</v>
      </c>
      <c r="K15" s="321">
        <f t="shared" si="4"/>
        <v>0</v>
      </c>
      <c r="L15" s="360">
        <v>0</v>
      </c>
      <c r="M15" s="321">
        <f t="shared" si="5"/>
        <v>0</v>
      </c>
      <c r="N15" s="360">
        <v>48663</v>
      </c>
      <c r="O15" s="321">
        <f t="shared" si="6"/>
        <v>3.1339822324595239E-3</v>
      </c>
      <c r="P15" s="360">
        <f t="shared" si="7"/>
        <v>322123</v>
      </c>
      <c r="Q15" s="321">
        <f t="shared" si="8"/>
        <v>7.3950208348099795E-5</v>
      </c>
      <c r="R15" s="321">
        <v>1.0625293742706073E-4</v>
      </c>
    </row>
    <row r="16" spans="1:29" s="90" customFormat="1">
      <c r="A16" s="320" t="s">
        <v>297</v>
      </c>
      <c r="B16" s="360">
        <v>0</v>
      </c>
      <c r="C16" s="321">
        <f t="shared" si="0"/>
        <v>0</v>
      </c>
      <c r="D16" s="360">
        <v>0</v>
      </c>
      <c r="E16" s="321">
        <f t="shared" si="1"/>
        <v>0</v>
      </c>
      <c r="F16" s="360">
        <v>325188</v>
      </c>
      <c r="G16" s="321">
        <f t="shared" si="2"/>
        <v>2.3842425105418752E-4</v>
      </c>
      <c r="H16" s="360">
        <v>141675</v>
      </c>
      <c r="I16" s="321">
        <f t="shared" si="3"/>
        <v>1.1171396586961753E-4</v>
      </c>
      <c r="J16" s="360">
        <v>23063</v>
      </c>
      <c r="K16" s="321">
        <f t="shared" si="4"/>
        <v>6.338051315378553E-5</v>
      </c>
      <c r="L16" s="360">
        <v>0</v>
      </c>
      <c r="M16" s="321">
        <f t="shared" si="5"/>
        <v>0</v>
      </c>
      <c r="N16" s="360">
        <v>0</v>
      </c>
      <c r="O16" s="321">
        <f t="shared" si="6"/>
        <v>0</v>
      </c>
      <c r="P16" s="360">
        <f t="shared" si="7"/>
        <v>489926</v>
      </c>
      <c r="Q16" s="321">
        <f t="shared" si="8"/>
        <v>1.1247296770224771E-4</v>
      </c>
      <c r="R16" s="321">
        <v>8.3082398627911823E-5</v>
      </c>
    </row>
    <row r="17" spans="1:18" s="90" customFormat="1">
      <c r="A17" s="320" t="s">
        <v>298</v>
      </c>
      <c r="B17" s="360">
        <v>34998283</v>
      </c>
      <c r="C17" s="321">
        <f t="shared" si="0"/>
        <v>3.1051540286034258E-2</v>
      </c>
      <c r="D17" s="360">
        <v>1358319</v>
      </c>
      <c r="E17" s="321">
        <f t="shared" si="1"/>
        <v>6.8967313240950959E-3</v>
      </c>
      <c r="F17" s="360">
        <v>103953865</v>
      </c>
      <c r="G17" s="321">
        <f t="shared" si="2"/>
        <v>7.6217826016990536E-2</v>
      </c>
      <c r="H17" s="360">
        <v>94131670</v>
      </c>
      <c r="I17" s="321">
        <f t="shared" si="3"/>
        <v>7.4224966787577909E-2</v>
      </c>
      <c r="J17" s="360">
        <v>39804805</v>
      </c>
      <c r="K17" s="321">
        <f t="shared" si="4"/>
        <v>0.10938945353537563</v>
      </c>
      <c r="L17" s="360">
        <v>149937</v>
      </c>
      <c r="M17" s="321">
        <f t="shared" si="5"/>
        <v>7.3562611822288919E-3</v>
      </c>
      <c r="N17" s="360">
        <v>0</v>
      </c>
      <c r="O17" s="321">
        <f t="shared" si="6"/>
        <v>0</v>
      </c>
      <c r="P17" s="360">
        <f t="shared" si="7"/>
        <v>274396879</v>
      </c>
      <c r="Q17" s="321">
        <f t="shared" si="8"/>
        <v>6.2993658857387794E-2</v>
      </c>
      <c r="R17" s="321">
        <v>6.7801580363105698E-2</v>
      </c>
    </row>
    <row r="18" spans="1:18" s="90" customFormat="1">
      <c r="A18" s="320" t="s">
        <v>299</v>
      </c>
      <c r="B18" s="360">
        <v>304659818</v>
      </c>
      <c r="C18" s="321">
        <f t="shared" si="0"/>
        <v>0.27030344923386285</v>
      </c>
      <c r="D18" s="360">
        <v>16272335</v>
      </c>
      <c r="E18" s="321">
        <f t="shared" si="1"/>
        <v>8.2621182881686087E-2</v>
      </c>
      <c r="F18" s="360">
        <v>277512177</v>
      </c>
      <c r="G18" s="321">
        <f t="shared" si="2"/>
        <v>0.20346886404062303</v>
      </c>
      <c r="H18" s="360">
        <v>185934766</v>
      </c>
      <c r="I18" s="321">
        <f t="shared" si="3"/>
        <v>0.14661379991458848</v>
      </c>
      <c r="J18" s="360">
        <v>75685707</v>
      </c>
      <c r="K18" s="321">
        <f t="shared" si="4"/>
        <v>0.20799544500139</v>
      </c>
      <c r="L18" s="360">
        <v>4315086</v>
      </c>
      <c r="M18" s="321">
        <f t="shared" si="5"/>
        <v>0.21170824839618865</v>
      </c>
      <c r="N18" s="360">
        <v>370036</v>
      </c>
      <c r="O18" s="321">
        <f t="shared" si="6"/>
        <v>2.3830964991274531E-2</v>
      </c>
      <c r="P18" s="360">
        <f t="shared" si="7"/>
        <v>864749925</v>
      </c>
      <c r="Q18" s="321">
        <f t="shared" si="8"/>
        <v>0.19852179795529556</v>
      </c>
      <c r="R18" s="321">
        <v>0.19994598724991383</v>
      </c>
    </row>
    <row r="19" spans="1:18" s="90" customFormat="1">
      <c r="A19" s="320" t="s">
        <v>300</v>
      </c>
      <c r="B19" s="360">
        <v>17385196</v>
      </c>
      <c r="C19" s="321">
        <f t="shared" si="0"/>
        <v>1.5424674232578829E-2</v>
      </c>
      <c r="D19" s="360">
        <v>1186944</v>
      </c>
      <c r="E19" s="321">
        <f t="shared" si="1"/>
        <v>6.0265915920683791E-3</v>
      </c>
      <c r="F19" s="360">
        <v>26095469</v>
      </c>
      <c r="G19" s="321">
        <f t="shared" si="2"/>
        <v>1.9132909739082524E-2</v>
      </c>
      <c r="H19" s="360">
        <v>26169238</v>
      </c>
      <c r="I19" s="321">
        <f t="shared" si="3"/>
        <v>2.0635040485377787E-2</v>
      </c>
      <c r="J19" s="360">
        <v>7691842</v>
      </c>
      <c r="K19" s="321">
        <f t="shared" si="4"/>
        <v>2.1138312147502062E-2</v>
      </c>
      <c r="L19" s="360">
        <v>326518</v>
      </c>
      <c r="M19" s="321">
        <f t="shared" si="5"/>
        <v>1.6019739548603834E-2</v>
      </c>
      <c r="N19" s="360">
        <v>526</v>
      </c>
      <c r="O19" s="321">
        <f t="shared" si="6"/>
        <v>3.3875319118708458E-5</v>
      </c>
      <c r="P19" s="360">
        <f t="shared" si="7"/>
        <v>78855733</v>
      </c>
      <c r="Q19" s="321">
        <f t="shared" si="8"/>
        <v>1.8103016191927085E-2</v>
      </c>
      <c r="R19" s="321">
        <v>1.8138862384734673E-2</v>
      </c>
    </row>
    <row r="20" spans="1:18" s="111" customFormat="1">
      <c r="A20" s="320" t="s">
        <v>301</v>
      </c>
      <c r="B20" s="364">
        <v>2213</v>
      </c>
      <c r="C20" s="321">
        <f t="shared" si="0"/>
        <v>1.9634408537411339E-6</v>
      </c>
      <c r="D20" s="364">
        <v>0</v>
      </c>
      <c r="E20" s="321">
        <f t="shared" si="1"/>
        <v>0</v>
      </c>
      <c r="F20" s="364">
        <v>0</v>
      </c>
      <c r="G20" s="321">
        <f t="shared" si="2"/>
        <v>0</v>
      </c>
      <c r="H20" s="364">
        <v>0</v>
      </c>
      <c r="I20" s="321">
        <f t="shared" si="3"/>
        <v>0</v>
      </c>
      <c r="J20" s="364">
        <v>0</v>
      </c>
      <c r="K20" s="321">
        <f t="shared" si="4"/>
        <v>0</v>
      </c>
      <c r="L20" s="364">
        <v>0</v>
      </c>
      <c r="M20" s="321">
        <f t="shared" si="5"/>
        <v>0</v>
      </c>
      <c r="N20" s="364">
        <v>0</v>
      </c>
      <c r="O20" s="321">
        <f t="shared" si="6"/>
        <v>0</v>
      </c>
      <c r="P20" s="364">
        <f t="shared" si="7"/>
        <v>2213</v>
      </c>
      <c r="Q20" s="321">
        <f t="shared" si="8"/>
        <v>5.0804137262581324E-7</v>
      </c>
      <c r="R20" s="321">
        <v>8.0614270276296254E-8</v>
      </c>
    </row>
    <row r="21" spans="1:18" s="111" customFormat="1">
      <c r="A21" s="320" t="s">
        <v>302</v>
      </c>
      <c r="B21" s="364">
        <v>0</v>
      </c>
      <c r="C21" s="321">
        <f t="shared" si="0"/>
        <v>0</v>
      </c>
      <c r="D21" s="364">
        <v>0</v>
      </c>
      <c r="E21" s="321">
        <f t="shared" si="1"/>
        <v>0</v>
      </c>
      <c r="F21" s="364">
        <v>0</v>
      </c>
      <c r="G21" s="321">
        <f t="shared" si="2"/>
        <v>0</v>
      </c>
      <c r="H21" s="364">
        <v>0</v>
      </c>
      <c r="I21" s="321">
        <f t="shared" si="3"/>
        <v>0</v>
      </c>
      <c r="J21" s="364">
        <v>0</v>
      </c>
      <c r="K21" s="321">
        <f t="shared" si="4"/>
        <v>0</v>
      </c>
      <c r="L21" s="364">
        <v>0</v>
      </c>
      <c r="M21" s="321">
        <f t="shared" si="5"/>
        <v>0</v>
      </c>
      <c r="N21" s="364">
        <v>0</v>
      </c>
      <c r="O21" s="321">
        <f t="shared" si="6"/>
        <v>0</v>
      </c>
      <c r="P21" s="364">
        <f t="shared" si="7"/>
        <v>0</v>
      </c>
      <c r="Q21" s="321">
        <f t="shared" si="8"/>
        <v>0</v>
      </c>
      <c r="R21" s="321">
        <v>0</v>
      </c>
    </row>
    <row r="22" spans="1:18" s="90" customFormat="1">
      <c r="A22" s="320" t="s">
        <v>303</v>
      </c>
      <c r="B22" s="360">
        <v>0</v>
      </c>
      <c r="C22" s="321">
        <f t="shared" si="0"/>
        <v>0</v>
      </c>
      <c r="D22" s="360">
        <v>0</v>
      </c>
      <c r="E22" s="321">
        <f t="shared" si="1"/>
        <v>0</v>
      </c>
      <c r="F22" s="360">
        <v>1238766</v>
      </c>
      <c r="G22" s="321">
        <f t="shared" si="2"/>
        <v>9.0824955343183527E-4</v>
      </c>
      <c r="H22" s="360">
        <v>11814</v>
      </c>
      <c r="I22" s="321">
        <f t="shared" si="3"/>
        <v>9.3156082074018816E-6</v>
      </c>
      <c r="J22" s="360">
        <v>2035</v>
      </c>
      <c r="K22" s="321">
        <f t="shared" si="4"/>
        <v>5.5924790473031939E-6</v>
      </c>
      <c r="L22" s="360">
        <v>0</v>
      </c>
      <c r="M22" s="321">
        <f t="shared" si="5"/>
        <v>0</v>
      </c>
      <c r="N22" s="360">
        <v>0</v>
      </c>
      <c r="O22" s="321">
        <f t="shared" si="6"/>
        <v>0</v>
      </c>
      <c r="P22" s="360">
        <f t="shared" si="7"/>
        <v>1252615</v>
      </c>
      <c r="Q22" s="321">
        <f t="shared" si="8"/>
        <v>2.8756450247251832E-4</v>
      </c>
      <c r="R22" s="321">
        <v>2.7317156134004032E-4</v>
      </c>
    </row>
    <row r="23" spans="1:18" s="90" customFormat="1">
      <c r="A23" s="320" t="s">
        <v>304</v>
      </c>
      <c r="B23" s="360">
        <v>3506704</v>
      </c>
      <c r="C23" s="321">
        <f t="shared" si="0"/>
        <v>3.111254358598034E-3</v>
      </c>
      <c r="D23" s="360">
        <v>1759</v>
      </c>
      <c r="E23" s="321">
        <f t="shared" si="1"/>
        <v>8.9311497513347555E-6</v>
      </c>
      <c r="F23" s="360">
        <v>480276</v>
      </c>
      <c r="G23" s="321">
        <f t="shared" si="2"/>
        <v>3.521330602583766E-4</v>
      </c>
      <c r="H23" s="360">
        <v>182398</v>
      </c>
      <c r="I23" s="321">
        <f t="shared" si="3"/>
        <v>1.438249793307676E-4</v>
      </c>
      <c r="J23" s="360">
        <v>46212</v>
      </c>
      <c r="K23" s="321">
        <f t="shared" si="4"/>
        <v>1.2699736694544235E-4</v>
      </c>
      <c r="L23" s="360">
        <v>87000</v>
      </c>
      <c r="M23" s="321">
        <f t="shared" si="5"/>
        <v>4.2684242238667808E-3</v>
      </c>
      <c r="N23" s="360">
        <v>0</v>
      </c>
      <c r="O23" s="321">
        <f t="shared" si="6"/>
        <v>0</v>
      </c>
      <c r="P23" s="360">
        <f t="shared" si="7"/>
        <v>4304349</v>
      </c>
      <c r="Q23" s="321">
        <f t="shared" si="8"/>
        <v>9.8815516232288593E-4</v>
      </c>
      <c r="R23" s="321">
        <v>1.0001579468976918E-3</v>
      </c>
    </row>
    <row r="24" spans="1:18" s="90" customFormat="1">
      <c r="A24" s="320" t="s">
        <v>305</v>
      </c>
      <c r="B24" s="360">
        <v>458968</v>
      </c>
      <c r="C24" s="321">
        <f t="shared" si="0"/>
        <v>4.0721035777671068E-4</v>
      </c>
      <c r="D24" s="360">
        <v>0</v>
      </c>
      <c r="E24" s="321">
        <f t="shared" si="1"/>
        <v>0</v>
      </c>
      <c r="F24" s="360">
        <v>41250</v>
      </c>
      <c r="G24" s="321">
        <f t="shared" si="2"/>
        <v>3.0244044540343541E-5</v>
      </c>
      <c r="H24" s="360">
        <v>-76275</v>
      </c>
      <c r="I24" s="321">
        <f t="shared" si="3"/>
        <v>-6.0144575589942312E-5</v>
      </c>
      <c r="J24" s="360">
        <v>35408</v>
      </c>
      <c r="K24" s="321">
        <f t="shared" si="4"/>
        <v>9.7306387276123584E-5</v>
      </c>
      <c r="L24" s="360">
        <v>32258</v>
      </c>
      <c r="M24" s="321">
        <f t="shared" si="5"/>
        <v>1.5826532024539612E-3</v>
      </c>
      <c r="N24" s="360">
        <v>0</v>
      </c>
      <c r="O24" s="321">
        <f t="shared" si="6"/>
        <v>0</v>
      </c>
      <c r="P24" s="360">
        <f t="shared" si="7"/>
        <v>491609</v>
      </c>
      <c r="Q24" s="321">
        <f t="shared" si="8"/>
        <v>1.1285933626534272E-4</v>
      </c>
      <c r="R24" s="321">
        <v>2.3767108179214227E-4</v>
      </c>
    </row>
    <row r="25" spans="1:18" s="90" customFormat="1">
      <c r="A25" s="320" t="s">
        <v>306</v>
      </c>
      <c r="B25" s="360">
        <v>1700213</v>
      </c>
      <c r="C25" s="321">
        <f t="shared" si="0"/>
        <v>1.5084806435886916E-3</v>
      </c>
      <c r="D25" s="360">
        <v>70183</v>
      </c>
      <c r="E25" s="321">
        <f t="shared" si="1"/>
        <v>3.5634728993628599E-4</v>
      </c>
      <c r="F25" s="360">
        <v>32878553</v>
      </c>
      <c r="G25" s="321">
        <f t="shared" si="2"/>
        <v>2.4106192032825352E-2</v>
      </c>
      <c r="H25" s="360">
        <v>61468626</v>
      </c>
      <c r="I25" s="321">
        <f t="shared" si="3"/>
        <v>4.8469412295862255E-2</v>
      </c>
      <c r="J25" s="360">
        <v>12184820</v>
      </c>
      <c r="K25" s="321">
        <f t="shared" si="4"/>
        <v>3.3485675943568015E-2</v>
      </c>
      <c r="L25" s="360">
        <v>583</v>
      </c>
      <c r="M25" s="321">
        <f t="shared" si="5"/>
        <v>2.860334853464751E-5</v>
      </c>
      <c r="N25" s="360">
        <v>12693</v>
      </c>
      <c r="O25" s="321">
        <f t="shared" si="6"/>
        <v>8.1745137941780692E-4</v>
      </c>
      <c r="P25" s="360">
        <f t="shared" si="7"/>
        <v>108315671</v>
      </c>
      <c r="Q25" s="321">
        <f t="shared" si="8"/>
        <v>2.4866173597707181E-2</v>
      </c>
      <c r="R25" s="321">
        <v>2.0109971181468476E-2</v>
      </c>
    </row>
    <row r="26" spans="1:18" s="90" customFormat="1">
      <c r="A26" s="320" t="s">
        <v>307</v>
      </c>
      <c r="B26" s="360">
        <v>43144523</v>
      </c>
      <c r="C26" s="321">
        <f t="shared" si="0"/>
        <v>3.827913198073836E-2</v>
      </c>
      <c r="D26" s="360">
        <v>9783411</v>
      </c>
      <c r="E26" s="321">
        <f t="shared" si="1"/>
        <v>4.9674308538860547E-2</v>
      </c>
      <c r="F26" s="360">
        <v>12351137</v>
      </c>
      <c r="G26" s="321">
        <f t="shared" si="2"/>
        <v>9.0557172739850929E-3</v>
      </c>
      <c r="H26" s="360">
        <v>7140519</v>
      </c>
      <c r="I26" s="321">
        <f t="shared" si="3"/>
        <v>5.6304619435846512E-3</v>
      </c>
      <c r="J26" s="360">
        <v>2468390</v>
      </c>
      <c r="K26" s="321">
        <f t="shared" si="4"/>
        <v>6.7834984548268947E-3</v>
      </c>
      <c r="L26" s="360">
        <v>103943</v>
      </c>
      <c r="M26" s="321">
        <f t="shared" si="5"/>
        <v>5.0996875758779862E-3</v>
      </c>
      <c r="N26" s="360">
        <v>402098</v>
      </c>
      <c r="O26" s="321">
        <f t="shared" si="6"/>
        <v>2.5895813815578771E-2</v>
      </c>
      <c r="P26" s="360">
        <f t="shared" si="7"/>
        <v>75394021</v>
      </c>
      <c r="Q26" s="321">
        <f t="shared" si="8"/>
        <v>1.7308306333763845E-2</v>
      </c>
      <c r="R26" s="321">
        <v>1.890979448640244E-2</v>
      </c>
    </row>
    <row r="27" spans="1:18" s="90" customFormat="1">
      <c r="A27" s="320" t="s">
        <v>308</v>
      </c>
      <c r="B27" s="360">
        <v>0</v>
      </c>
      <c r="C27" s="321">
        <f t="shared" si="0"/>
        <v>0</v>
      </c>
      <c r="D27" s="360">
        <v>0</v>
      </c>
      <c r="E27" s="321">
        <f t="shared" si="1"/>
        <v>0</v>
      </c>
      <c r="F27" s="360">
        <v>-75</v>
      </c>
      <c r="G27" s="321">
        <f t="shared" si="2"/>
        <v>-5.4989171891533711E-8</v>
      </c>
      <c r="H27" s="360">
        <v>0</v>
      </c>
      <c r="I27" s="321">
        <f t="shared" si="3"/>
        <v>0</v>
      </c>
      <c r="J27" s="360">
        <v>0</v>
      </c>
      <c r="K27" s="321">
        <f t="shared" si="4"/>
        <v>0</v>
      </c>
      <c r="L27" s="360">
        <v>0</v>
      </c>
      <c r="M27" s="321">
        <f t="shared" si="5"/>
        <v>0</v>
      </c>
      <c r="N27" s="360">
        <v>0</v>
      </c>
      <c r="O27" s="321">
        <f t="shared" si="6"/>
        <v>0</v>
      </c>
      <c r="P27" s="360">
        <f t="shared" si="7"/>
        <v>-75</v>
      </c>
      <c r="Q27" s="321">
        <f t="shared" si="8"/>
        <v>-1.7217850405303205E-8</v>
      </c>
      <c r="R27" s="321">
        <v>0</v>
      </c>
    </row>
    <row r="28" spans="1:18" s="90" customFormat="1">
      <c r="A28" s="320" t="s">
        <v>309</v>
      </c>
      <c r="B28" s="360">
        <v>708025</v>
      </c>
      <c r="C28" s="321">
        <f t="shared" si="0"/>
        <v>6.2818129709447197E-4</v>
      </c>
      <c r="D28" s="360">
        <v>12416</v>
      </c>
      <c r="E28" s="321">
        <f t="shared" si="1"/>
        <v>6.3041020643872837E-5</v>
      </c>
      <c r="F28" s="360">
        <v>45542729</v>
      </c>
      <c r="G28" s="321">
        <f t="shared" si="2"/>
        <v>3.3391426045207159E-2</v>
      </c>
      <c r="H28" s="360">
        <v>45363294</v>
      </c>
      <c r="I28" s="321">
        <f t="shared" si="3"/>
        <v>3.5769991019230112E-2</v>
      </c>
      <c r="J28" s="360">
        <v>20844103</v>
      </c>
      <c r="K28" s="321">
        <f t="shared" si="4"/>
        <v>5.7282658126451912E-2</v>
      </c>
      <c r="L28" s="360">
        <v>4485</v>
      </c>
      <c r="M28" s="321">
        <f t="shared" si="5"/>
        <v>2.2004462809244269E-4</v>
      </c>
      <c r="N28" s="360">
        <v>0</v>
      </c>
      <c r="O28" s="321">
        <f t="shared" si="6"/>
        <v>0</v>
      </c>
      <c r="P28" s="360">
        <f t="shared" si="7"/>
        <v>112475052</v>
      </c>
      <c r="Q28" s="321">
        <f t="shared" si="8"/>
        <v>2.5821048262195986E-2</v>
      </c>
      <c r="R28" s="321">
        <v>2.654542240783744E-2</v>
      </c>
    </row>
    <row r="29" spans="1:18" s="90" customFormat="1">
      <c r="A29" s="320" t="s">
        <v>310</v>
      </c>
      <c r="B29" s="365">
        <v>30172014</v>
      </c>
      <c r="C29" s="322">
        <f t="shared" si="0"/>
        <v>2.6769527757455693E-2</v>
      </c>
      <c r="D29" s="365">
        <v>8024419</v>
      </c>
      <c r="E29" s="322">
        <f t="shared" si="1"/>
        <v>4.0743199406740128E-2</v>
      </c>
      <c r="F29" s="365">
        <v>30197169</v>
      </c>
      <c r="G29" s="322">
        <f t="shared" si="2"/>
        <v>2.2140230890382574E-2</v>
      </c>
      <c r="H29" s="365">
        <v>21240927</v>
      </c>
      <c r="I29" s="322">
        <f t="shared" si="3"/>
        <v>1.674895495971087E-2</v>
      </c>
      <c r="J29" s="365">
        <v>8288738</v>
      </c>
      <c r="K29" s="322">
        <f t="shared" si="4"/>
        <v>2.2778670070558123E-2</v>
      </c>
      <c r="L29" s="365">
        <v>92017</v>
      </c>
      <c r="M29" s="322">
        <f t="shared" si="5"/>
        <v>4.5145700207764325E-3</v>
      </c>
      <c r="N29" s="365">
        <v>13051879</v>
      </c>
      <c r="O29" s="322">
        <f t="shared" si="6"/>
        <v>0.84056381411363001</v>
      </c>
      <c r="P29" s="365">
        <f t="shared" si="7"/>
        <v>111067163</v>
      </c>
      <c r="Q29" s="322">
        <f t="shared" si="8"/>
        <v>2.5497837299672362E-2</v>
      </c>
      <c r="R29" s="322">
        <v>2.7144008095860497E-2</v>
      </c>
    </row>
    <row r="30" spans="1:18" s="90" customFormat="1">
      <c r="A30" s="323" t="s">
        <v>311</v>
      </c>
      <c r="B30" s="93">
        <f>SUM(B9:B29)</f>
        <v>1015755571</v>
      </c>
      <c r="C30" s="324">
        <f t="shared" si="0"/>
        <v>0.90120921171104973</v>
      </c>
      <c r="D30" s="93">
        <f t="shared" ref="D30:N30" si="9">SUM(D9:D29)</f>
        <v>184931584</v>
      </c>
      <c r="E30" s="324">
        <f t="shared" si="1"/>
        <v>0.93897195591560112</v>
      </c>
      <c r="F30" s="93">
        <f t="shared" si="9"/>
        <v>985450045</v>
      </c>
      <c r="G30" s="324">
        <f t="shared" si="2"/>
        <v>0.72252109220032834</v>
      </c>
      <c r="H30" s="93">
        <f t="shared" si="9"/>
        <v>1111987413</v>
      </c>
      <c r="I30" s="324">
        <f t="shared" si="3"/>
        <v>0.87682741417558707</v>
      </c>
      <c r="J30" s="93">
        <f t="shared" si="9"/>
        <v>296275179</v>
      </c>
      <c r="K30" s="324">
        <f t="shared" si="4"/>
        <v>0.81420773011965764</v>
      </c>
      <c r="L30" s="93">
        <f t="shared" si="9"/>
        <v>20010941</v>
      </c>
      <c r="M30" s="324">
        <f t="shared" si="5"/>
        <v>0.98178373915826378</v>
      </c>
      <c r="N30" s="93">
        <f t="shared" si="9"/>
        <v>15523987</v>
      </c>
      <c r="O30" s="324">
        <f t="shared" si="6"/>
        <v>0.99977188901080138</v>
      </c>
      <c r="P30" s="93">
        <f>SUM(P9:P29)</f>
        <v>3629934720</v>
      </c>
      <c r="Q30" s="324">
        <f t="shared" si="8"/>
        <v>0.83332897319968235</v>
      </c>
      <c r="R30" s="324">
        <v>0.83585592213355864</v>
      </c>
    </row>
    <row r="31" spans="1:18" s="90" customFormat="1">
      <c r="A31" s="323"/>
      <c r="B31" s="360"/>
      <c r="C31" s="324"/>
      <c r="D31" s="360"/>
      <c r="E31" s="324"/>
      <c r="F31" s="360"/>
      <c r="G31" s="324"/>
      <c r="H31" s="360"/>
      <c r="I31" s="324"/>
      <c r="J31" s="360"/>
      <c r="K31" s="324"/>
      <c r="L31" s="360"/>
      <c r="M31" s="324"/>
      <c r="N31" s="360"/>
      <c r="O31" s="324"/>
      <c r="P31" s="360"/>
      <c r="Q31" s="324"/>
      <c r="R31" s="324"/>
    </row>
    <row r="32" spans="1:18" s="90" customFormat="1">
      <c r="A32" s="178" t="s">
        <v>312</v>
      </c>
      <c r="B32" s="360"/>
      <c r="C32" s="321"/>
      <c r="D32" s="360"/>
      <c r="E32" s="321"/>
      <c r="F32" s="360"/>
      <c r="G32" s="321"/>
      <c r="H32" s="360"/>
      <c r="I32" s="321"/>
      <c r="J32" s="360"/>
      <c r="K32" s="321"/>
      <c r="L32" s="360"/>
      <c r="M32" s="321"/>
      <c r="N32" s="360"/>
      <c r="O32" s="321"/>
      <c r="P32" s="360"/>
      <c r="Q32" s="321"/>
      <c r="R32" s="321"/>
    </row>
    <row r="33" spans="1:18" s="90" customFormat="1">
      <c r="A33" s="325" t="s">
        <v>313</v>
      </c>
      <c r="B33" s="364">
        <v>0</v>
      </c>
      <c r="C33" s="321">
        <f t="shared" si="0"/>
        <v>0</v>
      </c>
      <c r="D33" s="364">
        <v>1811</v>
      </c>
      <c r="E33" s="321">
        <f t="shared" si="1"/>
        <v>9.1951746444953046E-6</v>
      </c>
      <c r="F33" s="364">
        <v>0</v>
      </c>
      <c r="G33" s="321">
        <f t="shared" si="2"/>
        <v>0</v>
      </c>
      <c r="H33" s="364">
        <v>0</v>
      </c>
      <c r="I33" s="321">
        <f t="shared" si="3"/>
        <v>0</v>
      </c>
      <c r="J33" s="364">
        <v>0</v>
      </c>
      <c r="K33" s="321">
        <f t="shared" si="4"/>
        <v>0</v>
      </c>
      <c r="L33" s="364">
        <v>0</v>
      </c>
      <c r="M33" s="321">
        <f t="shared" si="5"/>
        <v>0</v>
      </c>
      <c r="N33" s="364">
        <v>0</v>
      </c>
      <c r="O33" s="321">
        <f t="shared" si="6"/>
        <v>0</v>
      </c>
      <c r="P33" s="364">
        <f t="shared" ref="P33:P35" si="10">SUM(B33,D33,F33,H33,J33,L33,N33)</f>
        <v>1811</v>
      </c>
      <c r="Q33" s="321">
        <f t="shared" si="8"/>
        <v>4.1575369445338805E-7</v>
      </c>
      <c r="R33" s="321">
        <v>3.19627258638259E-6</v>
      </c>
    </row>
    <row r="34" spans="1:18" s="90" customFormat="1">
      <c r="A34" s="325" t="s">
        <v>314</v>
      </c>
      <c r="B34" s="360">
        <v>1746375</v>
      </c>
      <c r="C34" s="321">
        <f t="shared" si="0"/>
        <v>1.5494369728658712E-3</v>
      </c>
      <c r="D34" s="360">
        <v>111266</v>
      </c>
      <c r="E34" s="321">
        <f t="shared" si="1"/>
        <v>5.6494218773849513E-4</v>
      </c>
      <c r="F34" s="364">
        <v>70189</v>
      </c>
      <c r="G34" s="321">
        <f t="shared" si="2"/>
        <v>5.1461799811931461E-5</v>
      </c>
      <c r="H34" s="360">
        <v>9686</v>
      </c>
      <c r="I34" s="321">
        <f t="shared" si="3"/>
        <v>7.6376317163445584E-6</v>
      </c>
      <c r="J34" s="360">
        <v>3940</v>
      </c>
      <c r="K34" s="321">
        <f t="shared" si="4"/>
        <v>1.0827698990847462E-5</v>
      </c>
      <c r="L34" s="360">
        <v>0</v>
      </c>
      <c r="M34" s="321">
        <f t="shared" si="5"/>
        <v>0</v>
      </c>
      <c r="N34" s="360">
        <v>3542</v>
      </c>
      <c r="O34" s="321">
        <f t="shared" si="6"/>
        <v>2.2811098919860333E-4</v>
      </c>
      <c r="P34" s="360">
        <f t="shared" si="10"/>
        <v>1944998</v>
      </c>
      <c r="Q34" s="321">
        <f t="shared" si="8"/>
        <v>4.4651579470151898E-4</v>
      </c>
      <c r="R34" s="321">
        <v>7.720749694640754E-4</v>
      </c>
    </row>
    <row r="35" spans="1:18" s="90" customFormat="1">
      <c r="A35" s="320" t="s">
        <v>315</v>
      </c>
      <c r="B35" s="365">
        <v>109601015</v>
      </c>
      <c r="C35" s="322">
        <f t="shared" si="0"/>
        <v>9.7241351316084426E-2</v>
      </c>
      <c r="D35" s="365">
        <v>11906465</v>
      </c>
      <c r="E35" s="322">
        <f t="shared" si="1"/>
        <v>6.04539067220159E-2</v>
      </c>
      <c r="F35" s="365">
        <v>378384648</v>
      </c>
      <c r="G35" s="322">
        <f t="shared" si="2"/>
        <v>0.27742744599985969</v>
      </c>
      <c r="H35" s="365">
        <v>156197069</v>
      </c>
      <c r="I35" s="322">
        <f t="shared" si="3"/>
        <v>0.12316494819269662</v>
      </c>
      <c r="J35" s="365">
        <v>67602441</v>
      </c>
      <c r="K35" s="322">
        <f t="shared" si="4"/>
        <v>0.18578144218135154</v>
      </c>
      <c r="L35" s="365">
        <v>371288</v>
      </c>
      <c r="M35" s="322">
        <f t="shared" si="5"/>
        <v>1.82162608417362E-2</v>
      </c>
      <c r="N35" s="365">
        <v>0</v>
      </c>
      <c r="O35" s="322">
        <f t="shared" si="6"/>
        <v>0</v>
      </c>
      <c r="P35" s="365">
        <f t="shared" si="10"/>
        <v>724062926</v>
      </c>
      <c r="Q35" s="322">
        <f t="shared" si="8"/>
        <v>0.16622409525192167</v>
      </c>
      <c r="R35" s="322">
        <v>0.16336880662439085</v>
      </c>
    </row>
    <row r="36" spans="1:18" s="90" customFormat="1">
      <c r="A36" s="178" t="s">
        <v>316</v>
      </c>
      <c r="B36" s="93">
        <f>SUM(B33:B35)</f>
        <v>111347390</v>
      </c>
      <c r="C36" s="324">
        <f t="shared" si="0"/>
        <v>9.8790788288950299E-2</v>
      </c>
      <c r="D36" s="93">
        <f t="shared" ref="D36:N36" si="11">SUM(D33:D35)</f>
        <v>12019542</v>
      </c>
      <c r="E36" s="324">
        <f t="shared" si="1"/>
        <v>6.1028044084398887E-2</v>
      </c>
      <c r="F36" s="93">
        <f t="shared" si="11"/>
        <v>378454837</v>
      </c>
      <c r="G36" s="324">
        <f t="shared" si="2"/>
        <v>0.2774789077996716</v>
      </c>
      <c r="H36" s="93">
        <f t="shared" si="11"/>
        <v>156206755</v>
      </c>
      <c r="I36" s="324">
        <f t="shared" si="3"/>
        <v>0.12317258582441297</v>
      </c>
      <c r="J36" s="93">
        <f t="shared" si="11"/>
        <v>67606381</v>
      </c>
      <c r="K36" s="324">
        <f t="shared" si="4"/>
        <v>0.18579226988034239</v>
      </c>
      <c r="L36" s="93">
        <f t="shared" si="11"/>
        <v>371288</v>
      </c>
      <c r="M36" s="324">
        <f t="shared" si="5"/>
        <v>1.82162608417362E-2</v>
      </c>
      <c r="N36" s="93">
        <f t="shared" si="11"/>
        <v>3542</v>
      </c>
      <c r="O36" s="324">
        <f t="shared" si="6"/>
        <v>2.2811098919860333E-4</v>
      </c>
      <c r="P36" s="93">
        <f>SUM(P33:P35)</f>
        <v>726009735</v>
      </c>
      <c r="Q36" s="324">
        <f t="shared" si="8"/>
        <v>0.16667102680031765</v>
      </c>
      <c r="R36" s="324">
        <v>0.16414407786644133</v>
      </c>
    </row>
    <row r="37" spans="1:18" s="90" customFormat="1">
      <c r="A37" s="326"/>
      <c r="B37" s="360"/>
      <c r="C37" s="321"/>
      <c r="D37" s="360"/>
      <c r="E37" s="321"/>
      <c r="F37" s="360"/>
      <c r="G37" s="321"/>
      <c r="H37" s="360"/>
      <c r="I37" s="321"/>
      <c r="J37" s="360"/>
      <c r="K37" s="321"/>
      <c r="L37" s="360"/>
      <c r="M37" s="321"/>
      <c r="N37" s="360"/>
      <c r="O37" s="321"/>
      <c r="P37" s="360"/>
      <c r="Q37" s="321"/>
      <c r="R37" s="321"/>
    </row>
    <row r="38" spans="1:18" s="95" customFormat="1">
      <c r="A38" s="327" t="s">
        <v>317</v>
      </c>
      <c r="B38" s="93">
        <f>B30+B36</f>
        <v>1127102961</v>
      </c>
      <c r="C38" s="328">
        <f t="shared" si="0"/>
        <v>1</v>
      </c>
      <c r="D38" s="93">
        <f t="shared" ref="D38:N38" si="12">D30+D36</f>
        <v>196951126</v>
      </c>
      <c r="E38" s="328">
        <f t="shared" si="1"/>
        <v>1</v>
      </c>
      <c r="F38" s="93">
        <f t="shared" si="12"/>
        <v>1363904882</v>
      </c>
      <c r="G38" s="328">
        <f t="shared" si="2"/>
        <v>1</v>
      </c>
      <c r="H38" s="93">
        <f t="shared" si="12"/>
        <v>1268194168</v>
      </c>
      <c r="I38" s="328">
        <f t="shared" si="3"/>
        <v>1</v>
      </c>
      <c r="J38" s="93">
        <f t="shared" si="12"/>
        <v>363881560</v>
      </c>
      <c r="K38" s="328">
        <f t="shared" si="4"/>
        <v>1</v>
      </c>
      <c r="L38" s="93">
        <f t="shared" si="12"/>
        <v>20382229</v>
      </c>
      <c r="M38" s="328">
        <f t="shared" si="5"/>
        <v>1</v>
      </c>
      <c r="N38" s="93">
        <f t="shared" si="12"/>
        <v>15527529</v>
      </c>
      <c r="O38" s="328">
        <f t="shared" si="6"/>
        <v>1</v>
      </c>
      <c r="P38" s="93">
        <f>P30+P36</f>
        <v>4355944455</v>
      </c>
      <c r="Q38" s="328">
        <f t="shared" si="8"/>
        <v>1</v>
      </c>
      <c r="R38" s="328">
        <v>1</v>
      </c>
    </row>
    <row r="39" spans="1:18" s="90" customFormat="1">
      <c r="A39" s="327"/>
      <c r="B39" s="89"/>
      <c r="C39" s="89"/>
      <c r="D39" s="89"/>
      <c r="E39" s="89"/>
      <c r="F39" s="89"/>
      <c r="G39" s="89"/>
      <c r="H39" s="89"/>
      <c r="I39" s="329"/>
      <c r="J39" s="89"/>
      <c r="K39" s="89"/>
      <c r="L39" s="89"/>
      <c r="M39" s="89"/>
      <c r="N39" s="89"/>
      <c r="O39" s="89"/>
      <c r="P39" s="330"/>
    </row>
    <row r="40" spans="1:18" s="90" customFormat="1">
      <c r="A40" s="327"/>
      <c r="B40" s="89"/>
      <c r="C40" s="89"/>
      <c r="D40" s="89"/>
      <c r="E40" s="89"/>
      <c r="F40" s="89"/>
      <c r="G40" s="89"/>
      <c r="H40" s="89"/>
      <c r="I40" s="329"/>
      <c r="J40" s="89"/>
      <c r="K40" s="89"/>
      <c r="L40" s="89"/>
      <c r="M40" s="89"/>
      <c r="N40" s="89"/>
      <c r="O40" s="89"/>
      <c r="P40" s="330"/>
    </row>
    <row r="41" spans="1:18" s="95" customFormat="1">
      <c r="A41" s="327" t="s">
        <v>318</v>
      </c>
      <c r="B41" s="361">
        <v>361071</v>
      </c>
      <c r="C41" s="94"/>
      <c r="D41" s="361">
        <v>84263</v>
      </c>
      <c r="E41" s="94"/>
      <c r="F41" s="361">
        <v>795385</v>
      </c>
      <c r="G41" s="94"/>
      <c r="H41" s="366">
        <v>782454</v>
      </c>
      <c r="I41" s="329"/>
      <c r="J41" s="361">
        <v>319635</v>
      </c>
      <c r="K41" s="94"/>
      <c r="L41" s="361">
        <v>1168</v>
      </c>
      <c r="M41" s="94"/>
      <c r="N41" s="361">
        <v>63445</v>
      </c>
      <c r="O41" s="94"/>
      <c r="P41" s="366">
        <v>1799061</v>
      </c>
    </row>
    <row r="42" spans="1:18" s="90" customFormat="1">
      <c r="A42" s="178" t="s">
        <v>398</v>
      </c>
      <c r="B42" s="93">
        <f>B38/B41</f>
        <v>3121.5549324094154</v>
      </c>
      <c r="C42" s="93"/>
      <c r="D42" s="93">
        <f t="shared" ref="D42:L42" si="13">D38/D41</f>
        <v>2337.3381674044363</v>
      </c>
      <c r="E42" s="93"/>
      <c r="F42" s="93">
        <f t="shared" si="13"/>
        <v>1714.7732003998065</v>
      </c>
      <c r="G42" s="93"/>
      <c r="H42" s="93">
        <f t="shared" si="13"/>
        <v>1620.7907020732209</v>
      </c>
      <c r="I42" s="93"/>
      <c r="J42" s="93">
        <f t="shared" si="13"/>
        <v>1138.428394887919</v>
      </c>
      <c r="K42" s="93"/>
      <c r="L42" s="93">
        <f t="shared" si="13"/>
        <v>17450.538527397261</v>
      </c>
      <c r="M42" s="93"/>
      <c r="N42" s="93">
        <f t="shared" ref="N42" si="14">N38/N41</f>
        <v>244.73999527149499</v>
      </c>
      <c r="O42" s="93"/>
      <c r="P42" s="93">
        <f t="shared" ref="P42" si="15">P38/P41</f>
        <v>2421.2322178069558</v>
      </c>
    </row>
    <row r="43" spans="1:18" s="90" customFormat="1">
      <c r="A43" s="98"/>
      <c r="B43" s="89"/>
      <c r="C43" s="89"/>
      <c r="D43" s="89"/>
      <c r="E43" s="89"/>
      <c r="F43" s="89"/>
      <c r="G43" s="89"/>
      <c r="H43" s="89"/>
      <c r="I43" s="89"/>
      <c r="J43" s="89"/>
      <c r="K43" s="89"/>
      <c r="L43" s="89"/>
      <c r="M43" s="89"/>
      <c r="N43" s="89"/>
      <c r="O43" s="89"/>
    </row>
    <row r="44" spans="1:18" s="176" customFormat="1">
      <c r="A44" s="185" t="s">
        <v>391</v>
      </c>
      <c r="B44" s="289"/>
      <c r="C44" s="339"/>
      <c r="D44" s="340"/>
      <c r="E44" s="195"/>
      <c r="F44" s="195"/>
      <c r="G44" s="195"/>
      <c r="H44" s="287"/>
      <c r="I44" s="196"/>
      <c r="J44" s="288"/>
    </row>
    <row r="45" spans="1:18" s="234" customFormat="1" ht="12" customHeight="1">
      <c r="A45" s="390" t="s">
        <v>379</v>
      </c>
      <c r="B45" s="391"/>
      <c r="C45" s="391"/>
      <c r="D45" s="391"/>
      <c r="E45" s="391"/>
      <c r="F45" s="391"/>
      <c r="G45" s="391"/>
      <c r="H45" s="391"/>
      <c r="I45" s="391"/>
      <c r="J45" s="391"/>
      <c r="K45" s="391"/>
      <c r="L45" s="391"/>
      <c r="M45" s="391"/>
      <c r="N45" s="233"/>
      <c r="O45" s="233"/>
      <c r="P45" s="233"/>
    </row>
    <row r="46" spans="1:18" s="234" customFormat="1" ht="12" customHeight="1">
      <c r="A46" s="10" t="s">
        <v>408</v>
      </c>
      <c r="B46" s="386"/>
      <c r="C46" s="386"/>
      <c r="D46" s="386"/>
      <c r="E46" s="386"/>
      <c r="F46" s="386"/>
      <c r="G46" s="386"/>
      <c r="H46" s="386"/>
      <c r="I46" s="386"/>
      <c r="J46" s="386"/>
      <c r="K46" s="386"/>
      <c r="L46" s="386"/>
      <c r="M46" s="386"/>
      <c r="N46" s="233"/>
      <c r="O46" s="233"/>
      <c r="P46" s="233"/>
    </row>
    <row r="47" spans="1:18" s="111" customFormat="1">
      <c r="A47" s="100"/>
      <c r="B47" s="341"/>
      <c r="E47" s="112"/>
    </row>
    <row r="48" spans="1:18" s="90" customFormat="1">
      <c r="A48" s="98"/>
      <c r="B48" s="89"/>
      <c r="C48" s="89"/>
      <c r="D48" s="89"/>
      <c r="E48" s="89"/>
      <c r="F48" s="89"/>
      <c r="G48" s="89"/>
      <c r="H48" s="89"/>
      <c r="I48" s="89"/>
      <c r="J48" s="89"/>
      <c r="K48" s="89"/>
      <c r="L48" s="89"/>
      <c r="M48" s="89"/>
      <c r="N48" s="89"/>
      <c r="O48" s="89"/>
    </row>
  </sheetData>
  <mergeCells count="1">
    <mergeCell ref="A45:M45"/>
  </mergeCells>
  <pageMargins left="0.7" right="0.7" top="0.75" bottom="0.75" header="0.3" footer="0.3"/>
  <pageSetup orientation="portrait" r:id="rId1"/>
  <ignoredErrors>
    <ignoredError sqref="C30:H32 I30:P30 C38:H38 D37:H37 C36:H36 C35 E35 G35 C33:C34 E33:E34 G33:G34"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0"/>
  <sheetViews>
    <sheetView showGridLines="0" workbookViewId="0">
      <pane ySplit="8" topLeftCell="A36" activePane="bottomLeft" state="frozen"/>
      <selection pane="bottomLeft" activeCell="A9" sqref="A9"/>
    </sheetView>
  </sheetViews>
  <sheetFormatPr defaultColWidth="9.140625" defaultRowHeight="13.15"/>
  <cols>
    <col min="1" max="1" width="57.42578125" style="100" customWidth="1"/>
    <col min="2" max="2" width="23" style="10" bestFit="1" customWidth="1"/>
    <col min="3" max="4" width="30.7109375" style="10" customWidth="1"/>
    <col min="5" max="5" width="14.28515625" style="10" bestFit="1" customWidth="1"/>
    <col min="6" max="6" width="11.5703125" style="10" bestFit="1" customWidth="1"/>
    <col min="7" max="18" width="9.140625" style="10"/>
    <col min="19" max="16384" width="9.140625" style="100"/>
  </cols>
  <sheetData>
    <row r="1" spans="1:7" ht="17.45">
      <c r="D1" s="245" t="s">
        <v>409</v>
      </c>
      <c r="E1" s="229"/>
      <c r="F1" s="229"/>
      <c r="G1" s="229"/>
    </row>
    <row r="2" spans="1:7" ht="17.45">
      <c r="D2" s="245" t="s">
        <v>1</v>
      </c>
      <c r="E2" s="229"/>
      <c r="F2" s="229"/>
      <c r="G2" s="229"/>
    </row>
    <row r="3" spans="1:7" ht="17.45">
      <c r="D3" s="245" t="s">
        <v>2</v>
      </c>
      <c r="E3" s="229"/>
      <c r="F3" s="229"/>
      <c r="G3" s="229"/>
    </row>
    <row r="4" spans="1:7" ht="38.25" customHeight="1">
      <c r="C4" s="394" t="s">
        <v>410</v>
      </c>
      <c r="D4" s="394"/>
      <c r="E4" s="229"/>
      <c r="F4" s="229"/>
      <c r="G4" s="229"/>
    </row>
    <row r="7" spans="1:7">
      <c r="A7" s="338"/>
      <c r="B7" s="343"/>
      <c r="C7" s="343"/>
      <c r="D7" s="230"/>
    </row>
    <row r="8" spans="1:7" ht="26.45">
      <c r="A8" s="314" t="s">
        <v>282</v>
      </c>
      <c r="B8" s="317" t="s">
        <v>360</v>
      </c>
      <c r="C8" s="317" t="s">
        <v>361</v>
      </c>
      <c r="D8" s="317" t="s">
        <v>362</v>
      </c>
    </row>
    <row r="9" spans="1:7">
      <c r="A9" s="320" t="s">
        <v>290</v>
      </c>
      <c r="B9" s="360">
        <v>0</v>
      </c>
      <c r="C9" s="360">
        <v>41159994</v>
      </c>
      <c r="D9" s="360">
        <v>1015988</v>
      </c>
    </row>
    <row r="10" spans="1:7">
      <c r="A10" s="320" t="s">
        <v>291</v>
      </c>
      <c r="B10" s="360">
        <v>33065934</v>
      </c>
      <c r="C10" s="360">
        <v>12729468</v>
      </c>
      <c r="D10" s="360">
        <v>880519</v>
      </c>
    </row>
    <row r="11" spans="1:7">
      <c r="A11" s="320" t="s">
        <v>292</v>
      </c>
      <c r="B11" s="364">
        <v>0</v>
      </c>
      <c r="C11" s="364">
        <v>0</v>
      </c>
      <c r="D11" s="364">
        <v>0</v>
      </c>
    </row>
    <row r="12" spans="1:7">
      <c r="A12" s="320" t="s">
        <v>293</v>
      </c>
      <c r="B12" s="360">
        <v>0</v>
      </c>
      <c r="C12" s="360">
        <v>112105</v>
      </c>
      <c r="D12" s="360">
        <v>0</v>
      </c>
    </row>
    <row r="13" spans="1:7">
      <c r="A13" s="320" t="s">
        <v>294</v>
      </c>
      <c r="B13" s="360">
        <v>17351102</v>
      </c>
      <c r="C13" s="360">
        <v>23629002</v>
      </c>
      <c r="D13" s="360">
        <v>815676</v>
      </c>
    </row>
    <row r="14" spans="1:7">
      <c r="A14" s="320" t="s">
        <v>295</v>
      </c>
      <c r="B14" s="360">
        <v>31437</v>
      </c>
      <c r="C14" s="360">
        <v>11400392</v>
      </c>
      <c r="D14" s="360">
        <v>71935</v>
      </c>
    </row>
    <row r="15" spans="1:7">
      <c r="A15" s="320" t="s">
        <v>296</v>
      </c>
      <c r="B15" s="360">
        <v>0</v>
      </c>
      <c r="C15" s="360">
        <v>3024170</v>
      </c>
      <c r="D15" s="360">
        <v>0</v>
      </c>
    </row>
    <row r="16" spans="1:7">
      <c r="A16" s="320" t="s">
        <v>297</v>
      </c>
      <c r="B16" s="360">
        <v>0</v>
      </c>
      <c r="C16" s="360">
        <v>292837</v>
      </c>
      <c r="D16" s="360">
        <v>0</v>
      </c>
    </row>
    <row r="17" spans="1:4">
      <c r="A17" s="320" t="s">
        <v>298</v>
      </c>
      <c r="B17" s="360">
        <v>0</v>
      </c>
      <c r="C17" s="360">
        <v>3915330</v>
      </c>
      <c r="D17" s="360">
        <v>117774</v>
      </c>
    </row>
    <row r="18" spans="1:4">
      <c r="A18" s="320" t="s">
        <v>299</v>
      </c>
      <c r="B18" s="360">
        <v>0</v>
      </c>
      <c r="C18" s="360">
        <v>12967546</v>
      </c>
      <c r="D18" s="360">
        <v>896414</v>
      </c>
    </row>
    <row r="19" spans="1:4">
      <c r="A19" s="320" t="s">
        <v>300</v>
      </c>
      <c r="B19" s="360">
        <v>0</v>
      </c>
      <c r="C19" s="360">
        <v>1256170</v>
      </c>
      <c r="D19" s="360">
        <v>47720</v>
      </c>
    </row>
    <row r="20" spans="1:4">
      <c r="A20" s="320" t="s">
        <v>301</v>
      </c>
      <c r="B20" s="364">
        <v>0</v>
      </c>
      <c r="C20" s="364">
        <v>447308</v>
      </c>
      <c r="D20" s="364">
        <v>0</v>
      </c>
    </row>
    <row r="21" spans="1:4">
      <c r="A21" s="320" t="s">
        <v>302</v>
      </c>
      <c r="B21" s="364">
        <v>0</v>
      </c>
      <c r="C21" s="364">
        <v>0</v>
      </c>
      <c r="D21" s="364">
        <v>0</v>
      </c>
    </row>
    <row r="22" spans="1:4">
      <c r="A22" s="320" t="s">
        <v>303</v>
      </c>
      <c r="B22" s="360">
        <v>0</v>
      </c>
      <c r="C22" s="360">
        <v>117641</v>
      </c>
      <c r="D22" s="360">
        <v>0</v>
      </c>
    </row>
    <row r="23" spans="1:4">
      <c r="A23" s="320" t="s">
        <v>304</v>
      </c>
      <c r="B23" s="360">
        <v>0</v>
      </c>
      <c r="C23" s="360">
        <v>710744</v>
      </c>
      <c r="D23" s="360">
        <v>0</v>
      </c>
    </row>
    <row r="24" spans="1:4">
      <c r="A24" s="320" t="s">
        <v>305</v>
      </c>
      <c r="B24" s="360">
        <v>0</v>
      </c>
      <c r="C24" s="360">
        <v>489571</v>
      </c>
      <c r="D24" s="360">
        <v>0</v>
      </c>
    </row>
    <row r="25" spans="1:4">
      <c r="A25" s="320" t="s">
        <v>306</v>
      </c>
      <c r="B25" s="360">
        <v>0</v>
      </c>
      <c r="C25" s="360">
        <v>484325</v>
      </c>
      <c r="D25" s="360">
        <v>1844</v>
      </c>
    </row>
    <row r="26" spans="1:4">
      <c r="A26" s="320" t="s">
        <v>307</v>
      </c>
      <c r="B26" s="360">
        <v>14966</v>
      </c>
      <c r="C26" s="360">
        <v>1551001</v>
      </c>
      <c r="D26" s="360">
        <v>174167</v>
      </c>
    </row>
    <row r="27" spans="1:4">
      <c r="A27" s="320" t="s">
        <v>308</v>
      </c>
      <c r="B27" s="360">
        <v>0</v>
      </c>
      <c r="C27" s="360">
        <v>196737</v>
      </c>
      <c r="D27" s="360">
        <v>0</v>
      </c>
    </row>
    <row r="28" spans="1:4">
      <c r="A28" s="320" t="s">
        <v>309</v>
      </c>
      <c r="B28" s="360">
        <v>0</v>
      </c>
      <c r="C28" s="360">
        <v>2049063</v>
      </c>
      <c r="D28" s="360">
        <v>1744</v>
      </c>
    </row>
    <row r="29" spans="1:4">
      <c r="A29" s="320" t="s">
        <v>310</v>
      </c>
      <c r="B29" s="365">
        <v>11050</v>
      </c>
      <c r="C29" s="365">
        <v>2991984</v>
      </c>
      <c r="D29" s="365">
        <v>151191</v>
      </c>
    </row>
    <row r="30" spans="1:4">
      <c r="A30" s="323" t="s">
        <v>311</v>
      </c>
      <c r="B30" s="93">
        <f>SUM(B9:B29)</f>
        <v>50474489</v>
      </c>
      <c r="C30" s="93">
        <f>SUM(C9:C29)</f>
        <v>119525388</v>
      </c>
      <c r="D30" s="93">
        <f>SUM(D9:D29)</f>
        <v>4174972</v>
      </c>
    </row>
    <row r="31" spans="1:4">
      <c r="A31" s="323"/>
      <c r="B31" s="112"/>
      <c r="C31" s="112"/>
      <c r="D31" s="112"/>
    </row>
    <row r="32" spans="1:4">
      <c r="A32" s="178" t="s">
        <v>312</v>
      </c>
      <c r="B32" s="331"/>
      <c r="C32" s="331"/>
      <c r="D32" s="331"/>
    </row>
    <row r="33" spans="1:6">
      <c r="A33" s="325" t="s">
        <v>313</v>
      </c>
      <c r="B33" s="344">
        <v>0</v>
      </c>
      <c r="C33" s="345">
        <v>1748</v>
      </c>
      <c r="D33" s="345">
        <v>371662</v>
      </c>
    </row>
    <row r="34" spans="1:6">
      <c r="A34" s="325" t="s">
        <v>314</v>
      </c>
      <c r="B34" s="344">
        <v>0</v>
      </c>
      <c r="C34" s="345">
        <v>403881</v>
      </c>
      <c r="D34" s="345">
        <v>39627</v>
      </c>
      <c r="F34" s="237"/>
    </row>
    <row r="35" spans="1:6">
      <c r="A35" s="320" t="s">
        <v>315</v>
      </c>
      <c r="B35" s="346">
        <v>0</v>
      </c>
      <c r="C35" s="346">
        <v>1085623</v>
      </c>
      <c r="D35" s="346">
        <v>8447205</v>
      </c>
    </row>
    <row r="36" spans="1:6">
      <c r="A36" s="178" t="s">
        <v>316</v>
      </c>
      <c r="B36" s="347">
        <f>SUM(B33:B35)</f>
        <v>0</v>
      </c>
      <c r="C36" s="347">
        <f>SUM(C33:C35)</f>
        <v>1491252</v>
      </c>
      <c r="D36" s="347">
        <f>SUM(D33:D35)</f>
        <v>8858494</v>
      </c>
    </row>
    <row r="37" spans="1:6">
      <c r="A37" s="326"/>
      <c r="B37" s="344"/>
      <c r="C37" s="344"/>
      <c r="D37" s="344"/>
    </row>
    <row r="38" spans="1:6">
      <c r="A38" s="327" t="s">
        <v>317</v>
      </c>
      <c r="B38" s="347">
        <f>B30+B36</f>
        <v>50474489</v>
      </c>
      <c r="C38" s="347">
        <f t="shared" ref="C38:D38" si="0">C30+C36</f>
        <v>121016640</v>
      </c>
      <c r="D38" s="347">
        <f t="shared" si="0"/>
        <v>13033466</v>
      </c>
    </row>
    <row r="39" spans="1:6">
      <c r="A39" s="97"/>
      <c r="B39" s="235"/>
      <c r="C39" s="235"/>
      <c r="D39" s="235"/>
    </row>
    <row r="40" spans="1:6">
      <c r="A40" s="97"/>
      <c r="B40" s="348"/>
      <c r="C40" s="348"/>
      <c r="D40" s="348"/>
    </row>
    <row r="41" spans="1:6">
      <c r="A41" s="327" t="s">
        <v>318</v>
      </c>
      <c r="B41" s="359">
        <v>105805</v>
      </c>
      <c r="C41" s="359">
        <v>41694</v>
      </c>
      <c r="D41" s="359">
        <v>1548</v>
      </c>
      <c r="E41" s="349"/>
    </row>
    <row r="42" spans="1:6">
      <c r="A42" s="178" t="s">
        <v>411</v>
      </c>
      <c r="B42" s="347">
        <f>B38/B41</f>
        <v>477.05202022588725</v>
      </c>
      <c r="C42" s="347">
        <f t="shared" ref="C42:D42" si="1">C38/C41</f>
        <v>2902.4953230680671</v>
      </c>
      <c r="D42" s="347">
        <f t="shared" si="1"/>
        <v>8419.5516795865642</v>
      </c>
    </row>
    <row r="43" spans="1:6">
      <c r="A43" s="114"/>
      <c r="B43" s="219"/>
      <c r="C43" s="219"/>
      <c r="D43" s="111"/>
    </row>
    <row r="44" spans="1:6">
      <c r="B44" s="233"/>
      <c r="C44" s="233"/>
      <c r="D44" s="234"/>
    </row>
    <row r="45" spans="1:6">
      <c r="A45" s="10" t="s">
        <v>412</v>
      </c>
      <c r="B45" s="233"/>
      <c r="C45" s="233"/>
      <c r="D45" s="234"/>
    </row>
    <row r="46" spans="1:6">
      <c r="B46" s="233"/>
      <c r="C46" s="233"/>
      <c r="D46" s="234"/>
    </row>
    <row r="47" spans="1:6">
      <c r="B47" s="114"/>
      <c r="C47" s="114"/>
      <c r="D47" s="114"/>
    </row>
    <row r="48" spans="1:6">
      <c r="B48" s="114"/>
      <c r="C48" s="107"/>
      <c r="D48" s="114"/>
    </row>
    <row r="49" spans="2:5">
      <c r="B49" s="233"/>
      <c r="C49" s="233"/>
      <c r="D49" s="234"/>
    </row>
    <row r="50" spans="2:5">
      <c r="B50" s="233"/>
      <c r="C50" s="233"/>
      <c r="D50" s="114"/>
      <c r="E50" s="350"/>
    </row>
  </sheetData>
  <mergeCells count="1">
    <mergeCell ref="C4:D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6"/>
  <sheetViews>
    <sheetView showGridLines="0" workbookViewId="0">
      <selection activeCell="O27" sqref="O27"/>
    </sheetView>
  </sheetViews>
  <sheetFormatPr defaultRowHeight="13.9"/>
  <cols>
    <col min="1" max="1" width="13.7109375" style="17" customWidth="1"/>
    <col min="2" max="3" width="16.140625" style="17" customWidth="1"/>
    <col min="4" max="10" width="16.140625" style="18" customWidth="1"/>
    <col min="11" max="12" width="16.140625" style="17" customWidth="1"/>
    <col min="13" max="13" width="4" style="17" customWidth="1"/>
    <col min="14" max="14" width="16.5703125" style="17" bestFit="1" customWidth="1"/>
    <col min="15" max="15" width="16" style="17" bestFit="1" customWidth="1"/>
    <col min="16" max="16" width="4" style="17" customWidth="1"/>
    <col min="17" max="17" width="16.5703125" style="17" bestFit="1" customWidth="1"/>
    <col min="18" max="18" width="16" style="17" bestFit="1" customWidth="1"/>
    <col min="19" max="249" width="9.140625" style="17"/>
    <col min="250" max="250" width="13.7109375" style="17" customWidth="1"/>
    <col min="251" max="251" width="20.5703125" style="17" bestFit="1" customWidth="1"/>
    <col min="252" max="252" width="9.85546875" style="17" bestFit="1" customWidth="1"/>
    <col min="253" max="253" width="5.140625" style="17" customWidth="1"/>
    <col min="254" max="254" width="20.140625" style="17" bestFit="1" customWidth="1"/>
    <col min="255" max="255" width="9.85546875" style="17" bestFit="1" customWidth="1"/>
    <col min="256" max="256" width="4.28515625" style="17" customWidth="1"/>
    <col min="257" max="257" width="21.140625" style="17" bestFit="1" customWidth="1"/>
    <col min="258" max="258" width="9.85546875" style="17" bestFit="1" customWidth="1"/>
    <col min="259" max="259" width="4.42578125" style="17" customWidth="1"/>
    <col min="260" max="260" width="20.140625" style="17" bestFit="1" customWidth="1"/>
    <col min="261" max="261" width="9.85546875" style="17" bestFit="1" customWidth="1"/>
    <col min="262" max="505" width="9.140625" style="17"/>
    <col min="506" max="506" width="13.7109375" style="17" customWidth="1"/>
    <col min="507" max="507" width="20.5703125" style="17" bestFit="1" customWidth="1"/>
    <col min="508" max="508" width="9.85546875" style="17" bestFit="1" customWidth="1"/>
    <col min="509" max="509" width="5.140625" style="17" customWidth="1"/>
    <col min="510" max="510" width="20.140625" style="17" bestFit="1" customWidth="1"/>
    <col min="511" max="511" width="9.85546875" style="17" bestFit="1" customWidth="1"/>
    <col min="512" max="512" width="4.28515625" style="17" customWidth="1"/>
    <col min="513" max="513" width="21.140625" style="17" bestFit="1" customWidth="1"/>
    <col min="514" max="514" width="9.85546875" style="17" bestFit="1" customWidth="1"/>
    <col min="515" max="515" width="4.42578125" style="17" customWidth="1"/>
    <col min="516" max="516" width="20.140625" style="17" bestFit="1" customWidth="1"/>
    <col min="517" max="517" width="9.85546875" style="17" bestFit="1" customWidth="1"/>
    <col min="518" max="761" width="9.140625" style="17"/>
    <col min="762" max="762" width="13.7109375" style="17" customWidth="1"/>
    <col min="763" max="763" width="20.5703125" style="17" bestFit="1" customWidth="1"/>
    <col min="764" max="764" width="9.85546875" style="17" bestFit="1" customWidth="1"/>
    <col min="765" max="765" width="5.140625" style="17" customWidth="1"/>
    <col min="766" max="766" width="20.140625" style="17" bestFit="1" customWidth="1"/>
    <col min="767" max="767" width="9.85546875" style="17" bestFit="1" customWidth="1"/>
    <col min="768" max="768" width="4.28515625" style="17" customWidth="1"/>
    <col min="769" max="769" width="21.140625" style="17" bestFit="1" customWidth="1"/>
    <col min="770" max="770" width="9.85546875" style="17" bestFit="1" customWidth="1"/>
    <col min="771" max="771" width="4.42578125" style="17" customWidth="1"/>
    <col min="772" max="772" width="20.140625" style="17" bestFit="1" customWidth="1"/>
    <col min="773" max="773" width="9.85546875" style="17" bestFit="1" customWidth="1"/>
    <col min="774" max="1017" width="9.140625" style="17"/>
    <col min="1018" max="1018" width="13.7109375" style="17" customWidth="1"/>
    <col min="1019" max="1019" width="20.5703125" style="17" bestFit="1" customWidth="1"/>
    <col min="1020" max="1020" width="9.85546875" style="17" bestFit="1" customWidth="1"/>
    <col min="1021" max="1021" width="5.140625" style="17" customWidth="1"/>
    <col min="1022" max="1022" width="20.140625" style="17" bestFit="1" customWidth="1"/>
    <col min="1023" max="1023" width="9.85546875" style="17" bestFit="1" customWidth="1"/>
    <col min="1024" max="1024" width="4.28515625" style="17" customWidth="1"/>
    <col min="1025" max="1025" width="21.140625" style="17" bestFit="1" customWidth="1"/>
    <col min="1026" max="1026" width="9.85546875" style="17" bestFit="1" customWidth="1"/>
    <col min="1027" max="1027" width="4.42578125" style="17" customWidth="1"/>
    <col min="1028" max="1028" width="20.140625" style="17" bestFit="1" customWidth="1"/>
    <col min="1029" max="1029" width="9.85546875" style="17" bestFit="1" customWidth="1"/>
    <col min="1030" max="1273" width="9.140625" style="17"/>
    <col min="1274" max="1274" width="13.7109375" style="17" customWidth="1"/>
    <col min="1275" max="1275" width="20.5703125" style="17" bestFit="1" customWidth="1"/>
    <col min="1276" max="1276" width="9.85546875" style="17" bestFit="1" customWidth="1"/>
    <col min="1277" max="1277" width="5.140625" style="17" customWidth="1"/>
    <col min="1278" max="1278" width="20.140625" style="17" bestFit="1" customWidth="1"/>
    <col min="1279" max="1279" width="9.85546875" style="17" bestFit="1" customWidth="1"/>
    <col min="1280" max="1280" width="4.28515625" style="17" customWidth="1"/>
    <col min="1281" max="1281" width="21.140625" style="17" bestFit="1" customWidth="1"/>
    <col min="1282" max="1282" width="9.85546875" style="17" bestFit="1" customWidth="1"/>
    <col min="1283" max="1283" width="4.42578125" style="17" customWidth="1"/>
    <col min="1284" max="1284" width="20.140625" style="17" bestFit="1" customWidth="1"/>
    <col min="1285" max="1285" width="9.85546875" style="17" bestFit="1" customWidth="1"/>
    <col min="1286" max="1529" width="9.140625" style="17"/>
    <col min="1530" max="1530" width="13.7109375" style="17" customWidth="1"/>
    <col min="1531" max="1531" width="20.5703125" style="17" bestFit="1" customWidth="1"/>
    <col min="1532" max="1532" width="9.85546875" style="17" bestFit="1" customWidth="1"/>
    <col min="1533" max="1533" width="5.140625" style="17" customWidth="1"/>
    <col min="1534" max="1534" width="20.140625" style="17" bestFit="1" customWidth="1"/>
    <col min="1535" max="1535" width="9.85546875" style="17" bestFit="1" customWidth="1"/>
    <col min="1536" max="1536" width="4.28515625" style="17" customWidth="1"/>
    <col min="1537" max="1537" width="21.140625" style="17" bestFit="1" customWidth="1"/>
    <col min="1538" max="1538" width="9.85546875" style="17" bestFit="1" customWidth="1"/>
    <col min="1539" max="1539" width="4.42578125" style="17" customWidth="1"/>
    <col min="1540" max="1540" width="20.140625" style="17" bestFit="1" customWidth="1"/>
    <col min="1541" max="1541" width="9.85546875" style="17" bestFit="1" customWidth="1"/>
    <col min="1542" max="1785" width="9.140625" style="17"/>
    <col min="1786" max="1786" width="13.7109375" style="17" customWidth="1"/>
    <col min="1787" max="1787" width="20.5703125" style="17" bestFit="1" customWidth="1"/>
    <col min="1788" max="1788" width="9.85546875" style="17" bestFit="1" customWidth="1"/>
    <col min="1789" max="1789" width="5.140625" style="17" customWidth="1"/>
    <col min="1790" max="1790" width="20.140625" style="17" bestFit="1" customWidth="1"/>
    <col min="1791" max="1791" width="9.85546875" style="17" bestFit="1" customWidth="1"/>
    <col min="1792" max="1792" width="4.28515625" style="17" customWidth="1"/>
    <col min="1793" max="1793" width="21.140625" style="17" bestFit="1" customWidth="1"/>
    <col min="1794" max="1794" width="9.85546875" style="17" bestFit="1" customWidth="1"/>
    <col min="1795" max="1795" width="4.42578125" style="17" customWidth="1"/>
    <col min="1796" max="1796" width="20.140625" style="17" bestFit="1" customWidth="1"/>
    <col min="1797" max="1797" width="9.85546875" style="17" bestFit="1" customWidth="1"/>
    <col min="1798" max="2041" width="9.140625" style="17"/>
    <col min="2042" max="2042" width="13.7109375" style="17" customWidth="1"/>
    <col min="2043" max="2043" width="20.5703125" style="17" bestFit="1" customWidth="1"/>
    <col min="2044" max="2044" width="9.85546875" style="17" bestFit="1" customWidth="1"/>
    <col min="2045" max="2045" width="5.140625" style="17" customWidth="1"/>
    <col min="2046" max="2046" width="20.140625" style="17" bestFit="1" customWidth="1"/>
    <col min="2047" max="2047" width="9.85546875" style="17" bestFit="1" customWidth="1"/>
    <col min="2048" max="2048" width="4.28515625" style="17" customWidth="1"/>
    <col min="2049" max="2049" width="21.140625" style="17" bestFit="1" customWidth="1"/>
    <col min="2050" max="2050" width="9.85546875" style="17" bestFit="1" customWidth="1"/>
    <col min="2051" max="2051" width="4.42578125" style="17" customWidth="1"/>
    <col min="2052" max="2052" width="20.140625" style="17" bestFit="1" customWidth="1"/>
    <col min="2053" max="2053" width="9.85546875" style="17" bestFit="1" customWidth="1"/>
    <col min="2054" max="2297" width="9.140625" style="17"/>
    <col min="2298" max="2298" width="13.7109375" style="17" customWidth="1"/>
    <col min="2299" max="2299" width="20.5703125" style="17" bestFit="1" customWidth="1"/>
    <col min="2300" max="2300" width="9.85546875" style="17" bestFit="1" customWidth="1"/>
    <col min="2301" max="2301" width="5.140625" style="17" customWidth="1"/>
    <col min="2302" max="2302" width="20.140625" style="17" bestFit="1" customWidth="1"/>
    <col min="2303" max="2303" width="9.85546875" style="17" bestFit="1" customWidth="1"/>
    <col min="2304" max="2304" width="4.28515625" style="17" customWidth="1"/>
    <col min="2305" max="2305" width="21.140625" style="17" bestFit="1" customWidth="1"/>
    <col min="2306" max="2306" width="9.85546875" style="17" bestFit="1" customWidth="1"/>
    <col min="2307" max="2307" width="4.42578125" style="17" customWidth="1"/>
    <col min="2308" max="2308" width="20.140625" style="17" bestFit="1" customWidth="1"/>
    <col min="2309" max="2309" width="9.85546875" style="17" bestFit="1" customWidth="1"/>
    <col min="2310" max="2553" width="9.140625" style="17"/>
    <col min="2554" max="2554" width="13.7109375" style="17" customWidth="1"/>
    <col min="2555" max="2555" width="20.5703125" style="17" bestFit="1" customWidth="1"/>
    <col min="2556" max="2556" width="9.85546875" style="17" bestFit="1" customWidth="1"/>
    <col min="2557" max="2557" width="5.140625" style="17" customWidth="1"/>
    <col min="2558" max="2558" width="20.140625" style="17" bestFit="1" customWidth="1"/>
    <col min="2559" max="2559" width="9.85546875" style="17" bestFit="1" customWidth="1"/>
    <col min="2560" max="2560" width="4.28515625" style="17" customWidth="1"/>
    <col min="2561" max="2561" width="21.140625" style="17" bestFit="1" customWidth="1"/>
    <col min="2562" max="2562" width="9.85546875" style="17" bestFit="1" customWidth="1"/>
    <col min="2563" max="2563" width="4.42578125" style="17" customWidth="1"/>
    <col min="2564" max="2564" width="20.140625" style="17" bestFit="1" customWidth="1"/>
    <col min="2565" max="2565" width="9.85546875" style="17" bestFit="1" customWidth="1"/>
    <col min="2566" max="2809" width="9.140625" style="17"/>
    <col min="2810" max="2810" width="13.7109375" style="17" customWidth="1"/>
    <col min="2811" max="2811" width="20.5703125" style="17" bestFit="1" customWidth="1"/>
    <col min="2812" max="2812" width="9.85546875" style="17" bestFit="1" customWidth="1"/>
    <col min="2813" max="2813" width="5.140625" style="17" customWidth="1"/>
    <col min="2814" max="2814" width="20.140625" style="17" bestFit="1" customWidth="1"/>
    <col min="2815" max="2815" width="9.85546875" style="17" bestFit="1" customWidth="1"/>
    <col min="2816" max="2816" width="4.28515625" style="17" customWidth="1"/>
    <col min="2817" max="2817" width="21.140625" style="17" bestFit="1" customWidth="1"/>
    <col min="2818" max="2818" width="9.85546875" style="17" bestFit="1" customWidth="1"/>
    <col min="2819" max="2819" width="4.42578125" style="17" customWidth="1"/>
    <col min="2820" max="2820" width="20.140625" style="17" bestFit="1" customWidth="1"/>
    <col min="2821" max="2821" width="9.85546875" style="17" bestFit="1" customWidth="1"/>
    <col min="2822" max="3065" width="9.140625" style="17"/>
    <col min="3066" max="3066" width="13.7109375" style="17" customWidth="1"/>
    <col min="3067" max="3067" width="20.5703125" style="17" bestFit="1" customWidth="1"/>
    <col min="3068" max="3068" width="9.85546875" style="17" bestFit="1" customWidth="1"/>
    <col min="3069" max="3069" width="5.140625" style="17" customWidth="1"/>
    <col min="3070" max="3070" width="20.140625" style="17" bestFit="1" customWidth="1"/>
    <col min="3071" max="3071" width="9.85546875" style="17" bestFit="1" customWidth="1"/>
    <col min="3072" max="3072" width="4.28515625" style="17" customWidth="1"/>
    <col min="3073" max="3073" width="21.140625" style="17" bestFit="1" customWidth="1"/>
    <col min="3074" max="3074" width="9.85546875" style="17" bestFit="1" customWidth="1"/>
    <col min="3075" max="3075" width="4.42578125" style="17" customWidth="1"/>
    <col min="3076" max="3076" width="20.140625" style="17" bestFit="1" customWidth="1"/>
    <col min="3077" max="3077" width="9.85546875" style="17" bestFit="1" customWidth="1"/>
    <col min="3078" max="3321" width="9.140625" style="17"/>
    <col min="3322" max="3322" width="13.7109375" style="17" customWidth="1"/>
    <col min="3323" max="3323" width="20.5703125" style="17" bestFit="1" customWidth="1"/>
    <col min="3324" max="3324" width="9.85546875" style="17" bestFit="1" customWidth="1"/>
    <col min="3325" max="3325" width="5.140625" style="17" customWidth="1"/>
    <col min="3326" max="3326" width="20.140625" style="17" bestFit="1" customWidth="1"/>
    <col min="3327" max="3327" width="9.85546875" style="17" bestFit="1" customWidth="1"/>
    <col min="3328" max="3328" width="4.28515625" style="17" customWidth="1"/>
    <col min="3329" max="3329" width="21.140625" style="17" bestFit="1" customWidth="1"/>
    <col min="3330" max="3330" width="9.85546875" style="17" bestFit="1" customWidth="1"/>
    <col min="3331" max="3331" width="4.42578125" style="17" customWidth="1"/>
    <col min="3332" max="3332" width="20.140625" style="17" bestFit="1" customWidth="1"/>
    <col min="3333" max="3333" width="9.85546875" style="17" bestFit="1" customWidth="1"/>
    <col min="3334" max="3577" width="9.140625" style="17"/>
    <col min="3578" max="3578" width="13.7109375" style="17" customWidth="1"/>
    <col min="3579" max="3579" width="20.5703125" style="17" bestFit="1" customWidth="1"/>
    <col min="3580" max="3580" width="9.85546875" style="17" bestFit="1" customWidth="1"/>
    <col min="3581" max="3581" width="5.140625" style="17" customWidth="1"/>
    <col min="3582" max="3582" width="20.140625" style="17" bestFit="1" customWidth="1"/>
    <col min="3583" max="3583" width="9.85546875" style="17" bestFit="1" customWidth="1"/>
    <col min="3584" max="3584" width="4.28515625" style="17" customWidth="1"/>
    <col min="3585" max="3585" width="21.140625" style="17" bestFit="1" customWidth="1"/>
    <col min="3586" max="3586" width="9.85546875" style="17" bestFit="1" customWidth="1"/>
    <col min="3587" max="3587" width="4.42578125" style="17" customWidth="1"/>
    <col min="3588" max="3588" width="20.140625" style="17" bestFit="1" customWidth="1"/>
    <col min="3589" max="3589" width="9.85546875" style="17" bestFit="1" customWidth="1"/>
    <col min="3590" max="3833" width="9.140625" style="17"/>
    <col min="3834" max="3834" width="13.7109375" style="17" customWidth="1"/>
    <col min="3835" max="3835" width="20.5703125" style="17" bestFit="1" customWidth="1"/>
    <col min="3836" max="3836" width="9.85546875" style="17" bestFit="1" customWidth="1"/>
    <col min="3837" max="3837" width="5.140625" style="17" customWidth="1"/>
    <col min="3838" max="3838" width="20.140625" style="17" bestFit="1" customWidth="1"/>
    <col min="3839" max="3839" width="9.85546875" style="17" bestFit="1" customWidth="1"/>
    <col min="3840" max="3840" width="4.28515625" style="17" customWidth="1"/>
    <col min="3841" max="3841" width="21.140625" style="17" bestFit="1" customWidth="1"/>
    <col min="3842" max="3842" width="9.85546875" style="17" bestFit="1" customWidth="1"/>
    <col min="3843" max="3843" width="4.42578125" style="17" customWidth="1"/>
    <col min="3844" max="3844" width="20.140625" style="17" bestFit="1" customWidth="1"/>
    <col min="3845" max="3845" width="9.85546875" style="17" bestFit="1" customWidth="1"/>
    <col min="3846" max="4089" width="9.140625" style="17"/>
    <col min="4090" max="4090" width="13.7109375" style="17" customWidth="1"/>
    <col min="4091" max="4091" width="20.5703125" style="17" bestFit="1" customWidth="1"/>
    <col min="4092" max="4092" width="9.85546875" style="17" bestFit="1" customWidth="1"/>
    <col min="4093" max="4093" width="5.140625" style="17" customWidth="1"/>
    <col min="4094" max="4094" width="20.140625" style="17" bestFit="1" customWidth="1"/>
    <col min="4095" max="4095" width="9.85546875" style="17" bestFit="1" customWidth="1"/>
    <col min="4096" max="4096" width="4.28515625" style="17" customWidth="1"/>
    <col min="4097" max="4097" width="21.140625" style="17" bestFit="1" customWidth="1"/>
    <col min="4098" max="4098" width="9.85546875" style="17" bestFit="1" customWidth="1"/>
    <col min="4099" max="4099" width="4.42578125" style="17" customWidth="1"/>
    <col min="4100" max="4100" width="20.140625" style="17" bestFit="1" customWidth="1"/>
    <col min="4101" max="4101" width="9.85546875" style="17" bestFit="1" customWidth="1"/>
    <col min="4102" max="4345" width="9.140625" style="17"/>
    <col min="4346" max="4346" width="13.7109375" style="17" customWidth="1"/>
    <col min="4347" max="4347" width="20.5703125" style="17" bestFit="1" customWidth="1"/>
    <col min="4348" max="4348" width="9.85546875" style="17" bestFit="1" customWidth="1"/>
    <col min="4349" max="4349" width="5.140625" style="17" customWidth="1"/>
    <col min="4350" max="4350" width="20.140625" style="17" bestFit="1" customWidth="1"/>
    <col min="4351" max="4351" width="9.85546875" style="17" bestFit="1" customWidth="1"/>
    <col min="4352" max="4352" width="4.28515625" style="17" customWidth="1"/>
    <col min="4353" max="4353" width="21.140625" style="17" bestFit="1" customWidth="1"/>
    <col min="4354" max="4354" width="9.85546875" style="17" bestFit="1" customWidth="1"/>
    <col min="4355" max="4355" width="4.42578125" style="17" customWidth="1"/>
    <col min="4356" max="4356" width="20.140625" style="17" bestFit="1" customWidth="1"/>
    <col min="4357" max="4357" width="9.85546875" style="17" bestFit="1" customWidth="1"/>
    <col min="4358" max="4601" width="9.140625" style="17"/>
    <col min="4602" max="4602" width="13.7109375" style="17" customWidth="1"/>
    <col min="4603" max="4603" width="20.5703125" style="17" bestFit="1" customWidth="1"/>
    <col min="4604" max="4604" width="9.85546875" style="17" bestFit="1" customWidth="1"/>
    <col min="4605" max="4605" width="5.140625" style="17" customWidth="1"/>
    <col min="4606" max="4606" width="20.140625" style="17" bestFit="1" customWidth="1"/>
    <col min="4607" max="4607" width="9.85546875" style="17" bestFit="1" customWidth="1"/>
    <col min="4608" max="4608" width="4.28515625" style="17" customWidth="1"/>
    <col min="4609" max="4609" width="21.140625" style="17" bestFit="1" customWidth="1"/>
    <col min="4610" max="4610" width="9.85546875" style="17" bestFit="1" customWidth="1"/>
    <col min="4611" max="4611" width="4.42578125" style="17" customWidth="1"/>
    <col min="4612" max="4612" width="20.140625" style="17" bestFit="1" customWidth="1"/>
    <col min="4613" max="4613" width="9.85546875" style="17" bestFit="1" customWidth="1"/>
    <col min="4614" max="4857" width="9.140625" style="17"/>
    <col min="4858" max="4858" width="13.7109375" style="17" customWidth="1"/>
    <col min="4859" max="4859" width="20.5703125" style="17" bestFit="1" customWidth="1"/>
    <col min="4860" max="4860" width="9.85546875" style="17" bestFit="1" customWidth="1"/>
    <col min="4861" max="4861" width="5.140625" style="17" customWidth="1"/>
    <col min="4862" max="4862" width="20.140625" style="17" bestFit="1" customWidth="1"/>
    <col min="4863" max="4863" width="9.85546875" style="17" bestFit="1" customWidth="1"/>
    <col min="4864" max="4864" width="4.28515625" style="17" customWidth="1"/>
    <col min="4865" max="4865" width="21.140625" style="17" bestFit="1" customWidth="1"/>
    <col min="4866" max="4866" width="9.85546875" style="17" bestFit="1" customWidth="1"/>
    <col min="4867" max="4867" width="4.42578125" style="17" customWidth="1"/>
    <col min="4868" max="4868" width="20.140625" style="17" bestFit="1" customWidth="1"/>
    <col min="4869" max="4869" width="9.85546875" style="17" bestFit="1" customWidth="1"/>
    <col min="4870" max="5113" width="9.140625" style="17"/>
    <col min="5114" max="5114" width="13.7109375" style="17" customWidth="1"/>
    <col min="5115" max="5115" width="20.5703125" style="17" bestFit="1" customWidth="1"/>
    <col min="5116" max="5116" width="9.85546875" style="17" bestFit="1" customWidth="1"/>
    <col min="5117" max="5117" width="5.140625" style="17" customWidth="1"/>
    <col min="5118" max="5118" width="20.140625" style="17" bestFit="1" customWidth="1"/>
    <col min="5119" max="5119" width="9.85546875" style="17" bestFit="1" customWidth="1"/>
    <col min="5120" max="5120" width="4.28515625" style="17" customWidth="1"/>
    <col min="5121" max="5121" width="21.140625" style="17" bestFit="1" customWidth="1"/>
    <col min="5122" max="5122" width="9.85546875" style="17" bestFit="1" customWidth="1"/>
    <col min="5123" max="5123" width="4.42578125" style="17" customWidth="1"/>
    <col min="5124" max="5124" width="20.140625" style="17" bestFit="1" customWidth="1"/>
    <col min="5125" max="5125" width="9.85546875" style="17" bestFit="1" customWidth="1"/>
    <col min="5126" max="5369" width="9.140625" style="17"/>
    <col min="5370" max="5370" width="13.7109375" style="17" customWidth="1"/>
    <col min="5371" max="5371" width="20.5703125" style="17" bestFit="1" customWidth="1"/>
    <col min="5372" max="5372" width="9.85546875" style="17" bestFit="1" customWidth="1"/>
    <col min="5373" max="5373" width="5.140625" style="17" customWidth="1"/>
    <col min="5374" max="5374" width="20.140625" style="17" bestFit="1" customWidth="1"/>
    <col min="5375" max="5375" width="9.85546875" style="17" bestFit="1" customWidth="1"/>
    <col min="5376" max="5376" width="4.28515625" style="17" customWidth="1"/>
    <col min="5377" max="5377" width="21.140625" style="17" bestFit="1" customWidth="1"/>
    <col min="5378" max="5378" width="9.85546875" style="17" bestFit="1" customWidth="1"/>
    <col min="5379" max="5379" width="4.42578125" style="17" customWidth="1"/>
    <col min="5380" max="5380" width="20.140625" style="17" bestFit="1" customWidth="1"/>
    <col min="5381" max="5381" width="9.85546875" style="17" bestFit="1" customWidth="1"/>
    <col min="5382" max="5625" width="9.140625" style="17"/>
    <col min="5626" max="5626" width="13.7109375" style="17" customWidth="1"/>
    <col min="5627" max="5627" width="20.5703125" style="17" bestFit="1" customWidth="1"/>
    <col min="5628" max="5628" width="9.85546875" style="17" bestFit="1" customWidth="1"/>
    <col min="5629" max="5629" width="5.140625" style="17" customWidth="1"/>
    <col min="5630" max="5630" width="20.140625" style="17" bestFit="1" customWidth="1"/>
    <col min="5631" max="5631" width="9.85546875" style="17" bestFit="1" customWidth="1"/>
    <col min="5632" max="5632" width="4.28515625" style="17" customWidth="1"/>
    <col min="5633" max="5633" width="21.140625" style="17" bestFit="1" customWidth="1"/>
    <col min="5634" max="5634" width="9.85546875" style="17" bestFit="1" customWidth="1"/>
    <col min="5635" max="5635" width="4.42578125" style="17" customWidth="1"/>
    <col min="5636" max="5636" width="20.140625" style="17" bestFit="1" customWidth="1"/>
    <col min="5637" max="5637" width="9.85546875" style="17" bestFit="1" customWidth="1"/>
    <col min="5638" max="5881" width="9.140625" style="17"/>
    <col min="5882" max="5882" width="13.7109375" style="17" customWidth="1"/>
    <col min="5883" max="5883" width="20.5703125" style="17" bestFit="1" customWidth="1"/>
    <col min="5884" max="5884" width="9.85546875" style="17" bestFit="1" customWidth="1"/>
    <col min="5885" max="5885" width="5.140625" style="17" customWidth="1"/>
    <col min="5886" max="5886" width="20.140625" style="17" bestFit="1" customWidth="1"/>
    <col min="5887" max="5887" width="9.85546875" style="17" bestFit="1" customWidth="1"/>
    <col min="5888" max="5888" width="4.28515625" style="17" customWidth="1"/>
    <col min="5889" max="5889" width="21.140625" style="17" bestFit="1" customWidth="1"/>
    <col min="5890" max="5890" width="9.85546875" style="17" bestFit="1" customWidth="1"/>
    <col min="5891" max="5891" width="4.42578125" style="17" customWidth="1"/>
    <col min="5892" max="5892" width="20.140625" style="17" bestFit="1" customWidth="1"/>
    <col min="5893" max="5893" width="9.85546875" style="17" bestFit="1" customWidth="1"/>
    <col min="5894" max="6137" width="9.140625" style="17"/>
    <col min="6138" max="6138" width="13.7109375" style="17" customWidth="1"/>
    <col min="6139" max="6139" width="20.5703125" style="17" bestFit="1" customWidth="1"/>
    <col min="6140" max="6140" width="9.85546875" style="17" bestFit="1" customWidth="1"/>
    <col min="6141" max="6141" width="5.140625" style="17" customWidth="1"/>
    <col min="6142" max="6142" width="20.140625" style="17" bestFit="1" customWidth="1"/>
    <col min="6143" max="6143" width="9.85546875" style="17" bestFit="1" customWidth="1"/>
    <col min="6144" max="6144" width="4.28515625" style="17" customWidth="1"/>
    <col min="6145" max="6145" width="21.140625" style="17" bestFit="1" customWidth="1"/>
    <col min="6146" max="6146" width="9.85546875" style="17" bestFit="1" customWidth="1"/>
    <col min="6147" max="6147" width="4.42578125" style="17" customWidth="1"/>
    <col min="6148" max="6148" width="20.140625" style="17" bestFit="1" customWidth="1"/>
    <col min="6149" max="6149" width="9.85546875" style="17" bestFit="1" customWidth="1"/>
    <col min="6150" max="6393" width="9.140625" style="17"/>
    <col min="6394" max="6394" width="13.7109375" style="17" customWidth="1"/>
    <col min="6395" max="6395" width="20.5703125" style="17" bestFit="1" customWidth="1"/>
    <col min="6396" max="6396" width="9.85546875" style="17" bestFit="1" customWidth="1"/>
    <col min="6397" max="6397" width="5.140625" style="17" customWidth="1"/>
    <col min="6398" max="6398" width="20.140625" style="17" bestFit="1" customWidth="1"/>
    <col min="6399" max="6399" width="9.85546875" style="17" bestFit="1" customWidth="1"/>
    <col min="6400" max="6400" width="4.28515625" style="17" customWidth="1"/>
    <col min="6401" max="6401" width="21.140625" style="17" bestFit="1" customWidth="1"/>
    <col min="6402" max="6402" width="9.85546875" style="17" bestFit="1" customWidth="1"/>
    <col min="6403" max="6403" width="4.42578125" style="17" customWidth="1"/>
    <col min="6404" max="6404" width="20.140625" style="17" bestFit="1" customWidth="1"/>
    <col min="6405" max="6405" width="9.85546875" style="17" bestFit="1" customWidth="1"/>
    <col min="6406" max="6649" width="9.140625" style="17"/>
    <col min="6650" max="6650" width="13.7109375" style="17" customWidth="1"/>
    <col min="6651" max="6651" width="20.5703125" style="17" bestFit="1" customWidth="1"/>
    <col min="6652" max="6652" width="9.85546875" style="17" bestFit="1" customWidth="1"/>
    <col min="6653" max="6653" width="5.140625" style="17" customWidth="1"/>
    <col min="6654" max="6654" width="20.140625" style="17" bestFit="1" customWidth="1"/>
    <col min="6655" max="6655" width="9.85546875" style="17" bestFit="1" customWidth="1"/>
    <col min="6656" max="6656" width="4.28515625" style="17" customWidth="1"/>
    <col min="6657" max="6657" width="21.140625" style="17" bestFit="1" customWidth="1"/>
    <col min="6658" max="6658" width="9.85546875" style="17" bestFit="1" customWidth="1"/>
    <col min="6659" max="6659" width="4.42578125" style="17" customWidth="1"/>
    <col min="6660" max="6660" width="20.140625" style="17" bestFit="1" customWidth="1"/>
    <col min="6661" max="6661" width="9.85546875" style="17" bestFit="1" customWidth="1"/>
    <col min="6662" max="6905" width="9.140625" style="17"/>
    <col min="6906" max="6906" width="13.7109375" style="17" customWidth="1"/>
    <col min="6907" max="6907" width="20.5703125" style="17" bestFit="1" customWidth="1"/>
    <col min="6908" max="6908" width="9.85546875" style="17" bestFit="1" customWidth="1"/>
    <col min="6909" max="6909" width="5.140625" style="17" customWidth="1"/>
    <col min="6910" max="6910" width="20.140625" style="17" bestFit="1" customWidth="1"/>
    <col min="6911" max="6911" width="9.85546875" style="17" bestFit="1" customWidth="1"/>
    <col min="6912" max="6912" width="4.28515625" style="17" customWidth="1"/>
    <col min="6913" max="6913" width="21.140625" style="17" bestFit="1" customWidth="1"/>
    <col min="6914" max="6914" width="9.85546875" style="17" bestFit="1" customWidth="1"/>
    <col min="6915" max="6915" width="4.42578125" style="17" customWidth="1"/>
    <col min="6916" max="6916" width="20.140625" style="17" bestFit="1" customWidth="1"/>
    <col min="6917" max="6917" width="9.85546875" style="17" bestFit="1" customWidth="1"/>
    <col min="6918" max="7161" width="9.140625" style="17"/>
    <col min="7162" max="7162" width="13.7109375" style="17" customWidth="1"/>
    <col min="7163" max="7163" width="20.5703125" style="17" bestFit="1" customWidth="1"/>
    <col min="7164" max="7164" width="9.85546875" style="17" bestFit="1" customWidth="1"/>
    <col min="7165" max="7165" width="5.140625" style="17" customWidth="1"/>
    <col min="7166" max="7166" width="20.140625" style="17" bestFit="1" customWidth="1"/>
    <col min="7167" max="7167" width="9.85546875" style="17" bestFit="1" customWidth="1"/>
    <col min="7168" max="7168" width="4.28515625" style="17" customWidth="1"/>
    <col min="7169" max="7169" width="21.140625" style="17" bestFit="1" customWidth="1"/>
    <col min="7170" max="7170" width="9.85546875" style="17" bestFit="1" customWidth="1"/>
    <col min="7171" max="7171" width="4.42578125" style="17" customWidth="1"/>
    <col min="7172" max="7172" width="20.140625" style="17" bestFit="1" customWidth="1"/>
    <col min="7173" max="7173" width="9.85546875" style="17" bestFit="1" customWidth="1"/>
    <col min="7174" max="7417" width="9.140625" style="17"/>
    <col min="7418" max="7418" width="13.7109375" style="17" customWidth="1"/>
    <col min="7419" max="7419" width="20.5703125" style="17" bestFit="1" customWidth="1"/>
    <col min="7420" max="7420" width="9.85546875" style="17" bestFit="1" customWidth="1"/>
    <col min="7421" max="7421" width="5.140625" style="17" customWidth="1"/>
    <col min="7422" max="7422" width="20.140625" style="17" bestFit="1" customWidth="1"/>
    <col min="7423" max="7423" width="9.85546875" style="17" bestFit="1" customWidth="1"/>
    <col min="7424" max="7424" width="4.28515625" style="17" customWidth="1"/>
    <col min="7425" max="7425" width="21.140625" style="17" bestFit="1" customWidth="1"/>
    <col min="7426" max="7426" width="9.85546875" style="17" bestFit="1" customWidth="1"/>
    <col min="7427" max="7427" width="4.42578125" style="17" customWidth="1"/>
    <col min="7428" max="7428" width="20.140625" style="17" bestFit="1" customWidth="1"/>
    <col min="7429" max="7429" width="9.85546875" style="17" bestFit="1" customWidth="1"/>
    <col min="7430" max="7673" width="9.140625" style="17"/>
    <col min="7674" max="7674" width="13.7109375" style="17" customWidth="1"/>
    <col min="7675" max="7675" width="20.5703125" style="17" bestFit="1" customWidth="1"/>
    <col min="7676" max="7676" width="9.85546875" style="17" bestFit="1" customWidth="1"/>
    <col min="7677" max="7677" width="5.140625" style="17" customWidth="1"/>
    <col min="7678" max="7678" width="20.140625" style="17" bestFit="1" customWidth="1"/>
    <col min="7679" max="7679" width="9.85546875" style="17" bestFit="1" customWidth="1"/>
    <col min="7680" max="7680" width="4.28515625" style="17" customWidth="1"/>
    <col min="7681" max="7681" width="21.140625" style="17" bestFit="1" customWidth="1"/>
    <col min="7682" max="7682" width="9.85546875" style="17" bestFit="1" customWidth="1"/>
    <col min="7683" max="7683" width="4.42578125" style="17" customWidth="1"/>
    <col min="7684" max="7684" width="20.140625" style="17" bestFit="1" customWidth="1"/>
    <col min="7685" max="7685" width="9.85546875" style="17" bestFit="1" customWidth="1"/>
    <col min="7686" max="7929" width="9.140625" style="17"/>
    <col min="7930" max="7930" width="13.7109375" style="17" customWidth="1"/>
    <col min="7931" max="7931" width="20.5703125" style="17" bestFit="1" customWidth="1"/>
    <col min="7932" max="7932" width="9.85546875" style="17" bestFit="1" customWidth="1"/>
    <col min="7933" max="7933" width="5.140625" style="17" customWidth="1"/>
    <col min="7934" max="7934" width="20.140625" style="17" bestFit="1" customWidth="1"/>
    <col min="7935" max="7935" width="9.85546875" style="17" bestFit="1" customWidth="1"/>
    <col min="7936" max="7936" width="4.28515625" style="17" customWidth="1"/>
    <col min="7937" max="7937" width="21.140625" style="17" bestFit="1" customWidth="1"/>
    <col min="7938" max="7938" width="9.85546875" style="17" bestFit="1" customWidth="1"/>
    <col min="7939" max="7939" width="4.42578125" style="17" customWidth="1"/>
    <col min="7940" max="7940" width="20.140625" style="17" bestFit="1" customWidth="1"/>
    <col min="7941" max="7941" width="9.85546875" style="17" bestFit="1" customWidth="1"/>
    <col min="7942" max="8185" width="9.140625" style="17"/>
    <col min="8186" max="8186" width="13.7109375" style="17" customWidth="1"/>
    <col min="8187" max="8187" width="20.5703125" style="17" bestFit="1" customWidth="1"/>
    <col min="8188" max="8188" width="9.85546875" style="17" bestFit="1" customWidth="1"/>
    <col min="8189" max="8189" width="5.140625" style="17" customWidth="1"/>
    <col min="8190" max="8190" width="20.140625" style="17" bestFit="1" customWidth="1"/>
    <col min="8191" max="8191" width="9.85546875" style="17" bestFit="1" customWidth="1"/>
    <col min="8192" max="8192" width="4.28515625" style="17" customWidth="1"/>
    <col min="8193" max="8193" width="21.140625" style="17" bestFit="1" customWidth="1"/>
    <col min="8194" max="8194" width="9.85546875" style="17" bestFit="1" customWidth="1"/>
    <col min="8195" max="8195" width="4.42578125" style="17" customWidth="1"/>
    <col min="8196" max="8196" width="20.140625" style="17" bestFit="1" customWidth="1"/>
    <col min="8197" max="8197" width="9.85546875" style="17" bestFit="1" customWidth="1"/>
    <col min="8198" max="8441" width="9.140625" style="17"/>
    <col min="8442" max="8442" width="13.7109375" style="17" customWidth="1"/>
    <col min="8443" max="8443" width="20.5703125" style="17" bestFit="1" customWidth="1"/>
    <col min="8444" max="8444" width="9.85546875" style="17" bestFit="1" customWidth="1"/>
    <col min="8445" max="8445" width="5.140625" style="17" customWidth="1"/>
    <col min="8446" max="8446" width="20.140625" style="17" bestFit="1" customWidth="1"/>
    <col min="8447" max="8447" width="9.85546875" style="17" bestFit="1" customWidth="1"/>
    <col min="8448" max="8448" width="4.28515625" style="17" customWidth="1"/>
    <col min="8449" max="8449" width="21.140625" style="17" bestFit="1" customWidth="1"/>
    <col min="8450" max="8450" width="9.85546875" style="17" bestFit="1" customWidth="1"/>
    <col min="8451" max="8451" width="4.42578125" style="17" customWidth="1"/>
    <col min="8452" max="8452" width="20.140625" style="17" bestFit="1" customWidth="1"/>
    <col min="8453" max="8453" width="9.85546875" style="17" bestFit="1" customWidth="1"/>
    <col min="8454" max="8697" width="9.140625" style="17"/>
    <col min="8698" max="8698" width="13.7109375" style="17" customWidth="1"/>
    <col min="8699" max="8699" width="20.5703125" style="17" bestFit="1" customWidth="1"/>
    <col min="8700" max="8700" width="9.85546875" style="17" bestFit="1" customWidth="1"/>
    <col min="8701" max="8701" width="5.140625" style="17" customWidth="1"/>
    <col min="8702" max="8702" width="20.140625" style="17" bestFit="1" customWidth="1"/>
    <col min="8703" max="8703" width="9.85546875" style="17" bestFit="1" customWidth="1"/>
    <col min="8704" max="8704" width="4.28515625" style="17" customWidth="1"/>
    <col min="8705" max="8705" width="21.140625" style="17" bestFit="1" customWidth="1"/>
    <col min="8706" max="8706" width="9.85546875" style="17" bestFit="1" customWidth="1"/>
    <col min="8707" max="8707" width="4.42578125" style="17" customWidth="1"/>
    <col min="8708" max="8708" width="20.140625" style="17" bestFit="1" customWidth="1"/>
    <col min="8709" max="8709" width="9.85546875" style="17" bestFit="1" customWidth="1"/>
    <col min="8710" max="8953" width="9.140625" style="17"/>
    <col min="8954" max="8954" width="13.7109375" style="17" customWidth="1"/>
    <col min="8955" max="8955" width="20.5703125" style="17" bestFit="1" customWidth="1"/>
    <col min="8956" max="8956" width="9.85546875" style="17" bestFit="1" customWidth="1"/>
    <col min="8957" max="8957" width="5.140625" style="17" customWidth="1"/>
    <col min="8958" max="8958" width="20.140625" style="17" bestFit="1" customWidth="1"/>
    <col min="8959" max="8959" width="9.85546875" style="17" bestFit="1" customWidth="1"/>
    <col min="8960" max="8960" width="4.28515625" style="17" customWidth="1"/>
    <col min="8961" max="8961" width="21.140625" style="17" bestFit="1" customWidth="1"/>
    <col min="8962" max="8962" width="9.85546875" style="17" bestFit="1" customWidth="1"/>
    <col min="8963" max="8963" width="4.42578125" style="17" customWidth="1"/>
    <col min="8964" max="8964" width="20.140625" style="17" bestFit="1" customWidth="1"/>
    <col min="8965" max="8965" width="9.85546875" style="17" bestFit="1" customWidth="1"/>
    <col min="8966" max="9209" width="9.140625" style="17"/>
    <col min="9210" max="9210" width="13.7109375" style="17" customWidth="1"/>
    <col min="9211" max="9211" width="20.5703125" style="17" bestFit="1" customWidth="1"/>
    <col min="9212" max="9212" width="9.85546875" style="17" bestFit="1" customWidth="1"/>
    <col min="9213" max="9213" width="5.140625" style="17" customWidth="1"/>
    <col min="9214" max="9214" width="20.140625" style="17" bestFit="1" customWidth="1"/>
    <col min="9215" max="9215" width="9.85546875" style="17" bestFit="1" customWidth="1"/>
    <col min="9216" max="9216" width="4.28515625" style="17" customWidth="1"/>
    <col min="9217" max="9217" width="21.140625" style="17" bestFit="1" customWidth="1"/>
    <col min="9218" max="9218" width="9.85546875" style="17" bestFit="1" customWidth="1"/>
    <col min="9219" max="9219" width="4.42578125" style="17" customWidth="1"/>
    <col min="9220" max="9220" width="20.140625" style="17" bestFit="1" customWidth="1"/>
    <col min="9221" max="9221" width="9.85546875" style="17" bestFit="1" customWidth="1"/>
    <col min="9222" max="9465" width="9.140625" style="17"/>
    <col min="9466" max="9466" width="13.7109375" style="17" customWidth="1"/>
    <col min="9467" max="9467" width="20.5703125" style="17" bestFit="1" customWidth="1"/>
    <col min="9468" max="9468" width="9.85546875" style="17" bestFit="1" customWidth="1"/>
    <col min="9469" max="9469" width="5.140625" style="17" customWidth="1"/>
    <col min="9470" max="9470" width="20.140625" style="17" bestFit="1" customWidth="1"/>
    <col min="9471" max="9471" width="9.85546875" style="17" bestFit="1" customWidth="1"/>
    <col min="9472" max="9472" width="4.28515625" style="17" customWidth="1"/>
    <col min="9473" max="9473" width="21.140625" style="17" bestFit="1" customWidth="1"/>
    <col min="9474" max="9474" width="9.85546875" style="17" bestFit="1" customWidth="1"/>
    <col min="9475" max="9475" width="4.42578125" style="17" customWidth="1"/>
    <col min="9476" max="9476" width="20.140625" style="17" bestFit="1" customWidth="1"/>
    <col min="9477" max="9477" width="9.85546875" style="17" bestFit="1" customWidth="1"/>
    <col min="9478" max="9721" width="9.140625" style="17"/>
    <col min="9722" max="9722" width="13.7109375" style="17" customWidth="1"/>
    <col min="9723" max="9723" width="20.5703125" style="17" bestFit="1" customWidth="1"/>
    <col min="9724" max="9724" width="9.85546875" style="17" bestFit="1" customWidth="1"/>
    <col min="9725" max="9725" width="5.140625" style="17" customWidth="1"/>
    <col min="9726" max="9726" width="20.140625" style="17" bestFit="1" customWidth="1"/>
    <col min="9727" max="9727" width="9.85546875" style="17" bestFit="1" customWidth="1"/>
    <col min="9728" max="9728" width="4.28515625" style="17" customWidth="1"/>
    <col min="9729" max="9729" width="21.140625" style="17" bestFit="1" customWidth="1"/>
    <col min="9730" max="9730" width="9.85546875" style="17" bestFit="1" customWidth="1"/>
    <col min="9731" max="9731" width="4.42578125" style="17" customWidth="1"/>
    <col min="9732" max="9732" width="20.140625" style="17" bestFit="1" customWidth="1"/>
    <col min="9733" max="9733" width="9.85546875" style="17" bestFit="1" customWidth="1"/>
    <col min="9734" max="9977" width="9.140625" style="17"/>
    <col min="9978" max="9978" width="13.7109375" style="17" customWidth="1"/>
    <col min="9979" max="9979" width="20.5703125" style="17" bestFit="1" customWidth="1"/>
    <col min="9980" max="9980" width="9.85546875" style="17" bestFit="1" customWidth="1"/>
    <col min="9981" max="9981" width="5.140625" style="17" customWidth="1"/>
    <col min="9982" max="9982" width="20.140625" style="17" bestFit="1" customWidth="1"/>
    <col min="9983" max="9983" width="9.85546875" style="17" bestFit="1" customWidth="1"/>
    <col min="9984" max="9984" width="4.28515625" style="17" customWidth="1"/>
    <col min="9985" max="9985" width="21.140625" style="17" bestFit="1" customWidth="1"/>
    <col min="9986" max="9986" width="9.85546875" style="17" bestFit="1" customWidth="1"/>
    <col min="9987" max="9987" width="4.42578125" style="17" customWidth="1"/>
    <col min="9988" max="9988" width="20.140625" style="17" bestFit="1" customWidth="1"/>
    <col min="9989" max="9989" width="9.85546875" style="17" bestFit="1" customWidth="1"/>
    <col min="9990" max="10233" width="9.140625" style="17"/>
    <col min="10234" max="10234" width="13.7109375" style="17" customWidth="1"/>
    <col min="10235" max="10235" width="20.5703125" style="17" bestFit="1" customWidth="1"/>
    <col min="10236" max="10236" width="9.85546875" style="17" bestFit="1" customWidth="1"/>
    <col min="10237" max="10237" width="5.140625" style="17" customWidth="1"/>
    <col min="10238" max="10238" width="20.140625" style="17" bestFit="1" customWidth="1"/>
    <col min="10239" max="10239" width="9.85546875" style="17" bestFit="1" customWidth="1"/>
    <col min="10240" max="10240" width="4.28515625" style="17" customWidth="1"/>
    <col min="10241" max="10241" width="21.140625" style="17" bestFit="1" customWidth="1"/>
    <col min="10242" max="10242" width="9.85546875" style="17" bestFit="1" customWidth="1"/>
    <col min="10243" max="10243" width="4.42578125" style="17" customWidth="1"/>
    <col min="10244" max="10244" width="20.140625" style="17" bestFit="1" customWidth="1"/>
    <col min="10245" max="10245" width="9.85546875" style="17" bestFit="1" customWidth="1"/>
    <col min="10246" max="10489" width="9.140625" style="17"/>
    <col min="10490" max="10490" width="13.7109375" style="17" customWidth="1"/>
    <col min="10491" max="10491" width="20.5703125" style="17" bestFit="1" customWidth="1"/>
    <col min="10492" max="10492" width="9.85546875" style="17" bestFit="1" customWidth="1"/>
    <col min="10493" max="10493" width="5.140625" style="17" customWidth="1"/>
    <col min="10494" max="10494" width="20.140625" style="17" bestFit="1" customWidth="1"/>
    <col min="10495" max="10495" width="9.85546875" style="17" bestFit="1" customWidth="1"/>
    <col min="10496" max="10496" width="4.28515625" style="17" customWidth="1"/>
    <col min="10497" max="10497" width="21.140625" style="17" bestFit="1" customWidth="1"/>
    <col min="10498" max="10498" width="9.85546875" style="17" bestFit="1" customWidth="1"/>
    <col min="10499" max="10499" width="4.42578125" style="17" customWidth="1"/>
    <col min="10500" max="10500" width="20.140625" style="17" bestFit="1" customWidth="1"/>
    <col min="10501" max="10501" width="9.85546875" style="17" bestFit="1" customWidth="1"/>
    <col min="10502" max="10745" width="9.140625" style="17"/>
    <col min="10746" max="10746" width="13.7109375" style="17" customWidth="1"/>
    <col min="10747" max="10747" width="20.5703125" style="17" bestFit="1" customWidth="1"/>
    <col min="10748" max="10748" width="9.85546875" style="17" bestFit="1" customWidth="1"/>
    <col min="10749" max="10749" width="5.140625" style="17" customWidth="1"/>
    <col min="10750" max="10750" width="20.140625" style="17" bestFit="1" customWidth="1"/>
    <col min="10751" max="10751" width="9.85546875" style="17" bestFit="1" customWidth="1"/>
    <col min="10752" max="10752" width="4.28515625" style="17" customWidth="1"/>
    <col min="10753" max="10753" width="21.140625" style="17" bestFit="1" customWidth="1"/>
    <col min="10754" max="10754" width="9.85546875" style="17" bestFit="1" customWidth="1"/>
    <col min="10755" max="10755" width="4.42578125" style="17" customWidth="1"/>
    <col min="10756" max="10756" width="20.140625" style="17" bestFit="1" customWidth="1"/>
    <col min="10757" max="10757" width="9.85546875" style="17" bestFit="1" customWidth="1"/>
    <col min="10758" max="11001" width="9.140625" style="17"/>
    <col min="11002" max="11002" width="13.7109375" style="17" customWidth="1"/>
    <col min="11003" max="11003" width="20.5703125" style="17" bestFit="1" customWidth="1"/>
    <col min="11004" max="11004" width="9.85546875" style="17" bestFit="1" customWidth="1"/>
    <col min="11005" max="11005" width="5.140625" style="17" customWidth="1"/>
    <col min="11006" max="11006" width="20.140625" style="17" bestFit="1" customWidth="1"/>
    <col min="11007" max="11007" width="9.85546875" style="17" bestFit="1" customWidth="1"/>
    <col min="11008" max="11008" width="4.28515625" style="17" customWidth="1"/>
    <col min="11009" max="11009" width="21.140625" style="17" bestFit="1" customWidth="1"/>
    <col min="11010" max="11010" width="9.85546875" style="17" bestFit="1" customWidth="1"/>
    <col min="11011" max="11011" width="4.42578125" style="17" customWidth="1"/>
    <col min="11012" max="11012" width="20.140625" style="17" bestFit="1" customWidth="1"/>
    <col min="11013" max="11013" width="9.85546875" style="17" bestFit="1" customWidth="1"/>
    <col min="11014" max="11257" width="9.140625" style="17"/>
    <col min="11258" max="11258" width="13.7109375" style="17" customWidth="1"/>
    <col min="11259" max="11259" width="20.5703125" style="17" bestFit="1" customWidth="1"/>
    <col min="11260" max="11260" width="9.85546875" style="17" bestFit="1" customWidth="1"/>
    <col min="11261" max="11261" width="5.140625" style="17" customWidth="1"/>
    <col min="11262" max="11262" width="20.140625" style="17" bestFit="1" customWidth="1"/>
    <col min="11263" max="11263" width="9.85546875" style="17" bestFit="1" customWidth="1"/>
    <col min="11264" max="11264" width="4.28515625" style="17" customWidth="1"/>
    <col min="11265" max="11265" width="21.140625" style="17" bestFit="1" customWidth="1"/>
    <col min="11266" max="11266" width="9.85546875" style="17" bestFit="1" customWidth="1"/>
    <col min="11267" max="11267" width="4.42578125" style="17" customWidth="1"/>
    <col min="11268" max="11268" width="20.140625" style="17" bestFit="1" customWidth="1"/>
    <col min="11269" max="11269" width="9.85546875" style="17" bestFit="1" customWidth="1"/>
    <col min="11270" max="11513" width="9.140625" style="17"/>
    <col min="11514" max="11514" width="13.7109375" style="17" customWidth="1"/>
    <col min="11515" max="11515" width="20.5703125" style="17" bestFit="1" customWidth="1"/>
    <col min="11516" max="11516" width="9.85546875" style="17" bestFit="1" customWidth="1"/>
    <col min="11517" max="11517" width="5.140625" style="17" customWidth="1"/>
    <col min="11518" max="11518" width="20.140625" style="17" bestFit="1" customWidth="1"/>
    <col min="11519" max="11519" width="9.85546875" style="17" bestFit="1" customWidth="1"/>
    <col min="11520" max="11520" width="4.28515625" style="17" customWidth="1"/>
    <col min="11521" max="11521" width="21.140625" style="17" bestFit="1" customWidth="1"/>
    <col min="11522" max="11522" width="9.85546875" style="17" bestFit="1" customWidth="1"/>
    <col min="11523" max="11523" width="4.42578125" style="17" customWidth="1"/>
    <col min="11524" max="11524" width="20.140625" style="17" bestFit="1" customWidth="1"/>
    <col min="11525" max="11525" width="9.85546875" style="17" bestFit="1" customWidth="1"/>
    <col min="11526" max="11769" width="9.140625" style="17"/>
    <col min="11770" max="11770" width="13.7109375" style="17" customWidth="1"/>
    <col min="11771" max="11771" width="20.5703125" style="17" bestFit="1" customWidth="1"/>
    <col min="11772" max="11772" width="9.85546875" style="17" bestFit="1" customWidth="1"/>
    <col min="11773" max="11773" width="5.140625" style="17" customWidth="1"/>
    <col min="11774" max="11774" width="20.140625" style="17" bestFit="1" customWidth="1"/>
    <col min="11775" max="11775" width="9.85546875" style="17" bestFit="1" customWidth="1"/>
    <col min="11776" max="11776" width="4.28515625" style="17" customWidth="1"/>
    <col min="11777" max="11777" width="21.140625" style="17" bestFit="1" customWidth="1"/>
    <col min="11778" max="11778" width="9.85546875" style="17" bestFit="1" customWidth="1"/>
    <col min="11779" max="11779" width="4.42578125" style="17" customWidth="1"/>
    <col min="11780" max="11780" width="20.140625" style="17" bestFit="1" customWidth="1"/>
    <col min="11781" max="11781" width="9.85546875" style="17" bestFit="1" customWidth="1"/>
    <col min="11782" max="12025" width="9.140625" style="17"/>
    <col min="12026" max="12026" width="13.7109375" style="17" customWidth="1"/>
    <col min="12027" max="12027" width="20.5703125" style="17" bestFit="1" customWidth="1"/>
    <col min="12028" max="12028" width="9.85546875" style="17" bestFit="1" customWidth="1"/>
    <col min="12029" max="12029" width="5.140625" style="17" customWidth="1"/>
    <col min="12030" max="12030" width="20.140625" style="17" bestFit="1" customWidth="1"/>
    <col min="12031" max="12031" width="9.85546875" style="17" bestFit="1" customWidth="1"/>
    <col min="12032" max="12032" width="4.28515625" style="17" customWidth="1"/>
    <col min="12033" max="12033" width="21.140625" style="17" bestFit="1" customWidth="1"/>
    <col min="12034" max="12034" width="9.85546875" style="17" bestFit="1" customWidth="1"/>
    <col min="12035" max="12035" width="4.42578125" style="17" customWidth="1"/>
    <col min="12036" max="12036" width="20.140625" style="17" bestFit="1" customWidth="1"/>
    <col min="12037" max="12037" width="9.85546875" style="17" bestFit="1" customWidth="1"/>
    <col min="12038" max="12281" width="9.140625" style="17"/>
    <col min="12282" max="12282" width="13.7109375" style="17" customWidth="1"/>
    <col min="12283" max="12283" width="20.5703125" style="17" bestFit="1" customWidth="1"/>
    <col min="12284" max="12284" width="9.85546875" style="17" bestFit="1" customWidth="1"/>
    <col min="12285" max="12285" width="5.140625" style="17" customWidth="1"/>
    <col min="12286" max="12286" width="20.140625" style="17" bestFit="1" customWidth="1"/>
    <col min="12287" max="12287" width="9.85546875" style="17" bestFit="1" customWidth="1"/>
    <col min="12288" max="12288" width="4.28515625" style="17" customWidth="1"/>
    <col min="12289" max="12289" width="21.140625" style="17" bestFit="1" customWidth="1"/>
    <col min="12290" max="12290" width="9.85546875" style="17" bestFit="1" customWidth="1"/>
    <col min="12291" max="12291" width="4.42578125" style="17" customWidth="1"/>
    <col min="12292" max="12292" width="20.140625" style="17" bestFit="1" customWidth="1"/>
    <col min="12293" max="12293" width="9.85546875" style="17" bestFit="1" customWidth="1"/>
    <col min="12294" max="12537" width="9.140625" style="17"/>
    <col min="12538" max="12538" width="13.7109375" style="17" customWidth="1"/>
    <col min="12539" max="12539" width="20.5703125" style="17" bestFit="1" customWidth="1"/>
    <col min="12540" max="12540" width="9.85546875" style="17" bestFit="1" customWidth="1"/>
    <col min="12541" max="12541" width="5.140625" style="17" customWidth="1"/>
    <col min="12542" max="12542" width="20.140625" style="17" bestFit="1" customWidth="1"/>
    <col min="12543" max="12543" width="9.85546875" style="17" bestFit="1" customWidth="1"/>
    <col min="12544" max="12544" width="4.28515625" style="17" customWidth="1"/>
    <col min="12545" max="12545" width="21.140625" style="17" bestFit="1" customWidth="1"/>
    <col min="12546" max="12546" width="9.85546875" style="17" bestFit="1" customWidth="1"/>
    <col min="12547" max="12547" width="4.42578125" style="17" customWidth="1"/>
    <col min="12548" max="12548" width="20.140625" style="17" bestFit="1" customWidth="1"/>
    <col min="12549" max="12549" width="9.85546875" style="17" bestFit="1" customWidth="1"/>
    <col min="12550" max="12793" width="9.140625" style="17"/>
    <col min="12794" max="12794" width="13.7109375" style="17" customWidth="1"/>
    <col min="12795" max="12795" width="20.5703125" style="17" bestFit="1" customWidth="1"/>
    <col min="12796" max="12796" width="9.85546875" style="17" bestFit="1" customWidth="1"/>
    <col min="12797" max="12797" width="5.140625" style="17" customWidth="1"/>
    <col min="12798" max="12798" width="20.140625" style="17" bestFit="1" customWidth="1"/>
    <col min="12799" max="12799" width="9.85546875" style="17" bestFit="1" customWidth="1"/>
    <col min="12800" max="12800" width="4.28515625" style="17" customWidth="1"/>
    <col min="12801" max="12801" width="21.140625" style="17" bestFit="1" customWidth="1"/>
    <col min="12802" max="12802" width="9.85546875" style="17" bestFit="1" customWidth="1"/>
    <col min="12803" max="12803" width="4.42578125" style="17" customWidth="1"/>
    <col min="12804" max="12804" width="20.140625" style="17" bestFit="1" customWidth="1"/>
    <col min="12805" max="12805" width="9.85546875" style="17" bestFit="1" customWidth="1"/>
    <col min="12806" max="13049" width="9.140625" style="17"/>
    <col min="13050" max="13050" width="13.7109375" style="17" customWidth="1"/>
    <col min="13051" max="13051" width="20.5703125" style="17" bestFit="1" customWidth="1"/>
    <col min="13052" max="13052" width="9.85546875" style="17" bestFit="1" customWidth="1"/>
    <col min="13053" max="13053" width="5.140625" style="17" customWidth="1"/>
    <col min="13054" max="13054" width="20.140625" style="17" bestFit="1" customWidth="1"/>
    <col min="13055" max="13055" width="9.85546875" style="17" bestFit="1" customWidth="1"/>
    <col min="13056" max="13056" width="4.28515625" style="17" customWidth="1"/>
    <col min="13057" max="13057" width="21.140625" style="17" bestFit="1" customWidth="1"/>
    <col min="13058" max="13058" width="9.85546875" style="17" bestFit="1" customWidth="1"/>
    <col min="13059" max="13059" width="4.42578125" style="17" customWidth="1"/>
    <col min="13060" max="13060" width="20.140625" style="17" bestFit="1" customWidth="1"/>
    <col min="13061" max="13061" width="9.85546875" style="17" bestFit="1" customWidth="1"/>
    <col min="13062" max="13305" width="9.140625" style="17"/>
    <col min="13306" max="13306" width="13.7109375" style="17" customWidth="1"/>
    <col min="13307" max="13307" width="20.5703125" style="17" bestFit="1" customWidth="1"/>
    <col min="13308" max="13308" width="9.85546875" style="17" bestFit="1" customWidth="1"/>
    <col min="13309" max="13309" width="5.140625" style="17" customWidth="1"/>
    <col min="13310" max="13310" width="20.140625" style="17" bestFit="1" customWidth="1"/>
    <col min="13311" max="13311" width="9.85546875" style="17" bestFit="1" customWidth="1"/>
    <col min="13312" max="13312" width="4.28515625" style="17" customWidth="1"/>
    <col min="13313" max="13313" width="21.140625" style="17" bestFit="1" customWidth="1"/>
    <col min="13314" max="13314" width="9.85546875" style="17" bestFit="1" customWidth="1"/>
    <col min="13315" max="13315" width="4.42578125" style="17" customWidth="1"/>
    <col min="13316" max="13316" width="20.140625" style="17" bestFit="1" customWidth="1"/>
    <col min="13317" max="13317" width="9.85546875" style="17" bestFit="1" customWidth="1"/>
    <col min="13318" max="13561" width="9.140625" style="17"/>
    <col min="13562" max="13562" width="13.7109375" style="17" customWidth="1"/>
    <col min="13563" max="13563" width="20.5703125" style="17" bestFit="1" customWidth="1"/>
    <col min="13564" max="13564" width="9.85546875" style="17" bestFit="1" customWidth="1"/>
    <col min="13565" max="13565" width="5.140625" style="17" customWidth="1"/>
    <col min="13566" max="13566" width="20.140625" style="17" bestFit="1" customWidth="1"/>
    <col min="13567" max="13567" width="9.85546875" style="17" bestFit="1" customWidth="1"/>
    <col min="13568" max="13568" width="4.28515625" style="17" customWidth="1"/>
    <col min="13569" max="13569" width="21.140625" style="17" bestFit="1" customWidth="1"/>
    <col min="13570" max="13570" width="9.85546875" style="17" bestFit="1" customWidth="1"/>
    <col min="13571" max="13571" width="4.42578125" style="17" customWidth="1"/>
    <col min="13572" max="13572" width="20.140625" style="17" bestFit="1" customWidth="1"/>
    <col min="13573" max="13573" width="9.85546875" style="17" bestFit="1" customWidth="1"/>
    <col min="13574" max="13817" width="9.140625" style="17"/>
    <col min="13818" max="13818" width="13.7109375" style="17" customWidth="1"/>
    <col min="13819" max="13819" width="20.5703125" style="17" bestFit="1" customWidth="1"/>
    <col min="13820" max="13820" width="9.85546875" style="17" bestFit="1" customWidth="1"/>
    <col min="13821" max="13821" width="5.140625" style="17" customWidth="1"/>
    <col min="13822" max="13822" width="20.140625" style="17" bestFit="1" customWidth="1"/>
    <col min="13823" max="13823" width="9.85546875" style="17" bestFit="1" customWidth="1"/>
    <col min="13824" max="13824" width="4.28515625" style="17" customWidth="1"/>
    <col min="13825" max="13825" width="21.140625" style="17" bestFit="1" customWidth="1"/>
    <col min="13826" max="13826" width="9.85546875" style="17" bestFit="1" customWidth="1"/>
    <col min="13827" max="13827" width="4.42578125" style="17" customWidth="1"/>
    <col min="13828" max="13828" width="20.140625" style="17" bestFit="1" customWidth="1"/>
    <col min="13829" max="13829" width="9.85546875" style="17" bestFit="1" customWidth="1"/>
    <col min="13830" max="14073" width="9.140625" style="17"/>
    <col min="14074" max="14074" width="13.7109375" style="17" customWidth="1"/>
    <col min="14075" max="14075" width="20.5703125" style="17" bestFit="1" customWidth="1"/>
    <col min="14076" max="14076" width="9.85546875" style="17" bestFit="1" customWidth="1"/>
    <col min="14077" max="14077" width="5.140625" style="17" customWidth="1"/>
    <col min="14078" max="14078" width="20.140625" style="17" bestFit="1" customWidth="1"/>
    <col min="14079" max="14079" width="9.85546875" style="17" bestFit="1" customWidth="1"/>
    <col min="14080" max="14080" width="4.28515625" style="17" customWidth="1"/>
    <col min="14081" max="14081" width="21.140625" style="17" bestFit="1" customWidth="1"/>
    <col min="14082" max="14082" width="9.85546875" style="17" bestFit="1" customWidth="1"/>
    <col min="14083" max="14083" width="4.42578125" style="17" customWidth="1"/>
    <col min="14084" max="14084" width="20.140625" style="17" bestFit="1" customWidth="1"/>
    <col min="14085" max="14085" width="9.85546875" style="17" bestFit="1" customWidth="1"/>
    <col min="14086" max="14329" width="9.140625" style="17"/>
    <col min="14330" max="14330" width="13.7109375" style="17" customWidth="1"/>
    <col min="14331" max="14331" width="20.5703125" style="17" bestFit="1" customWidth="1"/>
    <col min="14332" max="14332" width="9.85546875" style="17" bestFit="1" customWidth="1"/>
    <col min="14333" max="14333" width="5.140625" style="17" customWidth="1"/>
    <col min="14334" max="14334" width="20.140625" style="17" bestFit="1" customWidth="1"/>
    <col min="14335" max="14335" width="9.85546875" style="17" bestFit="1" customWidth="1"/>
    <col min="14336" max="14336" width="4.28515625" style="17" customWidth="1"/>
    <col min="14337" max="14337" width="21.140625" style="17" bestFit="1" customWidth="1"/>
    <col min="14338" max="14338" width="9.85546875" style="17" bestFit="1" customWidth="1"/>
    <col min="14339" max="14339" width="4.42578125" style="17" customWidth="1"/>
    <col min="14340" max="14340" width="20.140625" style="17" bestFit="1" customWidth="1"/>
    <col min="14341" max="14341" width="9.85546875" style="17" bestFit="1" customWidth="1"/>
    <col min="14342" max="14585" width="9.140625" style="17"/>
    <col min="14586" max="14586" width="13.7109375" style="17" customWidth="1"/>
    <col min="14587" max="14587" width="20.5703125" style="17" bestFit="1" customWidth="1"/>
    <col min="14588" max="14588" width="9.85546875" style="17" bestFit="1" customWidth="1"/>
    <col min="14589" max="14589" width="5.140625" style="17" customWidth="1"/>
    <col min="14590" max="14590" width="20.140625" style="17" bestFit="1" customWidth="1"/>
    <col min="14591" max="14591" width="9.85546875" style="17" bestFit="1" customWidth="1"/>
    <col min="14592" max="14592" width="4.28515625" style="17" customWidth="1"/>
    <col min="14593" max="14593" width="21.140625" style="17" bestFit="1" customWidth="1"/>
    <col min="14594" max="14594" width="9.85546875" style="17" bestFit="1" customWidth="1"/>
    <col min="14595" max="14595" width="4.42578125" style="17" customWidth="1"/>
    <col min="14596" max="14596" width="20.140625" style="17" bestFit="1" customWidth="1"/>
    <col min="14597" max="14597" width="9.85546875" style="17" bestFit="1" customWidth="1"/>
    <col min="14598" max="14841" width="9.140625" style="17"/>
    <col min="14842" max="14842" width="13.7109375" style="17" customWidth="1"/>
    <col min="14843" max="14843" width="20.5703125" style="17" bestFit="1" customWidth="1"/>
    <col min="14844" max="14844" width="9.85546875" style="17" bestFit="1" customWidth="1"/>
    <col min="14845" max="14845" width="5.140625" style="17" customWidth="1"/>
    <col min="14846" max="14846" width="20.140625" style="17" bestFit="1" customWidth="1"/>
    <col min="14847" max="14847" width="9.85546875" style="17" bestFit="1" customWidth="1"/>
    <col min="14848" max="14848" width="4.28515625" style="17" customWidth="1"/>
    <col min="14849" max="14849" width="21.140625" style="17" bestFit="1" customWidth="1"/>
    <col min="14850" max="14850" width="9.85546875" style="17" bestFit="1" customWidth="1"/>
    <col min="14851" max="14851" width="4.42578125" style="17" customWidth="1"/>
    <col min="14852" max="14852" width="20.140625" style="17" bestFit="1" customWidth="1"/>
    <col min="14853" max="14853" width="9.85546875" style="17" bestFit="1" customWidth="1"/>
    <col min="14854" max="15097" width="9.140625" style="17"/>
    <col min="15098" max="15098" width="13.7109375" style="17" customWidth="1"/>
    <col min="15099" max="15099" width="20.5703125" style="17" bestFit="1" customWidth="1"/>
    <col min="15100" max="15100" width="9.85546875" style="17" bestFit="1" customWidth="1"/>
    <col min="15101" max="15101" width="5.140625" style="17" customWidth="1"/>
    <col min="15102" max="15102" width="20.140625" style="17" bestFit="1" customWidth="1"/>
    <col min="15103" max="15103" width="9.85546875" style="17" bestFit="1" customWidth="1"/>
    <col min="15104" max="15104" width="4.28515625" style="17" customWidth="1"/>
    <col min="15105" max="15105" width="21.140625" style="17" bestFit="1" customWidth="1"/>
    <col min="15106" max="15106" width="9.85546875" style="17" bestFit="1" customWidth="1"/>
    <col min="15107" max="15107" width="4.42578125" style="17" customWidth="1"/>
    <col min="15108" max="15108" width="20.140625" style="17" bestFit="1" customWidth="1"/>
    <col min="15109" max="15109" width="9.85546875" style="17" bestFit="1" customWidth="1"/>
    <col min="15110" max="15353" width="9.140625" style="17"/>
    <col min="15354" max="15354" width="13.7109375" style="17" customWidth="1"/>
    <col min="15355" max="15355" width="20.5703125" style="17" bestFit="1" customWidth="1"/>
    <col min="15356" max="15356" width="9.85546875" style="17" bestFit="1" customWidth="1"/>
    <col min="15357" max="15357" width="5.140625" style="17" customWidth="1"/>
    <col min="15358" max="15358" width="20.140625" style="17" bestFit="1" customWidth="1"/>
    <col min="15359" max="15359" width="9.85546875" style="17" bestFit="1" customWidth="1"/>
    <col min="15360" max="15360" width="4.28515625" style="17" customWidth="1"/>
    <col min="15361" max="15361" width="21.140625" style="17" bestFit="1" customWidth="1"/>
    <col min="15362" max="15362" width="9.85546875" style="17" bestFit="1" customWidth="1"/>
    <col min="15363" max="15363" width="4.42578125" style="17" customWidth="1"/>
    <col min="15364" max="15364" width="20.140625" style="17" bestFit="1" customWidth="1"/>
    <col min="15365" max="15365" width="9.85546875" style="17" bestFit="1" customWidth="1"/>
    <col min="15366" max="15609" width="9.140625" style="17"/>
    <col min="15610" max="15610" width="13.7109375" style="17" customWidth="1"/>
    <col min="15611" max="15611" width="20.5703125" style="17" bestFit="1" customWidth="1"/>
    <col min="15612" max="15612" width="9.85546875" style="17" bestFit="1" customWidth="1"/>
    <col min="15613" max="15613" width="5.140625" style="17" customWidth="1"/>
    <col min="15614" max="15614" width="20.140625" style="17" bestFit="1" customWidth="1"/>
    <col min="15615" max="15615" width="9.85546875" style="17" bestFit="1" customWidth="1"/>
    <col min="15616" max="15616" width="4.28515625" style="17" customWidth="1"/>
    <col min="15617" max="15617" width="21.140625" style="17" bestFit="1" customWidth="1"/>
    <col min="15618" max="15618" width="9.85546875" style="17" bestFit="1" customWidth="1"/>
    <col min="15619" max="15619" width="4.42578125" style="17" customWidth="1"/>
    <col min="15620" max="15620" width="20.140625" style="17" bestFit="1" customWidth="1"/>
    <col min="15621" max="15621" width="9.85546875" style="17" bestFit="1" customWidth="1"/>
    <col min="15622" max="15865" width="9.140625" style="17"/>
    <col min="15866" max="15866" width="13.7109375" style="17" customWidth="1"/>
    <col min="15867" max="15867" width="20.5703125" style="17" bestFit="1" customWidth="1"/>
    <col min="15868" max="15868" width="9.85546875" style="17" bestFit="1" customWidth="1"/>
    <col min="15869" max="15869" width="5.140625" style="17" customWidth="1"/>
    <col min="15870" max="15870" width="20.140625" style="17" bestFit="1" customWidth="1"/>
    <col min="15871" max="15871" width="9.85546875" style="17" bestFit="1" customWidth="1"/>
    <col min="15872" max="15872" width="4.28515625" style="17" customWidth="1"/>
    <col min="15873" max="15873" width="21.140625" style="17" bestFit="1" customWidth="1"/>
    <col min="15874" max="15874" width="9.85546875" style="17" bestFit="1" customWidth="1"/>
    <col min="15875" max="15875" width="4.42578125" style="17" customWidth="1"/>
    <col min="15876" max="15876" width="20.140625" style="17" bestFit="1" customWidth="1"/>
    <col min="15877" max="15877" width="9.85546875" style="17" bestFit="1" customWidth="1"/>
    <col min="15878" max="16121" width="9.140625" style="17"/>
    <col min="16122" max="16122" width="13.7109375" style="17" customWidth="1"/>
    <col min="16123" max="16123" width="20.5703125" style="17" bestFit="1" customWidth="1"/>
    <col min="16124" max="16124" width="9.85546875" style="17" bestFit="1" customWidth="1"/>
    <col min="16125" max="16125" width="5.140625" style="17" customWidth="1"/>
    <col min="16126" max="16126" width="20.140625" style="17" bestFit="1" customWidth="1"/>
    <col min="16127" max="16127" width="9.85546875" style="17" bestFit="1" customWidth="1"/>
    <col min="16128" max="16128" width="4.28515625" style="17" customWidth="1"/>
    <col min="16129" max="16129" width="21.140625" style="17" bestFit="1" customWidth="1"/>
    <col min="16130" max="16130" width="9.85546875" style="17" bestFit="1" customWidth="1"/>
    <col min="16131" max="16131" width="4.42578125" style="17" customWidth="1"/>
    <col min="16132" max="16132" width="20.140625" style="17" bestFit="1" customWidth="1"/>
    <col min="16133" max="16133" width="9.85546875" style="17" bestFit="1" customWidth="1"/>
    <col min="16134" max="16384" width="9.140625" style="17"/>
  </cols>
  <sheetData>
    <row r="1" spans="1:21" ht="17.45">
      <c r="L1" s="16" t="s">
        <v>35</v>
      </c>
      <c r="M1" s="18"/>
      <c r="N1" s="18"/>
      <c r="O1" s="18"/>
      <c r="P1" s="18"/>
      <c r="Q1" s="18"/>
      <c r="R1" s="18"/>
      <c r="S1" s="18"/>
      <c r="T1" s="18"/>
      <c r="U1" s="18"/>
    </row>
    <row r="2" spans="1:21" ht="17.45">
      <c r="L2" s="16" t="s">
        <v>1</v>
      </c>
      <c r="M2" s="18"/>
      <c r="N2" s="18"/>
      <c r="O2" s="18"/>
      <c r="P2" s="18"/>
      <c r="Q2" s="18"/>
      <c r="R2" s="18"/>
      <c r="S2" s="18"/>
      <c r="T2" s="18"/>
      <c r="U2" s="18"/>
    </row>
    <row r="3" spans="1:21" ht="17.45">
      <c r="L3" s="16" t="s">
        <v>36</v>
      </c>
      <c r="M3" s="18"/>
      <c r="N3" s="18"/>
      <c r="O3" s="18"/>
      <c r="P3" s="18"/>
      <c r="Q3" s="18"/>
      <c r="R3" s="18"/>
      <c r="S3" s="18"/>
      <c r="T3" s="18"/>
      <c r="U3" s="18"/>
    </row>
    <row r="4" spans="1:21" ht="17.45">
      <c r="L4" s="16" t="s">
        <v>37</v>
      </c>
      <c r="M4" s="18"/>
      <c r="N4" s="18"/>
      <c r="O4" s="18"/>
      <c r="P4" s="18"/>
      <c r="Q4" s="18"/>
      <c r="R4" s="18"/>
      <c r="S4" s="18"/>
      <c r="T4" s="18"/>
      <c r="U4" s="18"/>
    </row>
    <row r="7" spans="1:21" s="19" customFormat="1" ht="25.5" customHeight="1">
      <c r="B7" s="20" t="s">
        <v>38</v>
      </c>
      <c r="C7" s="20" t="s">
        <v>39</v>
      </c>
      <c r="D7" s="20" t="s">
        <v>40</v>
      </c>
      <c r="E7" s="20" t="s">
        <v>41</v>
      </c>
      <c r="F7" s="20" t="s">
        <v>42</v>
      </c>
      <c r="G7" s="20" t="s">
        <v>43</v>
      </c>
      <c r="H7" s="20" t="s">
        <v>44</v>
      </c>
      <c r="I7" s="20" t="s">
        <v>45</v>
      </c>
      <c r="J7" s="20" t="s">
        <v>46</v>
      </c>
      <c r="K7" s="20" t="s">
        <v>47</v>
      </c>
      <c r="L7" s="20" t="s">
        <v>48</v>
      </c>
    </row>
    <row r="8" spans="1:21" s="21" customFormat="1" ht="13.15">
      <c r="A8" s="21" t="s">
        <v>49</v>
      </c>
      <c r="B8" s="22">
        <v>8112595340.3000002</v>
      </c>
      <c r="C8" s="22">
        <v>7660141370.250001</v>
      </c>
      <c r="D8" s="22">
        <v>7806255643.6100016</v>
      </c>
      <c r="E8" s="22">
        <v>7719668478.1800003</v>
      </c>
      <c r="F8" s="22">
        <v>8432717180</v>
      </c>
      <c r="G8" s="22">
        <v>8751738201</v>
      </c>
      <c r="H8" s="22">
        <v>9055206456</v>
      </c>
      <c r="I8" s="22">
        <v>9021797255</v>
      </c>
      <c r="J8" s="22">
        <v>9264489981</v>
      </c>
      <c r="K8" s="22">
        <v>9484702375.8600121</v>
      </c>
      <c r="L8" s="22">
        <v>11149372523</v>
      </c>
    </row>
    <row r="9" spans="1:21" s="21" customFormat="1" ht="15.6">
      <c r="A9" s="21" t="s">
        <v>50</v>
      </c>
      <c r="B9" s="22">
        <v>2318507905.25</v>
      </c>
      <c r="C9" s="22">
        <v>2465689313.1399999</v>
      </c>
      <c r="D9" s="22">
        <v>3026960878.6999998</v>
      </c>
      <c r="E9" s="22">
        <v>3517694236.7600002</v>
      </c>
      <c r="F9" s="22">
        <v>3403784494.8699999</v>
      </c>
      <c r="G9" s="22">
        <v>3557689464.0100002</v>
      </c>
      <c r="H9" s="22">
        <v>3492782813.3099999</v>
      </c>
      <c r="I9" s="22">
        <v>3515055562</v>
      </c>
      <c r="J9" s="22">
        <v>3654214482</v>
      </c>
      <c r="K9" s="22">
        <v>3758602331.8499999</v>
      </c>
      <c r="L9" s="22">
        <v>3804844136</v>
      </c>
    </row>
    <row r="10" spans="1:21" s="21" customFormat="1" ht="15.6">
      <c r="A10" s="21" t="s">
        <v>51</v>
      </c>
      <c r="B10" s="22">
        <v>2408696564.5300002</v>
      </c>
      <c r="C10" s="22">
        <v>3143872656.8899984</v>
      </c>
      <c r="D10" s="22">
        <v>3380395605.789999</v>
      </c>
      <c r="E10" s="22">
        <v>1405791603.1599979</v>
      </c>
      <c r="F10" s="22">
        <v>1466595537</v>
      </c>
      <c r="G10" s="22">
        <v>813518995.89999998</v>
      </c>
      <c r="H10" s="22">
        <v>1223240332.1900008</v>
      </c>
      <c r="I10" s="22">
        <v>1633878868</v>
      </c>
      <c r="J10" s="22">
        <v>1660181171</v>
      </c>
      <c r="K10" s="22">
        <v>1575703389.5200002</v>
      </c>
      <c r="L10" s="22">
        <v>1873523128</v>
      </c>
    </row>
    <row r="11" spans="1:21" s="21" customFormat="1" ht="13.15">
      <c r="A11" s="21" t="s">
        <v>52</v>
      </c>
      <c r="B11" s="23">
        <v>-1678212.06</v>
      </c>
      <c r="C11" s="23">
        <v>647161.53</v>
      </c>
      <c r="D11" s="23">
        <v>746399</v>
      </c>
      <c r="E11" s="23">
        <v>-145995.47</v>
      </c>
      <c r="F11" s="23">
        <v>8462</v>
      </c>
      <c r="G11" s="23">
        <v>621427271.10000002</v>
      </c>
      <c r="H11" s="23">
        <v>-115427.15999999992</v>
      </c>
      <c r="I11" s="23">
        <v>-125193</v>
      </c>
      <c r="J11" s="23">
        <v>-108968.17</v>
      </c>
      <c r="K11" s="23">
        <v>-169819.36</v>
      </c>
      <c r="L11" s="23">
        <v>-77863</v>
      </c>
      <c r="M11" s="24"/>
    </row>
    <row r="12" spans="1:21" s="21" customFormat="1" ht="13.15">
      <c r="A12" s="25" t="s">
        <v>53</v>
      </c>
      <c r="B12" s="22">
        <v>12838121598.02</v>
      </c>
      <c r="C12" s="22">
        <v>13270350501.809999</v>
      </c>
      <c r="D12" s="22">
        <v>14214358527.1</v>
      </c>
      <c r="E12" s="22">
        <v>12643008322.629999</v>
      </c>
      <c r="F12" s="22">
        <v>13303105673.869999</v>
      </c>
      <c r="G12" s="22">
        <v>13744373932.01</v>
      </c>
      <c r="H12" s="22">
        <v>13771114174.34</v>
      </c>
      <c r="I12" s="22">
        <v>14170606492</v>
      </c>
      <c r="J12" s="22">
        <v>14578760441</v>
      </c>
      <c r="K12" s="22">
        <v>14818838277.870012</v>
      </c>
      <c r="L12" s="22">
        <v>16827661924</v>
      </c>
    </row>
    <row r="13" spans="1:21" s="21" customFormat="1" ht="13.15">
      <c r="B13" s="26"/>
      <c r="C13" s="26"/>
      <c r="D13" s="26"/>
      <c r="E13" s="26"/>
      <c r="F13" s="26"/>
      <c r="G13" s="26"/>
      <c r="H13" s="26"/>
      <c r="I13" s="26"/>
      <c r="J13" s="26"/>
      <c r="K13" s="26"/>
      <c r="L13" s="26"/>
      <c r="P13" s="27"/>
      <c r="S13" s="27"/>
    </row>
    <row r="14" spans="1:21" s="21" customFormat="1" ht="13.15">
      <c r="A14" s="21" t="s">
        <v>49</v>
      </c>
      <c r="B14" s="28">
        <v>0.63191451166432255</v>
      </c>
      <c r="C14" s="28">
        <v>0.57723730576710852</v>
      </c>
      <c r="D14" s="28">
        <v>0.54918100093839595</v>
      </c>
      <c r="E14" s="28">
        <v>0.61058794562069496</v>
      </c>
      <c r="F14" s="28">
        <v>0.63389086629324232</v>
      </c>
      <c r="G14" s="28">
        <v>0.63675058931695783</v>
      </c>
      <c r="H14" s="28">
        <v>0.65755075016898434</v>
      </c>
      <c r="I14" s="28">
        <v>0.63665569007884348</v>
      </c>
      <c r="J14" s="28">
        <v>0.63547857984862544</v>
      </c>
      <c r="K14" s="28">
        <v>0.64004358492960733</v>
      </c>
      <c r="L14" s="28">
        <v>0.66256218917130183</v>
      </c>
      <c r="P14" s="27"/>
      <c r="S14" s="27"/>
    </row>
    <row r="15" spans="1:21" s="21" customFormat="1" ht="15.6">
      <c r="A15" s="21" t="s">
        <v>50</v>
      </c>
      <c r="B15" s="28">
        <v>0.18059557136517379</v>
      </c>
      <c r="C15" s="28">
        <v>0.18580438495604876</v>
      </c>
      <c r="D15" s="28">
        <v>0.21295093077390931</v>
      </c>
      <c r="E15" s="28">
        <v>0.27823237531716261</v>
      </c>
      <c r="F15" s="28">
        <v>0.25586389962726702</v>
      </c>
      <c r="G15" s="28">
        <v>0.25884696397296852</v>
      </c>
      <c r="H15" s="28">
        <v>0.25363109833321795</v>
      </c>
      <c r="I15" s="28">
        <v>0.24805258433959201</v>
      </c>
      <c r="J15" s="28">
        <v>0.25065330463372004</v>
      </c>
      <c r="K15" s="28">
        <v>0.25363677377213695</v>
      </c>
      <c r="L15" s="28">
        <v>0.22610652348401672</v>
      </c>
    </row>
    <row r="16" spans="1:21" s="21" customFormat="1" ht="15.6">
      <c r="A16" s="21" t="s">
        <v>51</v>
      </c>
      <c r="B16" s="28">
        <v>0.18762063796790093</v>
      </c>
      <c r="C16" s="28">
        <v>0.2369095417985525</v>
      </c>
      <c r="D16" s="28">
        <v>0.23781555807426677</v>
      </c>
      <c r="E16" s="28">
        <v>0.11119122658835402</v>
      </c>
      <c r="F16" s="28">
        <v>0.1102445979874227</v>
      </c>
      <c r="G16" s="28">
        <v>5.9189236259452493E-2</v>
      </c>
      <c r="H16" s="28">
        <v>8.8826533329401158E-2</v>
      </c>
      <c r="I16" s="28">
        <v>0.11530056027752972</v>
      </c>
      <c r="J16" s="28">
        <v>0.11387670287324669</v>
      </c>
      <c r="K16" s="28">
        <v>0.10633110099278877</v>
      </c>
      <c r="L16" s="28">
        <v>0.11133591442836976</v>
      </c>
    </row>
    <row r="17" spans="1:12" s="21" customFormat="1" ht="13.15">
      <c r="A17" s="21" t="s">
        <v>52</v>
      </c>
      <c r="B17" s="29">
        <v>-1.3072099739722262E-4</v>
      </c>
      <c r="C17" s="29">
        <v>4.8767478290172586E-5</v>
      </c>
      <c r="D17" s="29">
        <v>5.2510213427990664E-5</v>
      </c>
      <c r="E17" s="29">
        <v>-1.1547526211675389E-5</v>
      </c>
      <c r="F17" s="29">
        <v>6.3609206808159739E-7</v>
      </c>
      <c r="G17" s="29">
        <v>4.521321045062119E-2</v>
      </c>
      <c r="H17" s="29">
        <v>-8.3818316033627625E-6</v>
      </c>
      <c r="I17" s="29">
        <v>-8.8346959652487397E-6</v>
      </c>
      <c r="J17" s="29">
        <v>-7.4744468462179872E-6</v>
      </c>
      <c r="K17" s="29">
        <v>-1.1459694533113496E-5</v>
      </c>
      <c r="L17" s="29">
        <v>-4.6270836882543964E-6</v>
      </c>
    </row>
    <row r="18" spans="1:12" s="21" customFormat="1" ht="15.6">
      <c r="A18" s="30" t="s">
        <v>54</v>
      </c>
      <c r="B18" s="28">
        <v>1</v>
      </c>
      <c r="C18" s="28">
        <v>1</v>
      </c>
      <c r="D18" s="28">
        <v>1</v>
      </c>
      <c r="E18" s="28">
        <v>1</v>
      </c>
      <c r="F18" s="28">
        <v>1.0000000000000002</v>
      </c>
      <c r="G18" s="28">
        <v>1</v>
      </c>
      <c r="H18" s="28">
        <v>1</v>
      </c>
      <c r="I18" s="28">
        <v>1</v>
      </c>
      <c r="J18" s="28">
        <v>1.000001112908746</v>
      </c>
      <c r="K18" s="28">
        <v>1</v>
      </c>
      <c r="L18" s="28">
        <v>1</v>
      </c>
    </row>
    <row r="19" spans="1:12" s="21" customFormat="1" ht="13.15">
      <c r="D19" s="26"/>
      <c r="E19" s="26"/>
      <c r="F19" s="26"/>
      <c r="G19" s="26"/>
      <c r="H19" s="26"/>
      <c r="I19" s="26"/>
      <c r="J19" s="26"/>
    </row>
    <row r="21" spans="1:12" s="32" customFormat="1" ht="10.15">
      <c r="A21" s="31" t="s">
        <v>55</v>
      </c>
      <c r="B21" s="32" t="s">
        <v>56</v>
      </c>
      <c r="D21" s="33"/>
      <c r="E21" s="33"/>
      <c r="F21" s="33"/>
      <c r="G21" s="33"/>
      <c r="H21" s="33"/>
      <c r="I21" s="33"/>
      <c r="J21" s="33"/>
    </row>
    <row r="22" spans="1:12" s="32" customFormat="1" ht="10.15">
      <c r="B22" s="32" t="s">
        <v>57</v>
      </c>
      <c r="D22" s="33"/>
      <c r="E22" s="33"/>
      <c r="F22" s="33"/>
      <c r="G22" s="34"/>
      <c r="H22" s="34"/>
      <c r="I22" s="33"/>
      <c r="J22" s="33"/>
    </row>
    <row r="23" spans="1:12" s="32" customFormat="1" ht="10.15">
      <c r="B23" s="32" t="s">
        <v>58</v>
      </c>
      <c r="D23" s="33"/>
      <c r="E23" s="33"/>
      <c r="F23" s="33"/>
      <c r="G23" s="33"/>
      <c r="H23" s="33"/>
      <c r="I23" s="33"/>
      <c r="J23" s="33"/>
    </row>
    <row r="24" spans="1:12" s="32" customFormat="1" ht="10.15">
      <c r="B24" s="32" t="s">
        <v>59</v>
      </c>
      <c r="D24" s="33"/>
      <c r="E24" s="33"/>
      <c r="F24" s="33"/>
      <c r="G24" s="33"/>
      <c r="H24" s="33"/>
      <c r="I24" s="33"/>
      <c r="J24" s="33"/>
    </row>
    <row r="25" spans="1:12" s="32" customFormat="1" ht="10.15">
      <c r="B25" s="32" t="s">
        <v>60</v>
      </c>
      <c r="D25" s="33"/>
      <c r="E25" s="33"/>
      <c r="F25" s="33"/>
      <c r="G25" s="33"/>
      <c r="H25" s="33"/>
      <c r="I25" s="33"/>
      <c r="J25" s="33"/>
    </row>
    <row r="26" spans="1:12" s="32" customFormat="1" ht="10.15">
      <c r="B26" s="32" t="s">
        <v>61</v>
      </c>
      <c r="D26" s="33"/>
      <c r="E26" s="33"/>
      <c r="F26" s="33"/>
      <c r="G26" s="33"/>
      <c r="H26" s="33"/>
      <c r="I26" s="33"/>
      <c r="J26" s="33"/>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36"/>
  <sheetViews>
    <sheetView showGridLines="0" workbookViewId="0"/>
  </sheetViews>
  <sheetFormatPr defaultRowHeight="13.9"/>
  <cols>
    <col min="1" max="1" width="13.140625" style="35" customWidth="1"/>
    <col min="2" max="2" width="18.28515625" style="36" customWidth="1"/>
    <col min="3" max="3" width="9" style="36" customWidth="1"/>
    <col min="4" max="4" width="13.28515625" style="36" customWidth="1"/>
    <col min="5" max="5" width="5.42578125" style="36" customWidth="1"/>
    <col min="6" max="6" width="17.5703125" style="36" bestFit="1" customWidth="1"/>
    <col min="7" max="7" width="9.28515625" style="36" bestFit="1" customWidth="1"/>
    <col min="8" max="8" width="5.7109375" style="36" customWidth="1"/>
    <col min="9" max="9" width="15.5703125" style="36" customWidth="1"/>
    <col min="10" max="10" width="9.28515625" style="36" bestFit="1" customWidth="1"/>
    <col min="11" max="251" width="9.140625" style="35"/>
    <col min="252" max="252" width="13.140625" style="35" customWidth="1"/>
    <col min="253" max="253" width="18.28515625" style="35" customWidth="1"/>
    <col min="254" max="254" width="14.28515625" style="35" customWidth="1"/>
    <col min="255" max="255" width="12.85546875" style="35" customWidth="1"/>
    <col min="256" max="256" width="3.5703125" style="35" customWidth="1"/>
    <col min="257" max="257" width="16.5703125" style="35" bestFit="1" customWidth="1"/>
    <col min="258" max="258" width="9.140625" style="35"/>
    <col min="259" max="259" width="3.5703125" style="35" customWidth="1"/>
    <col min="260" max="260" width="15.42578125" style="35" customWidth="1"/>
    <col min="261" max="262" width="9.140625" style="35"/>
    <col min="263" max="263" width="23.7109375" style="35" customWidth="1"/>
    <col min="264" max="507" width="9.140625" style="35"/>
    <col min="508" max="508" width="13.140625" style="35" customWidth="1"/>
    <col min="509" max="509" width="18.28515625" style="35" customWidth="1"/>
    <col min="510" max="510" width="14.28515625" style="35" customWidth="1"/>
    <col min="511" max="511" width="12.85546875" style="35" customWidth="1"/>
    <col min="512" max="512" width="3.5703125" style="35" customWidth="1"/>
    <col min="513" max="513" width="16.5703125" style="35" bestFit="1" customWidth="1"/>
    <col min="514" max="514" width="9.140625" style="35"/>
    <col min="515" max="515" width="3.5703125" style="35" customWidth="1"/>
    <col min="516" max="516" width="15.42578125" style="35" customWidth="1"/>
    <col min="517" max="518" width="9.140625" style="35"/>
    <col min="519" max="519" width="23.7109375" style="35" customWidth="1"/>
    <col min="520" max="763" width="9.140625" style="35"/>
    <col min="764" max="764" width="13.140625" style="35" customWidth="1"/>
    <col min="765" max="765" width="18.28515625" style="35" customWidth="1"/>
    <col min="766" max="766" width="14.28515625" style="35" customWidth="1"/>
    <col min="767" max="767" width="12.85546875" style="35" customWidth="1"/>
    <col min="768" max="768" width="3.5703125" style="35" customWidth="1"/>
    <col min="769" max="769" width="16.5703125" style="35" bestFit="1" customWidth="1"/>
    <col min="770" max="770" width="9.140625" style="35"/>
    <col min="771" max="771" width="3.5703125" style="35" customWidth="1"/>
    <col min="772" max="772" width="15.42578125" style="35" customWidth="1"/>
    <col min="773" max="774" width="9.140625" style="35"/>
    <col min="775" max="775" width="23.7109375" style="35" customWidth="1"/>
    <col min="776" max="1019" width="9.140625" style="35"/>
    <col min="1020" max="1020" width="13.140625" style="35" customWidth="1"/>
    <col min="1021" max="1021" width="18.28515625" style="35" customWidth="1"/>
    <col min="1022" max="1022" width="14.28515625" style="35" customWidth="1"/>
    <col min="1023" max="1023" width="12.85546875" style="35" customWidth="1"/>
    <col min="1024" max="1024" width="3.5703125" style="35" customWidth="1"/>
    <col min="1025" max="1025" width="16.5703125" style="35" bestFit="1" customWidth="1"/>
    <col min="1026" max="1026" width="9.140625" style="35"/>
    <col min="1027" max="1027" width="3.5703125" style="35" customWidth="1"/>
    <col min="1028" max="1028" width="15.42578125" style="35" customWidth="1"/>
    <col min="1029" max="1030" width="9.140625" style="35"/>
    <col min="1031" max="1031" width="23.7109375" style="35" customWidth="1"/>
    <col min="1032" max="1275" width="9.140625" style="35"/>
    <col min="1276" max="1276" width="13.140625" style="35" customWidth="1"/>
    <col min="1277" max="1277" width="18.28515625" style="35" customWidth="1"/>
    <col min="1278" max="1278" width="14.28515625" style="35" customWidth="1"/>
    <col min="1279" max="1279" width="12.85546875" style="35" customWidth="1"/>
    <col min="1280" max="1280" width="3.5703125" style="35" customWidth="1"/>
    <col min="1281" max="1281" width="16.5703125" style="35" bestFit="1" customWidth="1"/>
    <col min="1282" max="1282" width="9.140625" style="35"/>
    <col min="1283" max="1283" width="3.5703125" style="35" customWidth="1"/>
    <col min="1284" max="1284" width="15.42578125" style="35" customWidth="1"/>
    <col min="1285" max="1286" width="9.140625" style="35"/>
    <col min="1287" max="1287" width="23.7109375" style="35" customWidth="1"/>
    <col min="1288" max="1531" width="9.140625" style="35"/>
    <col min="1532" max="1532" width="13.140625" style="35" customWidth="1"/>
    <col min="1533" max="1533" width="18.28515625" style="35" customWidth="1"/>
    <col min="1534" max="1534" width="14.28515625" style="35" customWidth="1"/>
    <col min="1535" max="1535" width="12.85546875" style="35" customWidth="1"/>
    <col min="1536" max="1536" width="3.5703125" style="35" customWidth="1"/>
    <col min="1537" max="1537" width="16.5703125" style="35" bestFit="1" customWidth="1"/>
    <col min="1538" max="1538" width="9.140625" style="35"/>
    <col min="1539" max="1539" width="3.5703125" style="35" customWidth="1"/>
    <col min="1540" max="1540" width="15.42578125" style="35" customWidth="1"/>
    <col min="1541" max="1542" width="9.140625" style="35"/>
    <col min="1543" max="1543" width="23.7109375" style="35" customWidth="1"/>
    <col min="1544" max="1787" width="9.140625" style="35"/>
    <col min="1788" max="1788" width="13.140625" style="35" customWidth="1"/>
    <col min="1789" max="1789" width="18.28515625" style="35" customWidth="1"/>
    <col min="1790" max="1790" width="14.28515625" style="35" customWidth="1"/>
    <col min="1791" max="1791" width="12.85546875" style="35" customWidth="1"/>
    <col min="1792" max="1792" width="3.5703125" style="35" customWidth="1"/>
    <col min="1793" max="1793" width="16.5703125" style="35" bestFit="1" customWidth="1"/>
    <col min="1794" max="1794" width="9.140625" style="35"/>
    <col min="1795" max="1795" width="3.5703125" style="35" customWidth="1"/>
    <col min="1796" max="1796" width="15.42578125" style="35" customWidth="1"/>
    <col min="1797" max="1798" width="9.140625" style="35"/>
    <col min="1799" max="1799" width="23.7109375" style="35" customWidth="1"/>
    <col min="1800" max="2043" width="9.140625" style="35"/>
    <col min="2044" max="2044" width="13.140625" style="35" customWidth="1"/>
    <col min="2045" max="2045" width="18.28515625" style="35" customWidth="1"/>
    <col min="2046" max="2046" width="14.28515625" style="35" customWidth="1"/>
    <col min="2047" max="2047" width="12.85546875" style="35" customWidth="1"/>
    <col min="2048" max="2048" width="3.5703125" style="35" customWidth="1"/>
    <col min="2049" max="2049" width="16.5703125" style="35" bestFit="1" customWidth="1"/>
    <col min="2050" max="2050" width="9.140625" style="35"/>
    <col min="2051" max="2051" width="3.5703125" style="35" customWidth="1"/>
    <col min="2052" max="2052" width="15.42578125" style="35" customWidth="1"/>
    <col min="2053" max="2054" width="9.140625" style="35"/>
    <col min="2055" max="2055" width="23.7109375" style="35" customWidth="1"/>
    <col min="2056" max="2299" width="9.140625" style="35"/>
    <col min="2300" max="2300" width="13.140625" style="35" customWidth="1"/>
    <col min="2301" max="2301" width="18.28515625" style="35" customWidth="1"/>
    <col min="2302" max="2302" width="14.28515625" style="35" customWidth="1"/>
    <col min="2303" max="2303" width="12.85546875" style="35" customWidth="1"/>
    <col min="2304" max="2304" width="3.5703125" style="35" customWidth="1"/>
    <col min="2305" max="2305" width="16.5703125" style="35" bestFit="1" customWidth="1"/>
    <col min="2306" max="2306" width="9.140625" style="35"/>
    <col min="2307" max="2307" width="3.5703125" style="35" customWidth="1"/>
    <col min="2308" max="2308" width="15.42578125" style="35" customWidth="1"/>
    <col min="2309" max="2310" width="9.140625" style="35"/>
    <col min="2311" max="2311" width="23.7109375" style="35" customWidth="1"/>
    <col min="2312" max="2555" width="9.140625" style="35"/>
    <col min="2556" max="2556" width="13.140625" style="35" customWidth="1"/>
    <col min="2557" max="2557" width="18.28515625" style="35" customWidth="1"/>
    <col min="2558" max="2558" width="14.28515625" style="35" customWidth="1"/>
    <col min="2559" max="2559" width="12.85546875" style="35" customWidth="1"/>
    <col min="2560" max="2560" width="3.5703125" style="35" customWidth="1"/>
    <col min="2561" max="2561" width="16.5703125" style="35" bestFit="1" customWidth="1"/>
    <col min="2562" max="2562" width="9.140625" style="35"/>
    <col min="2563" max="2563" width="3.5703125" style="35" customWidth="1"/>
    <col min="2564" max="2564" width="15.42578125" style="35" customWidth="1"/>
    <col min="2565" max="2566" width="9.140625" style="35"/>
    <col min="2567" max="2567" width="23.7109375" style="35" customWidth="1"/>
    <col min="2568" max="2811" width="9.140625" style="35"/>
    <col min="2812" max="2812" width="13.140625" style="35" customWidth="1"/>
    <col min="2813" max="2813" width="18.28515625" style="35" customWidth="1"/>
    <col min="2814" max="2814" width="14.28515625" style="35" customWidth="1"/>
    <col min="2815" max="2815" width="12.85546875" style="35" customWidth="1"/>
    <col min="2816" max="2816" width="3.5703125" style="35" customWidth="1"/>
    <col min="2817" max="2817" width="16.5703125" style="35" bestFit="1" customWidth="1"/>
    <col min="2818" max="2818" width="9.140625" style="35"/>
    <col min="2819" max="2819" width="3.5703125" style="35" customWidth="1"/>
    <col min="2820" max="2820" width="15.42578125" style="35" customWidth="1"/>
    <col min="2821" max="2822" width="9.140625" style="35"/>
    <col min="2823" max="2823" width="23.7109375" style="35" customWidth="1"/>
    <col min="2824" max="3067" width="9.140625" style="35"/>
    <col min="3068" max="3068" width="13.140625" style="35" customWidth="1"/>
    <col min="3069" max="3069" width="18.28515625" style="35" customWidth="1"/>
    <col min="3070" max="3070" width="14.28515625" style="35" customWidth="1"/>
    <col min="3071" max="3071" width="12.85546875" style="35" customWidth="1"/>
    <col min="3072" max="3072" width="3.5703125" style="35" customWidth="1"/>
    <col min="3073" max="3073" width="16.5703125" style="35" bestFit="1" customWidth="1"/>
    <col min="3074" max="3074" width="9.140625" style="35"/>
    <col min="3075" max="3075" width="3.5703125" style="35" customWidth="1"/>
    <col min="3076" max="3076" width="15.42578125" style="35" customWidth="1"/>
    <col min="3077" max="3078" width="9.140625" style="35"/>
    <col min="3079" max="3079" width="23.7109375" style="35" customWidth="1"/>
    <col min="3080" max="3323" width="9.140625" style="35"/>
    <col min="3324" max="3324" width="13.140625" style="35" customWidth="1"/>
    <col min="3325" max="3325" width="18.28515625" style="35" customWidth="1"/>
    <col min="3326" max="3326" width="14.28515625" style="35" customWidth="1"/>
    <col min="3327" max="3327" width="12.85546875" style="35" customWidth="1"/>
    <col min="3328" max="3328" width="3.5703125" style="35" customWidth="1"/>
    <col min="3329" max="3329" width="16.5703125" style="35" bestFit="1" customWidth="1"/>
    <col min="3330" max="3330" width="9.140625" style="35"/>
    <col min="3331" max="3331" width="3.5703125" style="35" customWidth="1"/>
    <col min="3332" max="3332" width="15.42578125" style="35" customWidth="1"/>
    <col min="3333" max="3334" width="9.140625" style="35"/>
    <col min="3335" max="3335" width="23.7109375" style="35" customWidth="1"/>
    <col min="3336" max="3579" width="9.140625" style="35"/>
    <col min="3580" max="3580" width="13.140625" style="35" customWidth="1"/>
    <col min="3581" max="3581" width="18.28515625" style="35" customWidth="1"/>
    <col min="3582" max="3582" width="14.28515625" style="35" customWidth="1"/>
    <col min="3583" max="3583" width="12.85546875" style="35" customWidth="1"/>
    <col min="3584" max="3584" width="3.5703125" style="35" customWidth="1"/>
    <col min="3585" max="3585" width="16.5703125" style="35" bestFit="1" customWidth="1"/>
    <col min="3586" max="3586" width="9.140625" style="35"/>
    <col min="3587" max="3587" width="3.5703125" style="35" customWidth="1"/>
    <col min="3588" max="3588" width="15.42578125" style="35" customWidth="1"/>
    <col min="3589" max="3590" width="9.140625" style="35"/>
    <col min="3591" max="3591" width="23.7109375" style="35" customWidth="1"/>
    <col min="3592" max="3835" width="9.140625" style="35"/>
    <col min="3836" max="3836" width="13.140625" style="35" customWidth="1"/>
    <col min="3837" max="3837" width="18.28515625" style="35" customWidth="1"/>
    <col min="3838" max="3838" width="14.28515625" style="35" customWidth="1"/>
    <col min="3839" max="3839" width="12.85546875" style="35" customWidth="1"/>
    <col min="3840" max="3840" width="3.5703125" style="35" customWidth="1"/>
    <col min="3841" max="3841" width="16.5703125" style="35" bestFit="1" customWidth="1"/>
    <col min="3842" max="3842" width="9.140625" style="35"/>
    <col min="3843" max="3843" width="3.5703125" style="35" customWidth="1"/>
    <col min="3844" max="3844" width="15.42578125" style="35" customWidth="1"/>
    <col min="3845" max="3846" width="9.140625" style="35"/>
    <col min="3847" max="3847" width="23.7109375" style="35" customWidth="1"/>
    <col min="3848" max="4091" width="9.140625" style="35"/>
    <col min="4092" max="4092" width="13.140625" style="35" customWidth="1"/>
    <col min="4093" max="4093" width="18.28515625" style="35" customWidth="1"/>
    <col min="4094" max="4094" width="14.28515625" style="35" customWidth="1"/>
    <col min="4095" max="4095" width="12.85546875" style="35" customWidth="1"/>
    <col min="4096" max="4096" width="3.5703125" style="35" customWidth="1"/>
    <col min="4097" max="4097" width="16.5703125" style="35" bestFit="1" customWidth="1"/>
    <col min="4098" max="4098" width="9.140625" style="35"/>
    <col min="4099" max="4099" width="3.5703125" style="35" customWidth="1"/>
    <col min="4100" max="4100" width="15.42578125" style="35" customWidth="1"/>
    <col min="4101" max="4102" width="9.140625" style="35"/>
    <col min="4103" max="4103" width="23.7109375" style="35" customWidth="1"/>
    <col min="4104" max="4347" width="9.140625" style="35"/>
    <col min="4348" max="4348" width="13.140625" style="35" customWidth="1"/>
    <col min="4349" max="4349" width="18.28515625" style="35" customWidth="1"/>
    <col min="4350" max="4350" width="14.28515625" style="35" customWidth="1"/>
    <col min="4351" max="4351" width="12.85546875" style="35" customWidth="1"/>
    <col min="4352" max="4352" width="3.5703125" style="35" customWidth="1"/>
    <col min="4353" max="4353" width="16.5703125" style="35" bestFit="1" customWidth="1"/>
    <col min="4354" max="4354" width="9.140625" style="35"/>
    <col min="4355" max="4355" width="3.5703125" style="35" customWidth="1"/>
    <col min="4356" max="4356" width="15.42578125" style="35" customWidth="1"/>
    <col min="4357" max="4358" width="9.140625" style="35"/>
    <col min="4359" max="4359" width="23.7109375" style="35" customWidth="1"/>
    <col min="4360" max="4603" width="9.140625" style="35"/>
    <col min="4604" max="4604" width="13.140625" style="35" customWidth="1"/>
    <col min="4605" max="4605" width="18.28515625" style="35" customWidth="1"/>
    <col min="4606" max="4606" width="14.28515625" style="35" customWidth="1"/>
    <col min="4607" max="4607" width="12.85546875" style="35" customWidth="1"/>
    <col min="4608" max="4608" width="3.5703125" style="35" customWidth="1"/>
    <col min="4609" max="4609" width="16.5703125" style="35" bestFit="1" customWidth="1"/>
    <col min="4610" max="4610" width="9.140625" style="35"/>
    <col min="4611" max="4611" width="3.5703125" style="35" customWidth="1"/>
    <col min="4612" max="4612" width="15.42578125" style="35" customWidth="1"/>
    <col min="4613" max="4614" width="9.140625" style="35"/>
    <col min="4615" max="4615" width="23.7109375" style="35" customWidth="1"/>
    <col min="4616" max="4859" width="9.140625" style="35"/>
    <col min="4860" max="4860" width="13.140625" style="35" customWidth="1"/>
    <col min="4861" max="4861" width="18.28515625" style="35" customWidth="1"/>
    <col min="4862" max="4862" width="14.28515625" style="35" customWidth="1"/>
    <col min="4863" max="4863" width="12.85546875" style="35" customWidth="1"/>
    <col min="4864" max="4864" width="3.5703125" style="35" customWidth="1"/>
    <col min="4865" max="4865" width="16.5703125" style="35" bestFit="1" customWidth="1"/>
    <col min="4866" max="4866" width="9.140625" style="35"/>
    <col min="4867" max="4867" width="3.5703125" style="35" customWidth="1"/>
    <col min="4868" max="4868" width="15.42578125" style="35" customWidth="1"/>
    <col min="4869" max="4870" width="9.140625" style="35"/>
    <col min="4871" max="4871" width="23.7109375" style="35" customWidth="1"/>
    <col min="4872" max="5115" width="9.140625" style="35"/>
    <col min="5116" max="5116" width="13.140625" style="35" customWidth="1"/>
    <col min="5117" max="5117" width="18.28515625" style="35" customWidth="1"/>
    <col min="5118" max="5118" width="14.28515625" style="35" customWidth="1"/>
    <col min="5119" max="5119" width="12.85546875" style="35" customWidth="1"/>
    <col min="5120" max="5120" width="3.5703125" style="35" customWidth="1"/>
    <col min="5121" max="5121" width="16.5703125" style="35" bestFit="1" customWidth="1"/>
    <col min="5122" max="5122" width="9.140625" style="35"/>
    <col min="5123" max="5123" width="3.5703125" style="35" customWidth="1"/>
    <col min="5124" max="5124" width="15.42578125" style="35" customWidth="1"/>
    <col min="5125" max="5126" width="9.140625" style="35"/>
    <col min="5127" max="5127" width="23.7109375" style="35" customWidth="1"/>
    <col min="5128" max="5371" width="9.140625" style="35"/>
    <col min="5372" max="5372" width="13.140625" style="35" customWidth="1"/>
    <col min="5373" max="5373" width="18.28515625" style="35" customWidth="1"/>
    <col min="5374" max="5374" width="14.28515625" style="35" customWidth="1"/>
    <col min="5375" max="5375" width="12.85546875" style="35" customWidth="1"/>
    <col min="5376" max="5376" width="3.5703125" style="35" customWidth="1"/>
    <col min="5377" max="5377" width="16.5703125" style="35" bestFit="1" customWidth="1"/>
    <col min="5378" max="5378" width="9.140625" style="35"/>
    <col min="5379" max="5379" width="3.5703125" style="35" customWidth="1"/>
    <col min="5380" max="5380" width="15.42578125" style="35" customWidth="1"/>
    <col min="5381" max="5382" width="9.140625" style="35"/>
    <col min="5383" max="5383" width="23.7109375" style="35" customWidth="1"/>
    <col min="5384" max="5627" width="9.140625" style="35"/>
    <col min="5628" max="5628" width="13.140625" style="35" customWidth="1"/>
    <col min="5629" max="5629" width="18.28515625" style="35" customWidth="1"/>
    <col min="5630" max="5630" width="14.28515625" style="35" customWidth="1"/>
    <col min="5631" max="5631" width="12.85546875" style="35" customWidth="1"/>
    <col min="5632" max="5632" width="3.5703125" style="35" customWidth="1"/>
    <col min="5633" max="5633" width="16.5703125" style="35" bestFit="1" customWidth="1"/>
    <col min="5634" max="5634" width="9.140625" style="35"/>
    <col min="5635" max="5635" width="3.5703125" style="35" customWidth="1"/>
    <col min="5636" max="5636" width="15.42578125" style="35" customWidth="1"/>
    <col min="5637" max="5638" width="9.140625" style="35"/>
    <col min="5639" max="5639" width="23.7109375" style="35" customWidth="1"/>
    <col min="5640" max="5883" width="9.140625" style="35"/>
    <col min="5884" max="5884" width="13.140625" style="35" customWidth="1"/>
    <col min="5885" max="5885" width="18.28515625" style="35" customWidth="1"/>
    <col min="5886" max="5886" width="14.28515625" style="35" customWidth="1"/>
    <col min="5887" max="5887" width="12.85546875" style="35" customWidth="1"/>
    <col min="5888" max="5888" width="3.5703125" style="35" customWidth="1"/>
    <col min="5889" max="5889" width="16.5703125" style="35" bestFit="1" customWidth="1"/>
    <col min="5890" max="5890" width="9.140625" style="35"/>
    <col min="5891" max="5891" width="3.5703125" style="35" customWidth="1"/>
    <col min="5892" max="5892" width="15.42578125" style="35" customWidth="1"/>
    <col min="5893" max="5894" width="9.140625" style="35"/>
    <col min="5895" max="5895" width="23.7109375" style="35" customWidth="1"/>
    <col min="5896" max="6139" width="9.140625" style="35"/>
    <col min="6140" max="6140" width="13.140625" style="35" customWidth="1"/>
    <col min="6141" max="6141" width="18.28515625" style="35" customWidth="1"/>
    <col min="6142" max="6142" width="14.28515625" style="35" customWidth="1"/>
    <col min="6143" max="6143" width="12.85546875" style="35" customWidth="1"/>
    <col min="6144" max="6144" width="3.5703125" style="35" customWidth="1"/>
    <col min="6145" max="6145" width="16.5703125" style="35" bestFit="1" customWidth="1"/>
    <col min="6146" max="6146" width="9.140625" style="35"/>
    <col min="6147" max="6147" width="3.5703125" style="35" customWidth="1"/>
    <col min="6148" max="6148" width="15.42578125" style="35" customWidth="1"/>
    <col min="6149" max="6150" width="9.140625" style="35"/>
    <col min="6151" max="6151" width="23.7109375" style="35" customWidth="1"/>
    <col min="6152" max="6395" width="9.140625" style="35"/>
    <col min="6396" max="6396" width="13.140625" style="35" customWidth="1"/>
    <col min="6397" max="6397" width="18.28515625" style="35" customWidth="1"/>
    <col min="6398" max="6398" width="14.28515625" style="35" customWidth="1"/>
    <col min="6399" max="6399" width="12.85546875" style="35" customWidth="1"/>
    <col min="6400" max="6400" width="3.5703125" style="35" customWidth="1"/>
    <col min="6401" max="6401" width="16.5703125" style="35" bestFit="1" customWidth="1"/>
    <col min="6402" max="6402" width="9.140625" style="35"/>
    <col min="6403" max="6403" width="3.5703125" style="35" customWidth="1"/>
    <col min="6404" max="6404" width="15.42578125" style="35" customWidth="1"/>
    <col min="6405" max="6406" width="9.140625" style="35"/>
    <col min="6407" max="6407" width="23.7109375" style="35" customWidth="1"/>
    <col min="6408" max="6651" width="9.140625" style="35"/>
    <col min="6652" max="6652" width="13.140625" style="35" customWidth="1"/>
    <col min="6653" max="6653" width="18.28515625" style="35" customWidth="1"/>
    <col min="6654" max="6654" width="14.28515625" style="35" customWidth="1"/>
    <col min="6655" max="6655" width="12.85546875" style="35" customWidth="1"/>
    <col min="6656" max="6656" width="3.5703125" style="35" customWidth="1"/>
    <col min="6657" max="6657" width="16.5703125" style="35" bestFit="1" customWidth="1"/>
    <col min="6658" max="6658" width="9.140625" style="35"/>
    <col min="6659" max="6659" width="3.5703125" style="35" customWidth="1"/>
    <col min="6660" max="6660" width="15.42578125" style="35" customWidth="1"/>
    <col min="6661" max="6662" width="9.140625" style="35"/>
    <col min="6663" max="6663" width="23.7109375" style="35" customWidth="1"/>
    <col min="6664" max="6907" width="9.140625" style="35"/>
    <col min="6908" max="6908" width="13.140625" style="35" customWidth="1"/>
    <col min="6909" max="6909" width="18.28515625" style="35" customWidth="1"/>
    <col min="6910" max="6910" width="14.28515625" style="35" customWidth="1"/>
    <col min="6911" max="6911" width="12.85546875" style="35" customWidth="1"/>
    <col min="6912" max="6912" width="3.5703125" style="35" customWidth="1"/>
    <col min="6913" max="6913" width="16.5703125" style="35" bestFit="1" customWidth="1"/>
    <col min="6914" max="6914" width="9.140625" style="35"/>
    <col min="6915" max="6915" width="3.5703125" style="35" customWidth="1"/>
    <col min="6916" max="6916" width="15.42578125" style="35" customWidth="1"/>
    <col min="6917" max="6918" width="9.140625" style="35"/>
    <col min="6919" max="6919" width="23.7109375" style="35" customWidth="1"/>
    <col min="6920" max="7163" width="9.140625" style="35"/>
    <col min="7164" max="7164" width="13.140625" style="35" customWidth="1"/>
    <col min="7165" max="7165" width="18.28515625" style="35" customWidth="1"/>
    <col min="7166" max="7166" width="14.28515625" style="35" customWidth="1"/>
    <col min="7167" max="7167" width="12.85546875" style="35" customWidth="1"/>
    <col min="7168" max="7168" width="3.5703125" style="35" customWidth="1"/>
    <col min="7169" max="7169" width="16.5703125" style="35" bestFit="1" customWidth="1"/>
    <col min="7170" max="7170" width="9.140625" style="35"/>
    <col min="7171" max="7171" width="3.5703125" style="35" customWidth="1"/>
    <col min="7172" max="7172" width="15.42578125" style="35" customWidth="1"/>
    <col min="7173" max="7174" width="9.140625" style="35"/>
    <col min="7175" max="7175" width="23.7109375" style="35" customWidth="1"/>
    <col min="7176" max="7419" width="9.140625" style="35"/>
    <col min="7420" max="7420" width="13.140625" style="35" customWidth="1"/>
    <col min="7421" max="7421" width="18.28515625" style="35" customWidth="1"/>
    <col min="7422" max="7422" width="14.28515625" style="35" customWidth="1"/>
    <col min="7423" max="7423" width="12.85546875" style="35" customWidth="1"/>
    <col min="7424" max="7424" width="3.5703125" style="35" customWidth="1"/>
    <col min="7425" max="7425" width="16.5703125" style="35" bestFit="1" customWidth="1"/>
    <col min="7426" max="7426" width="9.140625" style="35"/>
    <col min="7427" max="7427" width="3.5703125" style="35" customWidth="1"/>
    <col min="7428" max="7428" width="15.42578125" style="35" customWidth="1"/>
    <col min="7429" max="7430" width="9.140625" style="35"/>
    <col min="7431" max="7431" width="23.7109375" style="35" customWidth="1"/>
    <col min="7432" max="7675" width="9.140625" style="35"/>
    <col min="7676" max="7676" width="13.140625" style="35" customWidth="1"/>
    <col min="7677" max="7677" width="18.28515625" style="35" customWidth="1"/>
    <col min="7678" max="7678" width="14.28515625" style="35" customWidth="1"/>
    <col min="7679" max="7679" width="12.85546875" style="35" customWidth="1"/>
    <col min="7680" max="7680" width="3.5703125" style="35" customWidth="1"/>
    <col min="7681" max="7681" width="16.5703125" style="35" bestFit="1" customWidth="1"/>
    <col min="7682" max="7682" width="9.140625" style="35"/>
    <col min="7683" max="7683" width="3.5703125" style="35" customWidth="1"/>
    <col min="7684" max="7684" width="15.42578125" style="35" customWidth="1"/>
    <col min="7685" max="7686" width="9.140625" style="35"/>
    <col min="7687" max="7687" width="23.7109375" style="35" customWidth="1"/>
    <col min="7688" max="7931" width="9.140625" style="35"/>
    <col min="7932" max="7932" width="13.140625" style="35" customWidth="1"/>
    <col min="7933" max="7933" width="18.28515625" style="35" customWidth="1"/>
    <col min="7934" max="7934" width="14.28515625" style="35" customWidth="1"/>
    <col min="7935" max="7935" width="12.85546875" style="35" customWidth="1"/>
    <col min="7936" max="7936" width="3.5703125" style="35" customWidth="1"/>
    <col min="7937" max="7937" width="16.5703125" style="35" bestFit="1" customWidth="1"/>
    <col min="7938" max="7938" width="9.140625" style="35"/>
    <col min="7939" max="7939" width="3.5703125" style="35" customWidth="1"/>
    <col min="7940" max="7940" width="15.42578125" style="35" customWidth="1"/>
    <col min="7941" max="7942" width="9.140625" style="35"/>
    <col min="7943" max="7943" width="23.7109375" style="35" customWidth="1"/>
    <col min="7944" max="8187" width="9.140625" style="35"/>
    <col min="8188" max="8188" width="13.140625" style="35" customWidth="1"/>
    <col min="8189" max="8189" width="18.28515625" style="35" customWidth="1"/>
    <col min="8190" max="8190" width="14.28515625" style="35" customWidth="1"/>
    <col min="8191" max="8191" width="12.85546875" style="35" customWidth="1"/>
    <col min="8192" max="8192" width="3.5703125" style="35" customWidth="1"/>
    <col min="8193" max="8193" width="16.5703125" style="35" bestFit="1" customWidth="1"/>
    <col min="8194" max="8194" width="9.140625" style="35"/>
    <col min="8195" max="8195" width="3.5703125" style="35" customWidth="1"/>
    <col min="8196" max="8196" width="15.42578125" style="35" customWidth="1"/>
    <col min="8197" max="8198" width="9.140625" style="35"/>
    <col min="8199" max="8199" width="23.7109375" style="35" customWidth="1"/>
    <col min="8200" max="8443" width="9.140625" style="35"/>
    <col min="8444" max="8444" width="13.140625" style="35" customWidth="1"/>
    <col min="8445" max="8445" width="18.28515625" style="35" customWidth="1"/>
    <col min="8446" max="8446" width="14.28515625" style="35" customWidth="1"/>
    <col min="8447" max="8447" width="12.85546875" style="35" customWidth="1"/>
    <col min="8448" max="8448" width="3.5703125" style="35" customWidth="1"/>
    <col min="8449" max="8449" width="16.5703125" style="35" bestFit="1" customWidth="1"/>
    <col min="8450" max="8450" width="9.140625" style="35"/>
    <col min="8451" max="8451" width="3.5703125" style="35" customWidth="1"/>
    <col min="8452" max="8452" width="15.42578125" style="35" customWidth="1"/>
    <col min="8453" max="8454" width="9.140625" style="35"/>
    <col min="8455" max="8455" width="23.7109375" style="35" customWidth="1"/>
    <col min="8456" max="8699" width="9.140625" style="35"/>
    <col min="8700" max="8700" width="13.140625" style="35" customWidth="1"/>
    <col min="8701" max="8701" width="18.28515625" style="35" customWidth="1"/>
    <col min="8702" max="8702" width="14.28515625" style="35" customWidth="1"/>
    <col min="8703" max="8703" width="12.85546875" style="35" customWidth="1"/>
    <col min="8704" max="8704" width="3.5703125" style="35" customWidth="1"/>
    <col min="8705" max="8705" width="16.5703125" style="35" bestFit="1" customWidth="1"/>
    <col min="8706" max="8706" width="9.140625" style="35"/>
    <col min="8707" max="8707" width="3.5703125" style="35" customWidth="1"/>
    <col min="8708" max="8708" width="15.42578125" style="35" customWidth="1"/>
    <col min="8709" max="8710" width="9.140625" style="35"/>
    <col min="8711" max="8711" width="23.7109375" style="35" customWidth="1"/>
    <col min="8712" max="8955" width="9.140625" style="35"/>
    <col min="8956" max="8956" width="13.140625" style="35" customWidth="1"/>
    <col min="8957" max="8957" width="18.28515625" style="35" customWidth="1"/>
    <col min="8958" max="8958" width="14.28515625" style="35" customWidth="1"/>
    <col min="8959" max="8959" width="12.85546875" style="35" customWidth="1"/>
    <col min="8960" max="8960" width="3.5703125" style="35" customWidth="1"/>
    <col min="8961" max="8961" width="16.5703125" style="35" bestFit="1" customWidth="1"/>
    <col min="8962" max="8962" width="9.140625" style="35"/>
    <col min="8963" max="8963" width="3.5703125" style="35" customWidth="1"/>
    <col min="8964" max="8964" width="15.42578125" style="35" customWidth="1"/>
    <col min="8965" max="8966" width="9.140625" style="35"/>
    <col min="8967" max="8967" width="23.7109375" style="35" customWidth="1"/>
    <col min="8968" max="9211" width="9.140625" style="35"/>
    <col min="9212" max="9212" width="13.140625" style="35" customWidth="1"/>
    <col min="9213" max="9213" width="18.28515625" style="35" customWidth="1"/>
    <col min="9214" max="9214" width="14.28515625" style="35" customWidth="1"/>
    <col min="9215" max="9215" width="12.85546875" style="35" customWidth="1"/>
    <col min="9216" max="9216" width="3.5703125" style="35" customWidth="1"/>
    <col min="9217" max="9217" width="16.5703125" style="35" bestFit="1" customWidth="1"/>
    <col min="9218" max="9218" width="9.140625" style="35"/>
    <col min="9219" max="9219" width="3.5703125" style="35" customWidth="1"/>
    <col min="9220" max="9220" width="15.42578125" style="35" customWidth="1"/>
    <col min="9221" max="9222" width="9.140625" style="35"/>
    <col min="9223" max="9223" width="23.7109375" style="35" customWidth="1"/>
    <col min="9224" max="9467" width="9.140625" style="35"/>
    <col min="9468" max="9468" width="13.140625" style="35" customWidth="1"/>
    <col min="9469" max="9469" width="18.28515625" style="35" customWidth="1"/>
    <col min="9470" max="9470" width="14.28515625" style="35" customWidth="1"/>
    <col min="9471" max="9471" width="12.85546875" style="35" customWidth="1"/>
    <col min="9472" max="9472" width="3.5703125" style="35" customWidth="1"/>
    <col min="9473" max="9473" width="16.5703125" style="35" bestFit="1" customWidth="1"/>
    <col min="9474" max="9474" width="9.140625" style="35"/>
    <col min="9475" max="9475" width="3.5703125" style="35" customWidth="1"/>
    <col min="9476" max="9476" width="15.42578125" style="35" customWidth="1"/>
    <col min="9477" max="9478" width="9.140625" style="35"/>
    <col min="9479" max="9479" width="23.7109375" style="35" customWidth="1"/>
    <col min="9480" max="9723" width="9.140625" style="35"/>
    <col min="9724" max="9724" width="13.140625" style="35" customWidth="1"/>
    <col min="9725" max="9725" width="18.28515625" style="35" customWidth="1"/>
    <col min="9726" max="9726" width="14.28515625" style="35" customWidth="1"/>
    <col min="9727" max="9727" width="12.85546875" style="35" customWidth="1"/>
    <col min="9728" max="9728" width="3.5703125" style="35" customWidth="1"/>
    <col min="9729" max="9729" width="16.5703125" style="35" bestFit="1" customWidth="1"/>
    <col min="9730" max="9730" width="9.140625" style="35"/>
    <col min="9731" max="9731" width="3.5703125" style="35" customWidth="1"/>
    <col min="9732" max="9732" width="15.42578125" style="35" customWidth="1"/>
    <col min="9733" max="9734" width="9.140625" style="35"/>
    <col min="9735" max="9735" width="23.7109375" style="35" customWidth="1"/>
    <col min="9736" max="9979" width="9.140625" style="35"/>
    <col min="9980" max="9980" width="13.140625" style="35" customWidth="1"/>
    <col min="9981" max="9981" width="18.28515625" style="35" customWidth="1"/>
    <col min="9982" max="9982" width="14.28515625" style="35" customWidth="1"/>
    <col min="9983" max="9983" width="12.85546875" style="35" customWidth="1"/>
    <col min="9984" max="9984" width="3.5703125" style="35" customWidth="1"/>
    <col min="9985" max="9985" width="16.5703125" style="35" bestFit="1" customWidth="1"/>
    <col min="9986" max="9986" width="9.140625" style="35"/>
    <col min="9987" max="9987" width="3.5703125" style="35" customWidth="1"/>
    <col min="9988" max="9988" width="15.42578125" style="35" customWidth="1"/>
    <col min="9989" max="9990" width="9.140625" style="35"/>
    <col min="9991" max="9991" width="23.7109375" style="35" customWidth="1"/>
    <col min="9992" max="10235" width="9.140625" style="35"/>
    <col min="10236" max="10236" width="13.140625" style="35" customWidth="1"/>
    <col min="10237" max="10237" width="18.28515625" style="35" customWidth="1"/>
    <col min="10238" max="10238" width="14.28515625" style="35" customWidth="1"/>
    <col min="10239" max="10239" width="12.85546875" style="35" customWidth="1"/>
    <col min="10240" max="10240" width="3.5703125" style="35" customWidth="1"/>
    <col min="10241" max="10241" width="16.5703125" style="35" bestFit="1" customWidth="1"/>
    <col min="10242" max="10242" width="9.140625" style="35"/>
    <col min="10243" max="10243" width="3.5703125" style="35" customWidth="1"/>
    <col min="10244" max="10244" width="15.42578125" style="35" customWidth="1"/>
    <col min="10245" max="10246" width="9.140625" style="35"/>
    <col min="10247" max="10247" width="23.7109375" style="35" customWidth="1"/>
    <col min="10248" max="10491" width="9.140625" style="35"/>
    <col min="10492" max="10492" width="13.140625" style="35" customWidth="1"/>
    <col min="10493" max="10493" width="18.28515625" style="35" customWidth="1"/>
    <col min="10494" max="10494" width="14.28515625" style="35" customWidth="1"/>
    <col min="10495" max="10495" width="12.85546875" style="35" customWidth="1"/>
    <col min="10496" max="10496" width="3.5703125" style="35" customWidth="1"/>
    <col min="10497" max="10497" width="16.5703125" style="35" bestFit="1" customWidth="1"/>
    <col min="10498" max="10498" width="9.140625" style="35"/>
    <col min="10499" max="10499" width="3.5703125" style="35" customWidth="1"/>
    <col min="10500" max="10500" width="15.42578125" style="35" customWidth="1"/>
    <col min="10501" max="10502" width="9.140625" style="35"/>
    <col min="10503" max="10503" width="23.7109375" style="35" customWidth="1"/>
    <col min="10504" max="10747" width="9.140625" style="35"/>
    <col min="10748" max="10748" width="13.140625" style="35" customWidth="1"/>
    <col min="10749" max="10749" width="18.28515625" style="35" customWidth="1"/>
    <col min="10750" max="10750" width="14.28515625" style="35" customWidth="1"/>
    <col min="10751" max="10751" width="12.85546875" style="35" customWidth="1"/>
    <col min="10752" max="10752" width="3.5703125" style="35" customWidth="1"/>
    <col min="10753" max="10753" width="16.5703125" style="35" bestFit="1" customWidth="1"/>
    <col min="10754" max="10754" width="9.140625" style="35"/>
    <col min="10755" max="10755" width="3.5703125" style="35" customWidth="1"/>
    <col min="10756" max="10756" width="15.42578125" style="35" customWidth="1"/>
    <col min="10757" max="10758" width="9.140625" style="35"/>
    <col min="10759" max="10759" width="23.7109375" style="35" customWidth="1"/>
    <col min="10760" max="11003" width="9.140625" style="35"/>
    <col min="11004" max="11004" width="13.140625" style="35" customWidth="1"/>
    <col min="11005" max="11005" width="18.28515625" style="35" customWidth="1"/>
    <col min="11006" max="11006" width="14.28515625" style="35" customWidth="1"/>
    <col min="11007" max="11007" width="12.85546875" style="35" customWidth="1"/>
    <col min="11008" max="11008" width="3.5703125" style="35" customWidth="1"/>
    <col min="11009" max="11009" width="16.5703125" style="35" bestFit="1" customWidth="1"/>
    <col min="11010" max="11010" width="9.140625" style="35"/>
    <col min="11011" max="11011" width="3.5703125" style="35" customWidth="1"/>
    <col min="11012" max="11012" width="15.42578125" style="35" customWidth="1"/>
    <col min="11013" max="11014" width="9.140625" style="35"/>
    <col min="11015" max="11015" width="23.7109375" style="35" customWidth="1"/>
    <col min="11016" max="11259" width="9.140625" style="35"/>
    <col min="11260" max="11260" width="13.140625" style="35" customWidth="1"/>
    <col min="11261" max="11261" width="18.28515625" style="35" customWidth="1"/>
    <col min="11262" max="11262" width="14.28515625" style="35" customWidth="1"/>
    <col min="11263" max="11263" width="12.85546875" style="35" customWidth="1"/>
    <col min="11264" max="11264" width="3.5703125" style="35" customWidth="1"/>
    <col min="11265" max="11265" width="16.5703125" style="35" bestFit="1" customWidth="1"/>
    <col min="11266" max="11266" width="9.140625" style="35"/>
    <col min="11267" max="11267" width="3.5703125" style="35" customWidth="1"/>
    <col min="11268" max="11268" width="15.42578125" style="35" customWidth="1"/>
    <col min="11269" max="11270" width="9.140625" style="35"/>
    <col min="11271" max="11271" width="23.7109375" style="35" customWidth="1"/>
    <col min="11272" max="11515" width="9.140625" style="35"/>
    <col min="11516" max="11516" width="13.140625" style="35" customWidth="1"/>
    <col min="11517" max="11517" width="18.28515625" style="35" customWidth="1"/>
    <col min="11518" max="11518" width="14.28515625" style="35" customWidth="1"/>
    <col min="11519" max="11519" width="12.85546875" style="35" customWidth="1"/>
    <col min="11520" max="11520" width="3.5703125" style="35" customWidth="1"/>
    <col min="11521" max="11521" width="16.5703125" style="35" bestFit="1" customWidth="1"/>
    <col min="11522" max="11522" width="9.140625" style="35"/>
    <col min="11523" max="11523" width="3.5703125" style="35" customWidth="1"/>
    <col min="11524" max="11524" width="15.42578125" style="35" customWidth="1"/>
    <col min="11525" max="11526" width="9.140625" style="35"/>
    <col min="11527" max="11527" width="23.7109375" style="35" customWidth="1"/>
    <col min="11528" max="11771" width="9.140625" style="35"/>
    <col min="11772" max="11772" width="13.140625" style="35" customWidth="1"/>
    <col min="11773" max="11773" width="18.28515625" style="35" customWidth="1"/>
    <col min="11774" max="11774" width="14.28515625" style="35" customWidth="1"/>
    <col min="11775" max="11775" width="12.85546875" style="35" customWidth="1"/>
    <col min="11776" max="11776" width="3.5703125" style="35" customWidth="1"/>
    <col min="11777" max="11777" width="16.5703125" style="35" bestFit="1" customWidth="1"/>
    <col min="11778" max="11778" width="9.140625" style="35"/>
    <col min="11779" max="11779" width="3.5703125" style="35" customWidth="1"/>
    <col min="11780" max="11780" width="15.42578125" style="35" customWidth="1"/>
    <col min="11781" max="11782" width="9.140625" style="35"/>
    <col min="11783" max="11783" width="23.7109375" style="35" customWidth="1"/>
    <col min="11784" max="12027" width="9.140625" style="35"/>
    <col min="12028" max="12028" width="13.140625" style="35" customWidth="1"/>
    <col min="12029" max="12029" width="18.28515625" style="35" customWidth="1"/>
    <col min="12030" max="12030" width="14.28515625" style="35" customWidth="1"/>
    <col min="12031" max="12031" width="12.85546875" style="35" customWidth="1"/>
    <col min="12032" max="12032" width="3.5703125" style="35" customWidth="1"/>
    <col min="12033" max="12033" width="16.5703125" style="35" bestFit="1" customWidth="1"/>
    <col min="12034" max="12034" width="9.140625" style="35"/>
    <col min="12035" max="12035" width="3.5703125" style="35" customWidth="1"/>
    <col min="12036" max="12036" width="15.42578125" style="35" customWidth="1"/>
    <col min="12037" max="12038" width="9.140625" style="35"/>
    <col min="12039" max="12039" width="23.7109375" style="35" customWidth="1"/>
    <col min="12040" max="12283" width="9.140625" style="35"/>
    <col min="12284" max="12284" width="13.140625" style="35" customWidth="1"/>
    <col min="12285" max="12285" width="18.28515625" style="35" customWidth="1"/>
    <col min="12286" max="12286" width="14.28515625" style="35" customWidth="1"/>
    <col min="12287" max="12287" width="12.85546875" style="35" customWidth="1"/>
    <col min="12288" max="12288" width="3.5703125" style="35" customWidth="1"/>
    <col min="12289" max="12289" width="16.5703125" style="35" bestFit="1" customWidth="1"/>
    <col min="12290" max="12290" width="9.140625" style="35"/>
    <col min="12291" max="12291" width="3.5703125" style="35" customWidth="1"/>
    <col min="12292" max="12292" width="15.42578125" style="35" customWidth="1"/>
    <col min="12293" max="12294" width="9.140625" style="35"/>
    <col min="12295" max="12295" width="23.7109375" style="35" customWidth="1"/>
    <col min="12296" max="12539" width="9.140625" style="35"/>
    <col min="12540" max="12540" width="13.140625" style="35" customWidth="1"/>
    <col min="12541" max="12541" width="18.28515625" style="35" customWidth="1"/>
    <col min="12542" max="12542" width="14.28515625" style="35" customWidth="1"/>
    <col min="12543" max="12543" width="12.85546875" style="35" customWidth="1"/>
    <col min="12544" max="12544" width="3.5703125" style="35" customWidth="1"/>
    <col min="12545" max="12545" width="16.5703125" style="35" bestFit="1" customWidth="1"/>
    <col min="12546" max="12546" width="9.140625" style="35"/>
    <col min="12547" max="12547" width="3.5703125" style="35" customWidth="1"/>
    <col min="12548" max="12548" width="15.42578125" style="35" customWidth="1"/>
    <col min="12549" max="12550" width="9.140625" style="35"/>
    <col min="12551" max="12551" width="23.7109375" style="35" customWidth="1"/>
    <col min="12552" max="12795" width="9.140625" style="35"/>
    <col min="12796" max="12796" width="13.140625" style="35" customWidth="1"/>
    <col min="12797" max="12797" width="18.28515625" style="35" customWidth="1"/>
    <col min="12798" max="12798" width="14.28515625" style="35" customWidth="1"/>
    <col min="12799" max="12799" width="12.85546875" style="35" customWidth="1"/>
    <col min="12800" max="12800" width="3.5703125" style="35" customWidth="1"/>
    <col min="12801" max="12801" width="16.5703125" style="35" bestFit="1" customWidth="1"/>
    <col min="12802" max="12802" width="9.140625" style="35"/>
    <col min="12803" max="12803" width="3.5703125" style="35" customWidth="1"/>
    <col min="12804" max="12804" width="15.42578125" style="35" customWidth="1"/>
    <col min="12805" max="12806" width="9.140625" style="35"/>
    <col min="12807" max="12807" width="23.7109375" style="35" customWidth="1"/>
    <col min="12808" max="13051" width="9.140625" style="35"/>
    <col min="13052" max="13052" width="13.140625" style="35" customWidth="1"/>
    <col min="13053" max="13053" width="18.28515625" style="35" customWidth="1"/>
    <col min="13054" max="13054" width="14.28515625" style="35" customWidth="1"/>
    <col min="13055" max="13055" width="12.85546875" style="35" customWidth="1"/>
    <col min="13056" max="13056" width="3.5703125" style="35" customWidth="1"/>
    <col min="13057" max="13057" width="16.5703125" style="35" bestFit="1" customWidth="1"/>
    <col min="13058" max="13058" width="9.140625" style="35"/>
    <col min="13059" max="13059" width="3.5703125" style="35" customWidth="1"/>
    <col min="13060" max="13060" width="15.42578125" style="35" customWidth="1"/>
    <col min="13061" max="13062" width="9.140625" style="35"/>
    <col min="13063" max="13063" width="23.7109375" style="35" customWidth="1"/>
    <col min="13064" max="13307" width="9.140625" style="35"/>
    <col min="13308" max="13308" width="13.140625" style="35" customWidth="1"/>
    <col min="13309" max="13309" width="18.28515625" style="35" customWidth="1"/>
    <col min="13310" max="13310" width="14.28515625" style="35" customWidth="1"/>
    <col min="13311" max="13311" width="12.85546875" style="35" customWidth="1"/>
    <col min="13312" max="13312" width="3.5703125" style="35" customWidth="1"/>
    <col min="13313" max="13313" width="16.5703125" style="35" bestFit="1" customWidth="1"/>
    <col min="13314" max="13314" width="9.140625" style="35"/>
    <col min="13315" max="13315" width="3.5703125" style="35" customWidth="1"/>
    <col min="13316" max="13316" width="15.42578125" style="35" customWidth="1"/>
    <col min="13317" max="13318" width="9.140625" style="35"/>
    <col min="13319" max="13319" width="23.7109375" style="35" customWidth="1"/>
    <col min="13320" max="13563" width="9.140625" style="35"/>
    <col min="13564" max="13564" width="13.140625" style="35" customWidth="1"/>
    <col min="13565" max="13565" width="18.28515625" style="35" customWidth="1"/>
    <col min="13566" max="13566" width="14.28515625" style="35" customWidth="1"/>
    <col min="13567" max="13567" width="12.85546875" style="35" customWidth="1"/>
    <col min="13568" max="13568" width="3.5703125" style="35" customWidth="1"/>
    <col min="13569" max="13569" width="16.5703125" style="35" bestFit="1" customWidth="1"/>
    <col min="13570" max="13570" width="9.140625" style="35"/>
    <col min="13571" max="13571" width="3.5703125" style="35" customWidth="1"/>
    <col min="13572" max="13572" width="15.42578125" style="35" customWidth="1"/>
    <col min="13573" max="13574" width="9.140625" style="35"/>
    <col min="13575" max="13575" width="23.7109375" style="35" customWidth="1"/>
    <col min="13576" max="13819" width="9.140625" style="35"/>
    <col min="13820" max="13820" width="13.140625" style="35" customWidth="1"/>
    <col min="13821" max="13821" width="18.28515625" style="35" customWidth="1"/>
    <col min="13822" max="13822" width="14.28515625" style="35" customWidth="1"/>
    <col min="13823" max="13823" width="12.85546875" style="35" customWidth="1"/>
    <col min="13824" max="13824" width="3.5703125" style="35" customWidth="1"/>
    <col min="13825" max="13825" width="16.5703125" style="35" bestFit="1" customWidth="1"/>
    <col min="13826" max="13826" width="9.140625" style="35"/>
    <col min="13827" max="13827" width="3.5703125" style="35" customWidth="1"/>
    <col min="13828" max="13828" width="15.42578125" style="35" customWidth="1"/>
    <col min="13829" max="13830" width="9.140625" style="35"/>
    <col min="13831" max="13831" width="23.7109375" style="35" customWidth="1"/>
    <col min="13832" max="14075" width="9.140625" style="35"/>
    <col min="14076" max="14076" width="13.140625" style="35" customWidth="1"/>
    <col min="14077" max="14077" width="18.28515625" style="35" customWidth="1"/>
    <col min="14078" max="14078" width="14.28515625" style="35" customWidth="1"/>
    <col min="14079" max="14079" width="12.85546875" style="35" customWidth="1"/>
    <col min="14080" max="14080" width="3.5703125" style="35" customWidth="1"/>
    <col min="14081" max="14081" width="16.5703125" style="35" bestFit="1" customWidth="1"/>
    <col min="14082" max="14082" width="9.140625" style="35"/>
    <col min="14083" max="14083" width="3.5703125" style="35" customWidth="1"/>
    <col min="14084" max="14084" width="15.42578125" style="35" customWidth="1"/>
    <col min="14085" max="14086" width="9.140625" style="35"/>
    <col min="14087" max="14087" width="23.7109375" style="35" customWidth="1"/>
    <col min="14088" max="14331" width="9.140625" style="35"/>
    <col min="14332" max="14332" width="13.140625" style="35" customWidth="1"/>
    <col min="14333" max="14333" width="18.28515625" style="35" customWidth="1"/>
    <col min="14334" max="14334" width="14.28515625" style="35" customWidth="1"/>
    <col min="14335" max="14335" width="12.85546875" style="35" customWidth="1"/>
    <col min="14336" max="14336" width="3.5703125" style="35" customWidth="1"/>
    <col min="14337" max="14337" width="16.5703125" style="35" bestFit="1" customWidth="1"/>
    <col min="14338" max="14338" width="9.140625" style="35"/>
    <col min="14339" max="14339" width="3.5703125" style="35" customWidth="1"/>
    <col min="14340" max="14340" width="15.42578125" style="35" customWidth="1"/>
    <col min="14341" max="14342" width="9.140625" style="35"/>
    <col min="14343" max="14343" width="23.7109375" style="35" customWidth="1"/>
    <col min="14344" max="14587" width="9.140625" style="35"/>
    <col min="14588" max="14588" width="13.140625" style="35" customWidth="1"/>
    <col min="14589" max="14589" width="18.28515625" style="35" customWidth="1"/>
    <col min="14590" max="14590" width="14.28515625" style="35" customWidth="1"/>
    <col min="14591" max="14591" width="12.85546875" style="35" customWidth="1"/>
    <col min="14592" max="14592" width="3.5703125" style="35" customWidth="1"/>
    <col min="14593" max="14593" width="16.5703125" style="35" bestFit="1" customWidth="1"/>
    <col min="14594" max="14594" width="9.140625" style="35"/>
    <col min="14595" max="14595" width="3.5703125" style="35" customWidth="1"/>
    <col min="14596" max="14596" width="15.42578125" style="35" customWidth="1"/>
    <col min="14597" max="14598" width="9.140625" style="35"/>
    <col min="14599" max="14599" width="23.7109375" style="35" customWidth="1"/>
    <col min="14600" max="14843" width="9.140625" style="35"/>
    <col min="14844" max="14844" width="13.140625" style="35" customWidth="1"/>
    <col min="14845" max="14845" width="18.28515625" style="35" customWidth="1"/>
    <col min="14846" max="14846" width="14.28515625" style="35" customWidth="1"/>
    <col min="14847" max="14847" width="12.85546875" style="35" customWidth="1"/>
    <col min="14848" max="14848" width="3.5703125" style="35" customWidth="1"/>
    <col min="14849" max="14849" width="16.5703125" style="35" bestFit="1" customWidth="1"/>
    <col min="14850" max="14850" width="9.140625" style="35"/>
    <col min="14851" max="14851" width="3.5703125" style="35" customWidth="1"/>
    <col min="14852" max="14852" width="15.42578125" style="35" customWidth="1"/>
    <col min="14853" max="14854" width="9.140625" style="35"/>
    <col min="14855" max="14855" width="23.7109375" style="35" customWidth="1"/>
    <col min="14856" max="15099" width="9.140625" style="35"/>
    <col min="15100" max="15100" width="13.140625" style="35" customWidth="1"/>
    <col min="15101" max="15101" width="18.28515625" style="35" customWidth="1"/>
    <col min="15102" max="15102" width="14.28515625" style="35" customWidth="1"/>
    <col min="15103" max="15103" width="12.85546875" style="35" customWidth="1"/>
    <col min="15104" max="15104" width="3.5703125" style="35" customWidth="1"/>
    <col min="15105" max="15105" width="16.5703125" style="35" bestFit="1" customWidth="1"/>
    <col min="15106" max="15106" width="9.140625" style="35"/>
    <col min="15107" max="15107" width="3.5703125" style="35" customWidth="1"/>
    <col min="15108" max="15108" width="15.42578125" style="35" customWidth="1"/>
    <col min="15109" max="15110" width="9.140625" style="35"/>
    <col min="15111" max="15111" width="23.7109375" style="35" customWidth="1"/>
    <col min="15112" max="15355" width="9.140625" style="35"/>
    <col min="15356" max="15356" width="13.140625" style="35" customWidth="1"/>
    <col min="15357" max="15357" width="18.28515625" style="35" customWidth="1"/>
    <col min="15358" max="15358" width="14.28515625" style="35" customWidth="1"/>
    <col min="15359" max="15359" width="12.85546875" style="35" customWidth="1"/>
    <col min="15360" max="15360" width="3.5703125" style="35" customWidth="1"/>
    <col min="15361" max="15361" width="16.5703125" style="35" bestFit="1" customWidth="1"/>
    <col min="15362" max="15362" width="9.140625" style="35"/>
    <col min="15363" max="15363" width="3.5703125" style="35" customWidth="1"/>
    <col min="15364" max="15364" width="15.42578125" style="35" customWidth="1"/>
    <col min="15365" max="15366" width="9.140625" style="35"/>
    <col min="15367" max="15367" width="23.7109375" style="35" customWidth="1"/>
    <col min="15368" max="15611" width="9.140625" style="35"/>
    <col min="15612" max="15612" width="13.140625" style="35" customWidth="1"/>
    <col min="15613" max="15613" width="18.28515625" style="35" customWidth="1"/>
    <col min="15614" max="15614" width="14.28515625" style="35" customWidth="1"/>
    <col min="15615" max="15615" width="12.85546875" style="35" customWidth="1"/>
    <col min="15616" max="15616" width="3.5703125" style="35" customWidth="1"/>
    <col min="15617" max="15617" width="16.5703125" style="35" bestFit="1" customWidth="1"/>
    <col min="15618" max="15618" width="9.140625" style="35"/>
    <col min="15619" max="15619" width="3.5703125" style="35" customWidth="1"/>
    <col min="15620" max="15620" width="15.42578125" style="35" customWidth="1"/>
    <col min="15621" max="15622" width="9.140625" style="35"/>
    <col min="15623" max="15623" width="23.7109375" style="35" customWidth="1"/>
    <col min="15624" max="15867" width="9.140625" style="35"/>
    <col min="15868" max="15868" width="13.140625" style="35" customWidth="1"/>
    <col min="15869" max="15869" width="18.28515625" style="35" customWidth="1"/>
    <col min="15870" max="15870" width="14.28515625" style="35" customWidth="1"/>
    <col min="15871" max="15871" width="12.85546875" style="35" customWidth="1"/>
    <col min="15872" max="15872" width="3.5703125" style="35" customWidth="1"/>
    <col min="15873" max="15873" width="16.5703125" style="35" bestFit="1" customWidth="1"/>
    <col min="15874" max="15874" width="9.140625" style="35"/>
    <col min="15875" max="15875" width="3.5703125" style="35" customWidth="1"/>
    <col min="15876" max="15876" width="15.42578125" style="35" customWidth="1"/>
    <col min="15877" max="15878" width="9.140625" style="35"/>
    <col min="15879" max="15879" width="23.7109375" style="35" customWidth="1"/>
    <col min="15880" max="16123" width="9.140625" style="35"/>
    <col min="16124" max="16124" width="13.140625" style="35" customWidth="1"/>
    <col min="16125" max="16125" width="18.28515625" style="35" customWidth="1"/>
    <col min="16126" max="16126" width="14.28515625" style="35" customWidth="1"/>
    <col min="16127" max="16127" width="12.85546875" style="35" customWidth="1"/>
    <col min="16128" max="16128" width="3.5703125" style="35" customWidth="1"/>
    <col min="16129" max="16129" width="16.5703125" style="35" bestFit="1" customWidth="1"/>
    <col min="16130" max="16130" width="9.140625" style="35"/>
    <col min="16131" max="16131" width="3.5703125" style="35" customWidth="1"/>
    <col min="16132" max="16132" width="15.42578125" style="35" customWidth="1"/>
    <col min="16133" max="16134" width="9.140625" style="35"/>
    <col min="16135" max="16135" width="23.7109375" style="35" customWidth="1"/>
    <col min="16136" max="16384" width="9.140625" style="35"/>
  </cols>
  <sheetData>
    <row r="1" spans="1:19" ht="17.45">
      <c r="J1" s="16" t="s">
        <v>62</v>
      </c>
      <c r="K1" s="36"/>
      <c r="L1" s="36"/>
      <c r="M1" s="36"/>
      <c r="N1" s="36"/>
      <c r="O1" s="36"/>
      <c r="P1" s="36"/>
      <c r="Q1" s="36"/>
      <c r="R1" s="36"/>
      <c r="S1" s="36"/>
    </row>
    <row r="2" spans="1:19" ht="17.45">
      <c r="J2" s="16" t="s">
        <v>1</v>
      </c>
      <c r="K2" s="36"/>
      <c r="L2" s="36"/>
      <c r="M2" s="36"/>
      <c r="N2" s="36"/>
      <c r="O2" s="36"/>
      <c r="P2" s="36"/>
      <c r="Q2" s="36"/>
      <c r="R2" s="36"/>
      <c r="S2" s="36"/>
    </row>
    <row r="3" spans="1:19" ht="17.45">
      <c r="J3" s="16" t="s">
        <v>63</v>
      </c>
      <c r="K3" s="36"/>
      <c r="L3" s="36"/>
      <c r="M3" s="36"/>
      <c r="N3" s="36"/>
      <c r="O3" s="36"/>
      <c r="P3" s="36"/>
      <c r="Q3" s="36"/>
      <c r="R3" s="36"/>
      <c r="S3" s="36"/>
    </row>
    <row r="4" spans="1:19" ht="17.45">
      <c r="J4" s="16" t="s">
        <v>64</v>
      </c>
      <c r="K4" s="36"/>
      <c r="L4" s="36"/>
      <c r="M4" s="36"/>
      <c r="N4" s="36"/>
      <c r="O4" s="36"/>
      <c r="P4" s="36"/>
      <c r="Q4" s="36"/>
      <c r="R4" s="36"/>
      <c r="S4" s="36"/>
    </row>
    <row r="7" spans="1:19" s="37" customFormat="1" ht="13.15">
      <c r="B7" s="38"/>
      <c r="C7" s="38"/>
      <c r="D7" s="38"/>
      <c r="E7" s="38"/>
      <c r="F7" s="38"/>
      <c r="G7" s="38"/>
      <c r="H7" s="38"/>
      <c r="I7" s="38"/>
      <c r="J7" s="38"/>
    </row>
    <row r="8" spans="1:19" s="21" customFormat="1" ht="52.9">
      <c r="A8" s="39" t="s">
        <v>65</v>
      </c>
      <c r="B8" s="40" t="s">
        <v>66</v>
      </c>
      <c r="C8" s="40" t="s">
        <v>67</v>
      </c>
      <c r="D8" s="40" t="s">
        <v>68</v>
      </c>
      <c r="E8" s="40"/>
      <c r="F8" s="40" t="s">
        <v>69</v>
      </c>
      <c r="G8" s="40" t="s">
        <v>67</v>
      </c>
      <c r="H8" s="40"/>
      <c r="I8" s="40" t="s">
        <v>70</v>
      </c>
      <c r="J8" s="40" t="s">
        <v>67</v>
      </c>
      <c r="K8" s="41"/>
    </row>
    <row r="9" spans="1:19" s="21" customFormat="1" ht="13.15">
      <c r="A9" s="21" t="s">
        <v>71</v>
      </c>
      <c r="B9" s="22">
        <v>11596523640.299999</v>
      </c>
      <c r="C9" s="26" t="s">
        <v>72</v>
      </c>
      <c r="D9" s="28">
        <v>2.6387194505680049E-2</v>
      </c>
      <c r="E9" s="26"/>
      <c r="F9" s="22">
        <v>11285813508.259998</v>
      </c>
      <c r="G9" s="26" t="s">
        <v>72</v>
      </c>
      <c r="H9" s="26"/>
      <c r="I9" s="22">
        <v>310710132.03999996</v>
      </c>
      <c r="J9" s="26" t="s">
        <v>72</v>
      </c>
    </row>
    <row r="10" spans="1:19" s="21" customFormat="1" ht="13.15">
      <c r="A10" s="21" t="s">
        <v>73</v>
      </c>
      <c r="B10" s="22">
        <v>12623281487.15</v>
      </c>
      <c r="C10" s="28">
        <v>8.8540141744016518E-2</v>
      </c>
      <c r="D10" s="28">
        <v>5.5056962069309066E-2</v>
      </c>
      <c r="E10" s="26"/>
      <c r="F10" s="22">
        <v>11980091638.1</v>
      </c>
      <c r="G10" s="28">
        <v>6.1517774445932968E-2</v>
      </c>
      <c r="H10" s="26"/>
      <c r="I10" s="22">
        <v>643189849.04999995</v>
      </c>
      <c r="J10" s="28">
        <v>1.0700639687127984</v>
      </c>
    </row>
    <row r="11" spans="1:19" s="21" customFormat="1" ht="13.15">
      <c r="A11" s="21" t="s">
        <v>38</v>
      </c>
      <c r="B11" s="22">
        <v>12838121598.02</v>
      </c>
      <c r="C11" s="28">
        <v>1.7019355156478098E-2</v>
      </c>
      <c r="D11" s="28">
        <v>5.1199502817240866E-2</v>
      </c>
      <c r="E11" s="26"/>
      <c r="F11" s="22">
        <v>12506314221.02</v>
      </c>
      <c r="G11" s="28">
        <v>4.3924754402250722E-2</v>
      </c>
      <c r="H11" s="26"/>
      <c r="I11" s="22">
        <v>331807377</v>
      </c>
      <c r="J11" s="28">
        <v>-0.48412218027059356</v>
      </c>
    </row>
    <row r="12" spans="1:19" s="21" customFormat="1" ht="13.15">
      <c r="A12" s="21" t="s">
        <v>39</v>
      </c>
      <c r="B12" s="22">
        <v>13270350501.809999</v>
      </c>
      <c r="C12" s="28">
        <v>3.3667612546734317E-2</v>
      </c>
      <c r="D12" s="28">
        <v>3.6190129005740264E-2</v>
      </c>
      <c r="E12" s="26"/>
      <c r="F12" s="22">
        <v>12870681734.07</v>
      </c>
      <c r="G12" s="28">
        <v>2.9134684017261311E-2</v>
      </c>
      <c r="H12" s="26"/>
      <c r="I12" s="22">
        <v>399668767.74000001</v>
      </c>
      <c r="J12" s="28">
        <v>0.20452044000215225</v>
      </c>
    </row>
    <row r="13" spans="1:19" s="21" customFormat="1" ht="13.15">
      <c r="A13" s="21" t="s">
        <v>40</v>
      </c>
      <c r="B13" s="22">
        <v>14214358527.1</v>
      </c>
      <c r="C13" s="28">
        <v>7.1136630879587062E-2</v>
      </c>
      <c r="D13" s="28">
        <v>1.4257956719077225E-2</v>
      </c>
      <c r="E13" s="26"/>
      <c r="F13" s="22">
        <v>13700990052.99</v>
      </c>
      <c r="G13" s="28">
        <v>6.4511603664481096E-2</v>
      </c>
      <c r="H13" s="26"/>
      <c r="I13" s="22">
        <v>513368474.11000001</v>
      </c>
      <c r="J13" s="28">
        <v>0.28448484231814197</v>
      </c>
    </row>
    <row r="14" spans="1:19" s="21" customFormat="1" ht="13.15">
      <c r="A14" s="21" t="s">
        <v>41</v>
      </c>
      <c r="B14" s="22">
        <v>12643008322.629999</v>
      </c>
      <c r="C14" s="28">
        <v>-0.11054668428928298</v>
      </c>
      <c r="D14" s="28">
        <v>1.289467838590908E-2</v>
      </c>
      <c r="E14" s="26"/>
      <c r="F14" s="22">
        <v>12270499652.789999</v>
      </c>
      <c r="G14" s="28">
        <v>-0.10440781247686706</v>
      </c>
      <c r="H14" s="26"/>
      <c r="I14" s="22">
        <v>372508669.83999997</v>
      </c>
      <c r="J14" s="28">
        <v>-0.27438343290207157</v>
      </c>
    </row>
    <row r="15" spans="1:19" s="21" customFormat="1" ht="13.15">
      <c r="A15" s="21" t="s">
        <v>74</v>
      </c>
      <c r="B15" s="22">
        <v>13303105673.719999</v>
      </c>
      <c r="C15" s="28">
        <v>5.2210465598482393E-2</v>
      </c>
      <c r="D15" s="28">
        <v>2.7507407085780897E-2</v>
      </c>
      <c r="E15" s="26"/>
      <c r="F15" s="22">
        <v>13042329217.84</v>
      </c>
      <c r="G15" s="28">
        <v>6.2901233600092782E-2</v>
      </c>
      <c r="H15" s="26"/>
      <c r="I15" s="22">
        <v>260776455.88</v>
      </c>
      <c r="J15" s="28">
        <v>-0.29994527109393515</v>
      </c>
    </row>
    <row r="16" spans="1:19" s="21" customFormat="1" ht="13.15">
      <c r="A16" s="21" t="s">
        <v>75</v>
      </c>
      <c r="B16" s="22">
        <v>13744373932</v>
      </c>
      <c r="C16" s="28">
        <v>3.3170318954296264E-2</v>
      </c>
      <c r="D16" s="28">
        <v>4.5629651275498756E-2</v>
      </c>
      <c r="E16" s="26"/>
      <c r="F16" s="22">
        <v>13462749638.33</v>
      </c>
      <c r="G16" s="28">
        <v>3.2235071931394438E-2</v>
      </c>
      <c r="H16" s="26"/>
      <c r="I16" s="22">
        <v>281624293.67000002</v>
      </c>
      <c r="J16" s="28">
        <v>7.9945245515543981E-2</v>
      </c>
    </row>
    <row r="17" spans="1:16" s="21" customFormat="1" ht="13.15">
      <c r="A17" s="21" t="s">
        <v>76</v>
      </c>
      <c r="B17" s="22">
        <v>13771114174</v>
      </c>
      <c r="C17" s="28">
        <v>1.9455409269492218E-3</v>
      </c>
      <c r="D17" s="28">
        <v>3.4599596964401264E-2</v>
      </c>
      <c r="E17" s="26"/>
      <c r="F17" s="22">
        <v>13538963505.98</v>
      </c>
      <c r="G17" s="28">
        <v>5.661092250650636E-3</v>
      </c>
      <c r="H17" s="26"/>
      <c r="I17" s="22">
        <v>232150668.02000001</v>
      </c>
      <c r="J17" s="28">
        <v>-0.17567243580190531</v>
      </c>
    </row>
    <row r="18" spans="1:16" s="21" customFormat="1" ht="13.15">
      <c r="A18" s="21" t="s">
        <v>77</v>
      </c>
      <c r="B18" s="22">
        <v>14170606492</v>
      </c>
      <c r="C18" s="28">
        <v>2.9009440554508326E-2</v>
      </c>
      <c r="D18" s="28">
        <v>2.9376117229051264E-2</v>
      </c>
      <c r="E18" s="26"/>
      <c r="F18" s="22">
        <v>13869275863.889999</v>
      </c>
      <c r="G18" s="28">
        <v>2.4397167313738959E-2</v>
      </c>
      <c r="H18" s="26"/>
      <c r="I18" s="22">
        <v>301330628.10999995</v>
      </c>
      <c r="J18" s="28">
        <v>0.29799595529934042</v>
      </c>
    </row>
    <row r="19" spans="1:16" s="37" customFormat="1" ht="13.15">
      <c r="A19" s="21" t="s">
        <v>78</v>
      </c>
      <c r="B19" s="22">
        <v>14578885634</v>
      </c>
      <c r="C19" s="28">
        <v>2.8811691456571992E-2</v>
      </c>
      <c r="D19" s="28">
        <v>3.8768444982990355E-2</v>
      </c>
      <c r="E19" s="38"/>
      <c r="F19" s="22">
        <v>14085702858.73</v>
      </c>
      <c r="G19" s="28">
        <v>1.5604779727793054E-2</v>
      </c>
      <c r="H19" s="38"/>
      <c r="I19" s="22">
        <v>493182775.26999998</v>
      </c>
      <c r="J19" s="28">
        <v>0.63668319534370366</v>
      </c>
      <c r="N19" s="21"/>
      <c r="O19" s="21"/>
      <c r="P19" s="21"/>
    </row>
    <row r="20" spans="1:16" s="37" customFormat="1" ht="13.15">
      <c r="A20" s="21" t="s">
        <v>79</v>
      </c>
      <c r="B20" s="22">
        <v>14819008097</v>
      </c>
      <c r="C20" s="28">
        <v>1.6470563596438458E-2</v>
      </c>
      <c r="D20" s="28">
        <v>1.4022410429691467E-2</v>
      </c>
      <c r="E20" s="38"/>
      <c r="F20" s="22">
        <v>14508538798.450001</v>
      </c>
      <c r="G20" s="28">
        <v>3.0018803034591708E-2</v>
      </c>
      <c r="H20" s="38"/>
      <c r="I20" s="22">
        <v>310469298.55000001</v>
      </c>
      <c r="J20" s="28">
        <v>-0.37047822000671221</v>
      </c>
      <c r="N20" s="21"/>
      <c r="O20" s="21"/>
      <c r="P20" s="21"/>
    </row>
    <row r="21" spans="1:16" s="37" customFormat="1" ht="13.15">
      <c r="A21" s="21" t="s">
        <v>80</v>
      </c>
      <c r="B21" s="22">
        <v>16827661924</v>
      </c>
      <c r="C21" s="28">
        <v>0.13554576756096362</v>
      </c>
      <c r="D21" s="28">
        <v>7.1037408313057967E-3</v>
      </c>
      <c r="E21" s="38"/>
      <c r="F21" s="22">
        <v>16482420355</v>
      </c>
      <c r="G21" s="28">
        <v>0.13604964524483168</v>
      </c>
      <c r="H21" s="38"/>
      <c r="I21" s="22">
        <v>345241569</v>
      </c>
      <c r="J21" s="28">
        <v>0.11199906274919494</v>
      </c>
    </row>
    <row r="22" spans="1:16" s="37" customFormat="1" ht="14.45">
      <c r="A22" s="373"/>
      <c r="B22" s="371"/>
      <c r="C22" s="372"/>
      <c r="D22" s="372"/>
      <c r="E22" s="374"/>
      <c r="F22" s="371"/>
      <c r="G22" s="372"/>
      <c r="H22" s="374"/>
      <c r="I22" s="371"/>
      <c r="J22" s="372"/>
    </row>
    <row r="23" spans="1:16" s="37" customFormat="1" ht="13.15">
      <c r="A23" s="42" t="s">
        <v>81</v>
      </c>
      <c r="B23" s="43"/>
      <c r="C23" s="43"/>
      <c r="D23" s="43"/>
      <c r="E23" s="43"/>
      <c r="F23" s="43"/>
      <c r="G23" s="43"/>
      <c r="H23" s="43"/>
      <c r="I23" s="43"/>
      <c r="J23" s="43"/>
      <c r="K23" s="44"/>
    </row>
    <row r="24" spans="1:16" s="37" customFormat="1" ht="13.15">
      <c r="A24" s="42" t="s">
        <v>82</v>
      </c>
      <c r="B24" s="43"/>
      <c r="C24" s="43"/>
      <c r="D24" s="43"/>
      <c r="E24" s="43"/>
      <c r="F24" s="43"/>
      <c r="G24" s="43"/>
      <c r="H24" s="43"/>
      <c r="I24" s="43"/>
      <c r="J24" s="43"/>
      <c r="K24" s="44"/>
    </row>
    <row r="25" spans="1:16" s="37" customFormat="1" ht="13.15">
      <c r="B25" s="38"/>
      <c r="C25" s="38"/>
      <c r="D25" s="38"/>
      <c r="E25" s="38"/>
      <c r="F25" s="38"/>
      <c r="G25" s="38"/>
      <c r="H25" s="38"/>
      <c r="I25" s="38"/>
      <c r="J25" s="38"/>
    </row>
    <row r="26" spans="1:16" s="37" customFormat="1" ht="13.15">
      <c r="A26" s="45" t="s">
        <v>83</v>
      </c>
      <c r="B26" s="46"/>
      <c r="F26" s="47"/>
    </row>
    <row r="27" spans="1:16" s="49" customFormat="1" ht="13.15">
      <c r="A27" s="45" t="s">
        <v>84</v>
      </c>
      <c r="B27" s="48"/>
    </row>
    <row r="28" spans="1:16" s="49" customFormat="1" ht="13.15">
      <c r="A28" s="45" t="s">
        <v>85</v>
      </c>
    </row>
    <row r="29" spans="1:16" s="49" customFormat="1" ht="13.15">
      <c r="A29" s="45" t="s">
        <v>86</v>
      </c>
    </row>
    <row r="30" spans="1:16" s="49" customFormat="1" ht="13.15">
      <c r="A30" s="45" t="s">
        <v>87</v>
      </c>
    </row>
    <row r="31" spans="1:16" s="49" customFormat="1" ht="13.15">
      <c r="A31" s="45" t="s">
        <v>88</v>
      </c>
    </row>
    <row r="32" spans="1:16" s="49" customFormat="1" ht="13.15">
      <c r="A32" s="45" t="s">
        <v>89</v>
      </c>
    </row>
    <row r="33" spans="1:1" s="49" customFormat="1" ht="13.15">
      <c r="A33" s="45" t="s">
        <v>90</v>
      </c>
    </row>
    <row r="34" spans="1:1" s="49" customFormat="1" ht="13.15">
      <c r="A34" s="45" t="s">
        <v>91</v>
      </c>
    </row>
    <row r="35" spans="1:1" s="49" customFormat="1" ht="13.15">
      <c r="A35" s="45" t="s">
        <v>92</v>
      </c>
    </row>
    <row r="36" spans="1:1" s="49" customFormat="1" ht="13.15">
      <c r="A36" s="45" t="s">
        <v>93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showGridLines="0" workbookViewId="0">
      <pane ySplit="8" topLeftCell="A9" activePane="bottomLeft" state="frozen"/>
      <selection pane="bottomLeft" activeCell="A6" sqref="A6"/>
    </sheetView>
  </sheetViews>
  <sheetFormatPr defaultRowHeight="13.15"/>
  <cols>
    <col min="1" max="1" width="18.7109375" style="65" customWidth="1"/>
    <col min="2" max="2" width="15.42578125" style="61" customWidth="1"/>
    <col min="3" max="3" width="8.42578125" style="61" customWidth="1"/>
    <col min="4" max="4" width="10.28515625" style="61" customWidth="1"/>
    <col min="5" max="5" width="11" style="61" bestFit="1" customWidth="1"/>
    <col min="6" max="6" width="10.28515625" style="61" customWidth="1"/>
    <col min="7" max="7" width="10.7109375" style="61" customWidth="1"/>
    <col min="8" max="8" width="11" style="61" customWidth="1"/>
    <col min="9" max="9" width="12" style="61" customWidth="1"/>
    <col min="10" max="10" width="14.42578125" style="61" customWidth="1"/>
    <col min="11" max="11" width="11.85546875" style="61" customWidth="1"/>
    <col min="12" max="12" width="8.42578125" style="61" bestFit="1" customWidth="1"/>
    <col min="13" max="13" width="11.28515625" style="61" customWidth="1"/>
    <col min="14" max="14" width="13.85546875" style="61" customWidth="1"/>
    <col min="15" max="15" width="12" style="61" customWidth="1"/>
    <col min="16" max="16" width="9.140625" style="56"/>
    <col min="17" max="17" width="12.85546875" style="56" bestFit="1" customWidth="1"/>
    <col min="18" max="256" width="9.140625" style="56"/>
    <col min="257" max="257" width="12.42578125" style="56" customWidth="1"/>
    <col min="258" max="258" width="10.85546875" style="56" customWidth="1"/>
    <col min="259" max="259" width="12.42578125" style="56" customWidth="1"/>
    <col min="260" max="260" width="12.140625" style="56" customWidth="1"/>
    <col min="261" max="261" width="12.85546875" style="56" customWidth="1"/>
    <col min="262" max="262" width="11.140625" style="56" customWidth="1"/>
    <col min="263" max="263" width="10.5703125" style="56" customWidth="1"/>
    <col min="264" max="264" width="12.85546875" style="56" customWidth="1"/>
    <col min="265" max="265" width="11" style="56" customWidth="1"/>
    <col min="266" max="266" width="15.7109375" style="56" customWidth="1"/>
    <col min="267" max="267" width="12.5703125" style="56" customWidth="1"/>
    <col min="268" max="268" width="13.42578125" style="56" customWidth="1"/>
    <col min="269" max="269" width="12.42578125" style="56" customWidth="1"/>
    <col min="270" max="270" width="12.7109375" style="56" customWidth="1"/>
    <col min="271" max="271" width="11.42578125" style="56" customWidth="1"/>
    <col min="272" max="512" width="9.140625" style="56"/>
    <col min="513" max="513" width="12.42578125" style="56" customWidth="1"/>
    <col min="514" max="514" width="10.85546875" style="56" customWidth="1"/>
    <col min="515" max="515" width="12.42578125" style="56" customWidth="1"/>
    <col min="516" max="516" width="12.140625" style="56" customWidth="1"/>
    <col min="517" max="517" width="12.85546875" style="56" customWidth="1"/>
    <col min="518" max="518" width="11.140625" style="56" customWidth="1"/>
    <col min="519" max="519" width="10.5703125" style="56" customWidth="1"/>
    <col min="520" max="520" width="12.85546875" style="56" customWidth="1"/>
    <col min="521" max="521" width="11" style="56" customWidth="1"/>
    <col min="522" max="522" width="15.7109375" style="56" customWidth="1"/>
    <col min="523" max="523" width="12.5703125" style="56" customWidth="1"/>
    <col min="524" max="524" width="13.42578125" style="56" customWidth="1"/>
    <col min="525" max="525" width="12.42578125" style="56" customWidth="1"/>
    <col min="526" max="526" width="12.7109375" style="56" customWidth="1"/>
    <col min="527" max="527" width="11.42578125" style="56" customWidth="1"/>
    <col min="528" max="768" width="9.140625" style="56"/>
    <col min="769" max="769" width="12.42578125" style="56" customWidth="1"/>
    <col min="770" max="770" width="10.85546875" style="56" customWidth="1"/>
    <col min="771" max="771" width="12.42578125" style="56" customWidth="1"/>
    <col min="772" max="772" width="12.140625" style="56" customWidth="1"/>
    <col min="773" max="773" width="12.85546875" style="56" customWidth="1"/>
    <col min="774" max="774" width="11.140625" style="56" customWidth="1"/>
    <col min="775" max="775" width="10.5703125" style="56" customWidth="1"/>
    <col min="776" max="776" width="12.85546875" style="56" customWidth="1"/>
    <col min="777" max="777" width="11" style="56" customWidth="1"/>
    <col min="778" max="778" width="15.7109375" style="56" customWidth="1"/>
    <col min="779" max="779" width="12.5703125" style="56" customWidth="1"/>
    <col min="780" max="780" width="13.42578125" style="56" customWidth="1"/>
    <col min="781" max="781" width="12.42578125" style="56" customWidth="1"/>
    <col min="782" max="782" width="12.7109375" style="56" customWidth="1"/>
    <col min="783" max="783" width="11.42578125" style="56" customWidth="1"/>
    <col min="784" max="1024" width="9.140625" style="56"/>
    <col min="1025" max="1025" width="12.42578125" style="56" customWidth="1"/>
    <col min="1026" max="1026" width="10.85546875" style="56" customWidth="1"/>
    <col min="1027" max="1027" width="12.42578125" style="56" customWidth="1"/>
    <col min="1028" max="1028" width="12.140625" style="56" customWidth="1"/>
    <col min="1029" max="1029" width="12.85546875" style="56" customWidth="1"/>
    <col min="1030" max="1030" width="11.140625" style="56" customWidth="1"/>
    <col min="1031" max="1031" width="10.5703125" style="56" customWidth="1"/>
    <col min="1032" max="1032" width="12.85546875" style="56" customWidth="1"/>
    <col min="1033" max="1033" width="11" style="56" customWidth="1"/>
    <col min="1034" max="1034" width="15.7109375" style="56" customWidth="1"/>
    <col min="1035" max="1035" width="12.5703125" style="56" customWidth="1"/>
    <col min="1036" max="1036" width="13.42578125" style="56" customWidth="1"/>
    <col min="1037" max="1037" width="12.42578125" style="56" customWidth="1"/>
    <col min="1038" max="1038" width="12.7109375" style="56" customWidth="1"/>
    <col min="1039" max="1039" width="11.42578125" style="56" customWidth="1"/>
    <col min="1040" max="1280" width="9.140625" style="56"/>
    <col min="1281" max="1281" width="12.42578125" style="56" customWidth="1"/>
    <col min="1282" max="1282" width="10.85546875" style="56" customWidth="1"/>
    <col min="1283" max="1283" width="12.42578125" style="56" customWidth="1"/>
    <col min="1284" max="1284" width="12.140625" style="56" customWidth="1"/>
    <col min="1285" max="1285" width="12.85546875" style="56" customWidth="1"/>
    <col min="1286" max="1286" width="11.140625" style="56" customWidth="1"/>
    <col min="1287" max="1287" width="10.5703125" style="56" customWidth="1"/>
    <col min="1288" max="1288" width="12.85546875" style="56" customWidth="1"/>
    <col min="1289" max="1289" width="11" style="56" customWidth="1"/>
    <col min="1290" max="1290" width="15.7109375" style="56" customWidth="1"/>
    <col min="1291" max="1291" width="12.5703125" style="56" customWidth="1"/>
    <col min="1292" max="1292" width="13.42578125" style="56" customWidth="1"/>
    <col min="1293" max="1293" width="12.42578125" style="56" customWidth="1"/>
    <col min="1294" max="1294" width="12.7109375" style="56" customWidth="1"/>
    <col min="1295" max="1295" width="11.42578125" style="56" customWidth="1"/>
    <col min="1296" max="1536" width="9.140625" style="56"/>
    <col min="1537" max="1537" width="12.42578125" style="56" customWidth="1"/>
    <col min="1538" max="1538" width="10.85546875" style="56" customWidth="1"/>
    <col min="1539" max="1539" width="12.42578125" style="56" customWidth="1"/>
    <col min="1540" max="1540" width="12.140625" style="56" customWidth="1"/>
    <col min="1541" max="1541" width="12.85546875" style="56" customWidth="1"/>
    <col min="1542" max="1542" width="11.140625" style="56" customWidth="1"/>
    <col min="1543" max="1543" width="10.5703125" style="56" customWidth="1"/>
    <col min="1544" max="1544" width="12.85546875" style="56" customWidth="1"/>
    <col min="1545" max="1545" width="11" style="56" customWidth="1"/>
    <col min="1546" max="1546" width="15.7109375" style="56" customWidth="1"/>
    <col min="1547" max="1547" width="12.5703125" style="56" customWidth="1"/>
    <col min="1548" max="1548" width="13.42578125" style="56" customWidth="1"/>
    <col min="1549" max="1549" width="12.42578125" style="56" customWidth="1"/>
    <col min="1550" max="1550" width="12.7109375" style="56" customWidth="1"/>
    <col min="1551" max="1551" width="11.42578125" style="56" customWidth="1"/>
    <col min="1552" max="1792" width="9.140625" style="56"/>
    <col min="1793" max="1793" width="12.42578125" style="56" customWidth="1"/>
    <col min="1794" max="1794" width="10.85546875" style="56" customWidth="1"/>
    <col min="1795" max="1795" width="12.42578125" style="56" customWidth="1"/>
    <col min="1796" max="1796" width="12.140625" style="56" customWidth="1"/>
    <col min="1797" max="1797" width="12.85546875" style="56" customWidth="1"/>
    <col min="1798" max="1798" width="11.140625" style="56" customWidth="1"/>
    <col min="1799" max="1799" width="10.5703125" style="56" customWidth="1"/>
    <col min="1800" max="1800" width="12.85546875" style="56" customWidth="1"/>
    <col min="1801" max="1801" width="11" style="56" customWidth="1"/>
    <col min="1802" max="1802" width="15.7109375" style="56" customWidth="1"/>
    <col min="1803" max="1803" width="12.5703125" style="56" customWidth="1"/>
    <col min="1804" max="1804" width="13.42578125" style="56" customWidth="1"/>
    <col min="1805" max="1805" width="12.42578125" style="56" customWidth="1"/>
    <col min="1806" max="1806" width="12.7109375" style="56" customWidth="1"/>
    <col min="1807" max="1807" width="11.42578125" style="56" customWidth="1"/>
    <col min="1808" max="2048" width="9.140625" style="56"/>
    <col min="2049" max="2049" width="12.42578125" style="56" customWidth="1"/>
    <col min="2050" max="2050" width="10.85546875" style="56" customWidth="1"/>
    <col min="2051" max="2051" width="12.42578125" style="56" customWidth="1"/>
    <col min="2052" max="2052" width="12.140625" style="56" customWidth="1"/>
    <col min="2053" max="2053" width="12.85546875" style="56" customWidth="1"/>
    <col min="2054" max="2054" width="11.140625" style="56" customWidth="1"/>
    <col min="2055" max="2055" width="10.5703125" style="56" customWidth="1"/>
    <col min="2056" max="2056" width="12.85546875" style="56" customWidth="1"/>
    <col min="2057" max="2057" width="11" style="56" customWidth="1"/>
    <col min="2058" max="2058" width="15.7109375" style="56" customWidth="1"/>
    <col min="2059" max="2059" width="12.5703125" style="56" customWidth="1"/>
    <col min="2060" max="2060" width="13.42578125" style="56" customWidth="1"/>
    <col min="2061" max="2061" width="12.42578125" style="56" customWidth="1"/>
    <col min="2062" max="2062" width="12.7109375" style="56" customWidth="1"/>
    <col min="2063" max="2063" width="11.42578125" style="56" customWidth="1"/>
    <col min="2064" max="2304" width="9.140625" style="56"/>
    <col min="2305" max="2305" width="12.42578125" style="56" customWidth="1"/>
    <col min="2306" max="2306" width="10.85546875" style="56" customWidth="1"/>
    <col min="2307" max="2307" width="12.42578125" style="56" customWidth="1"/>
    <col min="2308" max="2308" width="12.140625" style="56" customWidth="1"/>
    <col min="2309" max="2309" width="12.85546875" style="56" customWidth="1"/>
    <col min="2310" max="2310" width="11.140625" style="56" customWidth="1"/>
    <col min="2311" max="2311" width="10.5703125" style="56" customWidth="1"/>
    <col min="2312" max="2312" width="12.85546875" style="56" customWidth="1"/>
    <col min="2313" max="2313" width="11" style="56" customWidth="1"/>
    <col min="2314" max="2314" width="15.7109375" style="56" customWidth="1"/>
    <col min="2315" max="2315" width="12.5703125" style="56" customWidth="1"/>
    <col min="2316" max="2316" width="13.42578125" style="56" customWidth="1"/>
    <col min="2317" max="2317" width="12.42578125" style="56" customWidth="1"/>
    <col min="2318" max="2318" width="12.7109375" style="56" customWidth="1"/>
    <col min="2319" max="2319" width="11.42578125" style="56" customWidth="1"/>
    <col min="2320" max="2560" width="9.140625" style="56"/>
    <col min="2561" max="2561" width="12.42578125" style="56" customWidth="1"/>
    <col min="2562" max="2562" width="10.85546875" style="56" customWidth="1"/>
    <col min="2563" max="2563" width="12.42578125" style="56" customWidth="1"/>
    <col min="2564" max="2564" width="12.140625" style="56" customWidth="1"/>
    <col min="2565" max="2565" width="12.85546875" style="56" customWidth="1"/>
    <col min="2566" max="2566" width="11.140625" style="56" customWidth="1"/>
    <col min="2567" max="2567" width="10.5703125" style="56" customWidth="1"/>
    <col min="2568" max="2568" width="12.85546875" style="56" customWidth="1"/>
    <col min="2569" max="2569" width="11" style="56" customWidth="1"/>
    <col min="2570" max="2570" width="15.7109375" style="56" customWidth="1"/>
    <col min="2571" max="2571" width="12.5703125" style="56" customWidth="1"/>
    <col min="2572" max="2572" width="13.42578125" style="56" customWidth="1"/>
    <col min="2573" max="2573" width="12.42578125" style="56" customWidth="1"/>
    <col min="2574" max="2574" width="12.7109375" style="56" customWidth="1"/>
    <col min="2575" max="2575" width="11.42578125" style="56" customWidth="1"/>
    <col min="2576" max="2816" width="9.140625" style="56"/>
    <col min="2817" max="2817" width="12.42578125" style="56" customWidth="1"/>
    <col min="2818" max="2818" width="10.85546875" style="56" customWidth="1"/>
    <col min="2819" max="2819" width="12.42578125" style="56" customWidth="1"/>
    <col min="2820" max="2820" width="12.140625" style="56" customWidth="1"/>
    <col min="2821" max="2821" width="12.85546875" style="56" customWidth="1"/>
    <col min="2822" max="2822" width="11.140625" style="56" customWidth="1"/>
    <col min="2823" max="2823" width="10.5703125" style="56" customWidth="1"/>
    <col min="2824" max="2824" width="12.85546875" style="56" customWidth="1"/>
    <col min="2825" max="2825" width="11" style="56" customWidth="1"/>
    <col min="2826" max="2826" width="15.7109375" style="56" customWidth="1"/>
    <col min="2827" max="2827" width="12.5703125" style="56" customWidth="1"/>
    <col min="2828" max="2828" width="13.42578125" style="56" customWidth="1"/>
    <col min="2829" max="2829" width="12.42578125" style="56" customWidth="1"/>
    <col min="2830" max="2830" width="12.7109375" style="56" customWidth="1"/>
    <col min="2831" max="2831" width="11.42578125" style="56" customWidth="1"/>
    <col min="2832" max="3072" width="9.140625" style="56"/>
    <col min="3073" max="3073" width="12.42578125" style="56" customWidth="1"/>
    <col min="3074" max="3074" width="10.85546875" style="56" customWidth="1"/>
    <col min="3075" max="3075" width="12.42578125" style="56" customWidth="1"/>
    <col min="3076" max="3076" width="12.140625" style="56" customWidth="1"/>
    <col min="3077" max="3077" width="12.85546875" style="56" customWidth="1"/>
    <col min="3078" max="3078" width="11.140625" style="56" customWidth="1"/>
    <col min="3079" max="3079" width="10.5703125" style="56" customWidth="1"/>
    <col min="3080" max="3080" width="12.85546875" style="56" customWidth="1"/>
    <col min="3081" max="3081" width="11" style="56" customWidth="1"/>
    <col min="3082" max="3082" width="15.7109375" style="56" customWidth="1"/>
    <col min="3083" max="3083" width="12.5703125" style="56" customWidth="1"/>
    <col min="3084" max="3084" width="13.42578125" style="56" customWidth="1"/>
    <col min="3085" max="3085" width="12.42578125" style="56" customWidth="1"/>
    <col min="3086" max="3086" width="12.7109375" style="56" customWidth="1"/>
    <col min="3087" max="3087" width="11.42578125" style="56" customWidth="1"/>
    <col min="3088" max="3328" width="9.140625" style="56"/>
    <col min="3329" max="3329" width="12.42578125" style="56" customWidth="1"/>
    <col min="3330" max="3330" width="10.85546875" style="56" customWidth="1"/>
    <col min="3331" max="3331" width="12.42578125" style="56" customWidth="1"/>
    <col min="3332" max="3332" width="12.140625" style="56" customWidth="1"/>
    <col min="3333" max="3333" width="12.85546875" style="56" customWidth="1"/>
    <col min="3334" max="3334" width="11.140625" style="56" customWidth="1"/>
    <col min="3335" max="3335" width="10.5703125" style="56" customWidth="1"/>
    <col min="3336" max="3336" width="12.85546875" style="56" customWidth="1"/>
    <col min="3337" max="3337" width="11" style="56" customWidth="1"/>
    <col min="3338" max="3338" width="15.7109375" style="56" customWidth="1"/>
    <col min="3339" max="3339" width="12.5703125" style="56" customWidth="1"/>
    <col min="3340" max="3340" width="13.42578125" style="56" customWidth="1"/>
    <col min="3341" max="3341" width="12.42578125" style="56" customWidth="1"/>
    <col min="3342" max="3342" width="12.7109375" style="56" customWidth="1"/>
    <col min="3343" max="3343" width="11.42578125" style="56" customWidth="1"/>
    <col min="3344" max="3584" width="9.140625" style="56"/>
    <col min="3585" max="3585" width="12.42578125" style="56" customWidth="1"/>
    <col min="3586" max="3586" width="10.85546875" style="56" customWidth="1"/>
    <col min="3587" max="3587" width="12.42578125" style="56" customWidth="1"/>
    <col min="3588" max="3588" width="12.140625" style="56" customWidth="1"/>
    <col min="3589" max="3589" width="12.85546875" style="56" customWidth="1"/>
    <col min="3590" max="3590" width="11.140625" style="56" customWidth="1"/>
    <col min="3591" max="3591" width="10.5703125" style="56" customWidth="1"/>
    <col min="3592" max="3592" width="12.85546875" style="56" customWidth="1"/>
    <col min="3593" max="3593" width="11" style="56" customWidth="1"/>
    <col min="3594" max="3594" width="15.7109375" style="56" customWidth="1"/>
    <col min="3595" max="3595" width="12.5703125" style="56" customWidth="1"/>
    <col min="3596" max="3596" width="13.42578125" style="56" customWidth="1"/>
    <col min="3597" max="3597" width="12.42578125" style="56" customWidth="1"/>
    <col min="3598" max="3598" width="12.7109375" style="56" customWidth="1"/>
    <col min="3599" max="3599" width="11.42578125" style="56" customWidth="1"/>
    <col min="3600" max="3840" width="9.140625" style="56"/>
    <col min="3841" max="3841" width="12.42578125" style="56" customWidth="1"/>
    <col min="3842" max="3842" width="10.85546875" style="56" customWidth="1"/>
    <col min="3843" max="3843" width="12.42578125" style="56" customWidth="1"/>
    <col min="3844" max="3844" width="12.140625" style="56" customWidth="1"/>
    <col min="3845" max="3845" width="12.85546875" style="56" customWidth="1"/>
    <col min="3846" max="3846" width="11.140625" style="56" customWidth="1"/>
    <col min="3847" max="3847" width="10.5703125" style="56" customWidth="1"/>
    <col min="3848" max="3848" width="12.85546875" style="56" customWidth="1"/>
    <col min="3849" max="3849" width="11" style="56" customWidth="1"/>
    <col min="3850" max="3850" width="15.7109375" style="56" customWidth="1"/>
    <col min="3851" max="3851" width="12.5703125" style="56" customWidth="1"/>
    <col min="3852" max="3852" width="13.42578125" style="56" customWidth="1"/>
    <col min="3853" max="3853" width="12.42578125" style="56" customWidth="1"/>
    <col min="3854" max="3854" width="12.7109375" style="56" customWidth="1"/>
    <col min="3855" max="3855" width="11.42578125" style="56" customWidth="1"/>
    <col min="3856" max="4096" width="9.140625" style="56"/>
    <col min="4097" max="4097" width="12.42578125" style="56" customWidth="1"/>
    <col min="4098" max="4098" width="10.85546875" style="56" customWidth="1"/>
    <col min="4099" max="4099" width="12.42578125" style="56" customWidth="1"/>
    <col min="4100" max="4100" width="12.140625" style="56" customWidth="1"/>
    <col min="4101" max="4101" width="12.85546875" style="56" customWidth="1"/>
    <col min="4102" max="4102" width="11.140625" style="56" customWidth="1"/>
    <col min="4103" max="4103" width="10.5703125" style="56" customWidth="1"/>
    <col min="4104" max="4104" width="12.85546875" style="56" customWidth="1"/>
    <col min="4105" max="4105" width="11" style="56" customWidth="1"/>
    <col min="4106" max="4106" width="15.7109375" style="56" customWidth="1"/>
    <col min="4107" max="4107" width="12.5703125" style="56" customWidth="1"/>
    <col min="4108" max="4108" width="13.42578125" style="56" customWidth="1"/>
    <col min="4109" max="4109" width="12.42578125" style="56" customWidth="1"/>
    <col min="4110" max="4110" width="12.7109375" style="56" customWidth="1"/>
    <col min="4111" max="4111" width="11.42578125" style="56" customWidth="1"/>
    <col min="4112" max="4352" width="9.140625" style="56"/>
    <col min="4353" max="4353" width="12.42578125" style="56" customWidth="1"/>
    <col min="4354" max="4354" width="10.85546875" style="56" customWidth="1"/>
    <col min="4355" max="4355" width="12.42578125" style="56" customWidth="1"/>
    <col min="4356" max="4356" width="12.140625" style="56" customWidth="1"/>
    <col min="4357" max="4357" width="12.85546875" style="56" customWidth="1"/>
    <col min="4358" max="4358" width="11.140625" style="56" customWidth="1"/>
    <col min="4359" max="4359" width="10.5703125" style="56" customWidth="1"/>
    <col min="4360" max="4360" width="12.85546875" style="56" customWidth="1"/>
    <col min="4361" max="4361" width="11" style="56" customWidth="1"/>
    <col min="4362" max="4362" width="15.7109375" style="56" customWidth="1"/>
    <col min="4363" max="4363" width="12.5703125" style="56" customWidth="1"/>
    <col min="4364" max="4364" width="13.42578125" style="56" customWidth="1"/>
    <col min="4365" max="4365" width="12.42578125" style="56" customWidth="1"/>
    <col min="4366" max="4366" width="12.7109375" style="56" customWidth="1"/>
    <col min="4367" max="4367" width="11.42578125" style="56" customWidth="1"/>
    <col min="4368" max="4608" width="9.140625" style="56"/>
    <col min="4609" max="4609" width="12.42578125" style="56" customWidth="1"/>
    <col min="4610" max="4610" width="10.85546875" style="56" customWidth="1"/>
    <col min="4611" max="4611" width="12.42578125" style="56" customWidth="1"/>
    <col min="4612" max="4612" width="12.140625" style="56" customWidth="1"/>
    <col min="4613" max="4613" width="12.85546875" style="56" customWidth="1"/>
    <col min="4614" max="4614" width="11.140625" style="56" customWidth="1"/>
    <col min="4615" max="4615" width="10.5703125" style="56" customWidth="1"/>
    <col min="4616" max="4616" width="12.85546875" style="56" customWidth="1"/>
    <col min="4617" max="4617" width="11" style="56" customWidth="1"/>
    <col min="4618" max="4618" width="15.7109375" style="56" customWidth="1"/>
    <col min="4619" max="4619" width="12.5703125" style="56" customWidth="1"/>
    <col min="4620" max="4620" width="13.42578125" style="56" customWidth="1"/>
    <col min="4621" max="4621" width="12.42578125" style="56" customWidth="1"/>
    <col min="4622" max="4622" width="12.7109375" style="56" customWidth="1"/>
    <col min="4623" max="4623" width="11.42578125" style="56" customWidth="1"/>
    <col min="4624" max="4864" width="9.140625" style="56"/>
    <col min="4865" max="4865" width="12.42578125" style="56" customWidth="1"/>
    <col min="4866" max="4866" width="10.85546875" style="56" customWidth="1"/>
    <col min="4867" max="4867" width="12.42578125" style="56" customWidth="1"/>
    <col min="4868" max="4868" width="12.140625" style="56" customWidth="1"/>
    <col min="4869" max="4869" width="12.85546875" style="56" customWidth="1"/>
    <col min="4870" max="4870" width="11.140625" style="56" customWidth="1"/>
    <col min="4871" max="4871" width="10.5703125" style="56" customWidth="1"/>
    <col min="4872" max="4872" width="12.85546875" style="56" customWidth="1"/>
    <col min="4873" max="4873" width="11" style="56" customWidth="1"/>
    <col min="4874" max="4874" width="15.7109375" style="56" customWidth="1"/>
    <col min="4875" max="4875" width="12.5703125" style="56" customWidth="1"/>
    <col min="4876" max="4876" width="13.42578125" style="56" customWidth="1"/>
    <col min="4877" max="4877" width="12.42578125" style="56" customWidth="1"/>
    <col min="4878" max="4878" width="12.7109375" style="56" customWidth="1"/>
    <col min="4879" max="4879" width="11.42578125" style="56" customWidth="1"/>
    <col min="4880" max="5120" width="9.140625" style="56"/>
    <col min="5121" max="5121" width="12.42578125" style="56" customWidth="1"/>
    <col min="5122" max="5122" width="10.85546875" style="56" customWidth="1"/>
    <col min="5123" max="5123" width="12.42578125" style="56" customWidth="1"/>
    <col min="5124" max="5124" width="12.140625" style="56" customWidth="1"/>
    <col min="5125" max="5125" width="12.85546875" style="56" customWidth="1"/>
    <col min="5126" max="5126" width="11.140625" style="56" customWidth="1"/>
    <col min="5127" max="5127" width="10.5703125" style="56" customWidth="1"/>
    <col min="5128" max="5128" width="12.85546875" style="56" customWidth="1"/>
    <col min="5129" max="5129" width="11" style="56" customWidth="1"/>
    <col min="5130" max="5130" width="15.7109375" style="56" customWidth="1"/>
    <col min="5131" max="5131" width="12.5703125" style="56" customWidth="1"/>
    <col min="5132" max="5132" width="13.42578125" style="56" customWidth="1"/>
    <col min="5133" max="5133" width="12.42578125" style="56" customWidth="1"/>
    <col min="5134" max="5134" width="12.7109375" style="56" customWidth="1"/>
    <col min="5135" max="5135" width="11.42578125" style="56" customWidth="1"/>
    <col min="5136" max="5376" width="9.140625" style="56"/>
    <col min="5377" max="5377" width="12.42578125" style="56" customWidth="1"/>
    <col min="5378" max="5378" width="10.85546875" style="56" customWidth="1"/>
    <col min="5379" max="5379" width="12.42578125" style="56" customWidth="1"/>
    <col min="5380" max="5380" width="12.140625" style="56" customWidth="1"/>
    <col min="5381" max="5381" width="12.85546875" style="56" customWidth="1"/>
    <col min="5382" max="5382" width="11.140625" style="56" customWidth="1"/>
    <col min="5383" max="5383" width="10.5703125" style="56" customWidth="1"/>
    <col min="5384" max="5384" width="12.85546875" style="56" customWidth="1"/>
    <col min="5385" max="5385" width="11" style="56" customWidth="1"/>
    <col min="5386" max="5386" width="15.7109375" style="56" customWidth="1"/>
    <col min="5387" max="5387" width="12.5703125" style="56" customWidth="1"/>
    <col min="5388" max="5388" width="13.42578125" style="56" customWidth="1"/>
    <col min="5389" max="5389" width="12.42578125" style="56" customWidth="1"/>
    <col min="5390" max="5390" width="12.7109375" style="56" customWidth="1"/>
    <col min="5391" max="5391" width="11.42578125" style="56" customWidth="1"/>
    <col min="5392" max="5632" width="9.140625" style="56"/>
    <col min="5633" max="5633" width="12.42578125" style="56" customWidth="1"/>
    <col min="5634" max="5634" width="10.85546875" style="56" customWidth="1"/>
    <col min="5635" max="5635" width="12.42578125" style="56" customWidth="1"/>
    <col min="5636" max="5636" width="12.140625" style="56" customWidth="1"/>
    <col min="5637" max="5637" width="12.85546875" style="56" customWidth="1"/>
    <col min="5638" max="5638" width="11.140625" style="56" customWidth="1"/>
    <col min="5639" max="5639" width="10.5703125" style="56" customWidth="1"/>
    <col min="5640" max="5640" width="12.85546875" style="56" customWidth="1"/>
    <col min="5641" max="5641" width="11" style="56" customWidth="1"/>
    <col min="5642" max="5642" width="15.7109375" style="56" customWidth="1"/>
    <col min="5643" max="5643" width="12.5703125" style="56" customWidth="1"/>
    <col min="5644" max="5644" width="13.42578125" style="56" customWidth="1"/>
    <col min="5645" max="5645" width="12.42578125" style="56" customWidth="1"/>
    <col min="5646" max="5646" width="12.7109375" style="56" customWidth="1"/>
    <col min="5647" max="5647" width="11.42578125" style="56" customWidth="1"/>
    <col min="5648" max="5888" width="9.140625" style="56"/>
    <col min="5889" max="5889" width="12.42578125" style="56" customWidth="1"/>
    <col min="5890" max="5890" width="10.85546875" style="56" customWidth="1"/>
    <col min="5891" max="5891" width="12.42578125" style="56" customWidth="1"/>
    <col min="5892" max="5892" width="12.140625" style="56" customWidth="1"/>
    <col min="5893" max="5893" width="12.85546875" style="56" customWidth="1"/>
    <col min="5894" max="5894" width="11.140625" style="56" customWidth="1"/>
    <col min="5895" max="5895" width="10.5703125" style="56" customWidth="1"/>
    <col min="5896" max="5896" width="12.85546875" style="56" customWidth="1"/>
    <col min="5897" max="5897" width="11" style="56" customWidth="1"/>
    <col min="5898" max="5898" width="15.7109375" style="56" customWidth="1"/>
    <col min="5899" max="5899" width="12.5703125" style="56" customWidth="1"/>
    <col min="5900" max="5900" width="13.42578125" style="56" customWidth="1"/>
    <col min="5901" max="5901" width="12.42578125" style="56" customWidth="1"/>
    <col min="5902" max="5902" width="12.7109375" style="56" customWidth="1"/>
    <col min="5903" max="5903" width="11.42578125" style="56" customWidth="1"/>
    <col min="5904" max="6144" width="9.140625" style="56"/>
    <col min="6145" max="6145" width="12.42578125" style="56" customWidth="1"/>
    <col min="6146" max="6146" width="10.85546875" style="56" customWidth="1"/>
    <col min="6147" max="6147" width="12.42578125" style="56" customWidth="1"/>
    <col min="6148" max="6148" width="12.140625" style="56" customWidth="1"/>
    <col min="6149" max="6149" width="12.85546875" style="56" customWidth="1"/>
    <col min="6150" max="6150" width="11.140625" style="56" customWidth="1"/>
    <col min="6151" max="6151" width="10.5703125" style="56" customWidth="1"/>
    <col min="6152" max="6152" width="12.85546875" style="56" customWidth="1"/>
    <col min="6153" max="6153" width="11" style="56" customWidth="1"/>
    <col min="6154" max="6154" width="15.7109375" style="56" customWidth="1"/>
    <col min="6155" max="6155" width="12.5703125" style="56" customWidth="1"/>
    <col min="6156" max="6156" width="13.42578125" style="56" customWidth="1"/>
    <col min="6157" max="6157" width="12.42578125" style="56" customWidth="1"/>
    <col min="6158" max="6158" width="12.7109375" style="56" customWidth="1"/>
    <col min="6159" max="6159" width="11.42578125" style="56" customWidth="1"/>
    <col min="6160" max="6400" width="9.140625" style="56"/>
    <col min="6401" max="6401" width="12.42578125" style="56" customWidth="1"/>
    <col min="6402" max="6402" width="10.85546875" style="56" customWidth="1"/>
    <col min="6403" max="6403" width="12.42578125" style="56" customWidth="1"/>
    <col min="6404" max="6404" width="12.140625" style="56" customWidth="1"/>
    <col min="6405" max="6405" width="12.85546875" style="56" customWidth="1"/>
    <col min="6406" max="6406" width="11.140625" style="56" customWidth="1"/>
    <col min="6407" max="6407" width="10.5703125" style="56" customWidth="1"/>
    <col min="6408" max="6408" width="12.85546875" style="56" customWidth="1"/>
    <col min="6409" max="6409" width="11" style="56" customWidth="1"/>
    <col min="6410" max="6410" width="15.7109375" style="56" customWidth="1"/>
    <col min="6411" max="6411" width="12.5703125" style="56" customWidth="1"/>
    <col min="6412" max="6412" width="13.42578125" style="56" customWidth="1"/>
    <col min="6413" max="6413" width="12.42578125" style="56" customWidth="1"/>
    <col min="6414" max="6414" width="12.7109375" style="56" customWidth="1"/>
    <col min="6415" max="6415" width="11.42578125" style="56" customWidth="1"/>
    <col min="6416" max="6656" width="9.140625" style="56"/>
    <col min="6657" max="6657" width="12.42578125" style="56" customWidth="1"/>
    <col min="6658" max="6658" width="10.85546875" style="56" customWidth="1"/>
    <col min="6659" max="6659" width="12.42578125" style="56" customWidth="1"/>
    <col min="6660" max="6660" width="12.140625" style="56" customWidth="1"/>
    <col min="6661" max="6661" width="12.85546875" style="56" customWidth="1"/>
    <col min="6662" max="6662" width="11.140625" style="56" customWidth="1"/>
    <col min="6663" max="6663" width="10.5703125" style="56" customWidth="1"/>
    <col min="6664" max="6664" width="12.85546875" style="56" customWidth="1"/>
    <col min="6665" max="6665" width="11" style="56" customWidth="1"/>
    <col min="6666" max="6666" width="15.7109375" style="56" customWidth="1"/>
    <col min="6667" max="6667" width="12.5703125" style="56" customWidth="1"/>
    <col min="6668" max="6668" width="13.42578125" style="56" customWidth="1"/>
    <col min="6669" max="6669" width="12.42578125" style="56" customWidth="1"/>
    <col min="6670" max="6670" width="12.7109375" style="56" customWidth="1"/>
    <col min="6671" max="6671" width="11.42578125" style="56" customWidth="1"/>
    <col min="6672" max="6912" width="9.140625" style="56"/>
    <col min="6913" max="6913" width="12.42578125" style="56" customWidth="1"/>
    <col min="6914" max="6914" width="10.85546875" style="56" customWidth="1"/>
    <col min="6915" max="6915" width="12.42578125" style="56" customWidth="1"/>
    <col min="6916" max="6916" width="12.140625" style="56" customWidth="1"/>
    <col min="6917" max="6917" width="12.85546875" style="56" customWidth="1"/>
    <col min="6918" max="6918" width="11.140625" style="56" customWidth="1"/>
    <col min="6919" max="6919" width="10.5703125" style="56" customWidth="1"/>
    <col min="6920" max="6920" width="12.85546875" style="56" customWidth="1"/>
    <col min="6921" max="6921" width="11" style="56" customWidth="1"/>
    <col min="6922" max="6922" width="15.7109375" style="56" customWidth="1"/>
    <col min="6923" max="6923" width="12.5703125" style="56" customWidth="1"/>
    <col min="6924" max="6924" width="13.42578125" style="56" customWidth="1"/>
    <col min="6925" max="6925" width="12.42578125" style="56" customWidth="1"/>
    <col min="6926" max="6926" width="12.7109375" style="56" customWidth="1"/>
    <col min="6927" max="6927" width="11.42578125" style="56" customWidth="1"/>
    <col min="6928" max="7168" width="9.140625" style="56"/>
    <col min="7169" max="7169" width="12.42578125" style="56" customWidth="1"/>
    <col min="7170" max="7170" width="10.85546875" style="56" customWidth="1"/>
    <col min="7171" max="7171" width="12.42578125" style="56" customWidth="1"/>
    <col min="7172" max="7172" width="12.140625" style="56" customWidth="1"/>
    <col min="7173" max="7173" width="12.85546875" style="56" customWidth="1"/>
    <col min="7174" max="7174" width="11.140625" style="56" customWidth="1"/>
    <col min="7175" max="7175" width="10.5703125" style="56" customWidth="1"/>
    <col min="7176" max="7176" width="12.85546875" style="56" customWidth="1"/>
    <col min="7177" max="7177" width="11" style="56" customWidth="1"/>
    <col min="7178" max="7178" width="15.7109375" style="56" customWidth="1"/>
    <col min="7179" max="7179" width="12.5703125" style="56" customWidth="1"/>
    <col min="7180" max="7180" width="13.42578125" style="56" customWidth="1"/>
    <col min="7181" max="7181" width="12.42578125" style="56" customWidth="1"/>
    <col min="7182" max="7182" width="12.7109375" style="56" customWidth="1"/>
    <col min="7183" max="7183" width="11.42578125" style="56" customWidth="1"/>
    <col min="7184" max="7424" width="9.140625" style="56"/>
    <col min="7425" max="7425" width="12.42578125" style="56" customWidth="1"/>
    <col min="7426" max="7426" width="10.85546875" style="56" customWidth="1"/>
    <col min="7427" max="7427" width="12.42578125" style="56" customWidth="1"/>
    <col min="7428" max="7428" width="12.140625" style="56" customWidth="1"/>
    <col min="7429" max="7429" width="12.85546875" style="56" customWidth="1"/>
    <col min="7430" max="7430" width="11.140625" style="56" customWidth="1"/>
    <col min="7431" max="7431" width="10.5703125" style="56" customWidth="1"/>
    <col min="7432" max="7432" width="12.85546875" style="56" customWidth="1"/>
    <col min="7433" max="7433" width="11" style="56" customWidth="1"/>
    <col min="7434" max="7434" width="15.7109375" style="56" customWidth="1"/>
    <col min="7435" max="7435" width="12.5703125" style="56" customWidth="1"/>
    <col min="7436" max="7436" width="13.42578125" style="56" customWidth="1"/>
    <col min="7437" max="7437" width="12.42578125" style="56" customWidth="1"/>
    <col min="7438" max="7438" width="12.7109375" style="56" customWidth="1"/>
    <col min="7439" max="7439" width="11.42578125" style="56" customWidth="1"/>
    <col min="7440" max="7680" width="9.140625" style="56"/>
    <col min="7681" max="7681" width="12.42578125" style="56" customWidth="1"/>
    <col min="7682" max="7682" width="10.85546875" style="56" customWidth="1"/>
    <col min="7683" max="7683" width="12.42578125" style="56" customWidth="1"/>
    <col min="7684" max="7684" width="12.140625" style="56" customWidth="1"/>
    <col min="7685" max="7685" width="12.85546875" style="56" customWidth="1"/>
    <col min="7686" max="7686" width="11.140625" style="56" customWidth="1"/>
    <col min="7687" max="7687" width="10.5703125" style="56" customWidth="1"/>
    <col min="7688" max="7688" width="12.85546875" style="56" customWidth="1"/>
    <col min="7689" max="7689" width="11" style="56" customWidth="1"/>
    <col min="7690" max="7690" width="15.7109375" style="56" customWidth="1"/>
    <col min="7691" max="7691" width="12.5703125" style="56" customWidth="1"/>
    <col min="7692" max="7692" width="13.42578125" style="56" customWidth="1"/>
    <col min="7693" max="7693" width="12.42578125" style="56" customWidth="1"/>
    <col min="7694" max="7694" width="12.7109375" style="56" customWidth="1"/>
    <col min="7695" max="7695" width="11.42578125" style="56" customWidth="1"/>
    <col min="7696" max="7936" width="9.140625" style="56"/>
    <col min="7937" max="7937" width="12.42578125" style="56" customWidth="1"/>
    <col min="7938" max="7938" width="10.85546875" style="56" customWidth="1"/>
    <col min="7939" max="7939" width="12.42578125" style="56" customWidth="1"/>
    <col min="7940" max="7940" width="12.140625" style="56" customWidth="1"/>
    <col min="7941" max="7941" width="12.85546875" style="56" customWidth="1"/>
    <col min="7942" max="7942" width="11.140625" style="56" customWidth="1"/>
    <col min="7943" max="7943" width="10.5703125" style="56" customWidth="1"/>
    <col min="7944" max="7944" width="12.85546875" style="56" customWidth="1"/>
    <col min="7945" max="7945" width="11" style="56" customWidth="1"/>
    <col min="7946" max="7946" width="15.7109375" style="56" customWidth="1"/>
    <col min="7947" max="7947" width="12.5703125" style="56" customWidth="1"/>
    <col min="7948" max="7948" width="13.42578125" style="56" customWidth="1"/>
    <col min="7949" max="7949" width="12.42578125" style="56" customWidth="1"/>
    <col min="7950" max="7950" width="12.7109375" style="56" customWidth="1"/>
    <col min="7951" max="7951" width="11.42578125" style="56" customWidth="1"/>
    <col min="7952" max="8192" width="9.140625" style="56"/>
    <col min="8193" max="8193" width="12.42578125" style="56" customWidth="1"/>
    <col min="8194" max="8194" width="10.85546875" style="56" customWidth="1"/>
    <col min="8195" max="8195" width="12.42578125" style="56" customWidth="1"/>
    <col min="8196" max="8196" width="12.140625" style="56" customWidth="1"/>
    <col min="8197" max="8197" width="12.85546875" style="56" customWidth="1"/>
    <col min="8198" max="8198" width="11.140625" style="56" customWidth="1"/>
    <col min="8199" max="8199" width="10.5703125" style="56" customWidth="1"/>
    <col min="8200" max="8200" width="12.85546875" style="56" customWidth="1"/>
    <col min="8201" max="8201" width="11" style="56" customWidth="1"/>
    <col min="8202" max="8202" width="15.7109375" style="56" customWidth="1"/>
    <col min="8203" max="8203" width="12.5703125" style="56" customWidth="1"/>
    <col min="8204" max="8204" width="13.42578125" style="56" customWidth="1"/>
    <col min="8205" max="8205" width="12.42578125" style="56" customWidth="1"/>
    <col min="8206" max="8206" width="12.7109375" style="56" customWidth="1"/>
    <col min="8207" max="8207" width="11.42578125" style="56" customWidth="1"/>
    <col min="8208" max="8448" width="9.140625" style="56"/>
    <col min="8449" max="8449" width="12.42578125" style="56" customWidth="1"/>
    <col min="8450" max="8450" width="10.85546875" style="56" customWidth="1"/>
    <col min="8451" max="8451" width="12.42578125" style="56" customWidth="1"/>
    <col min="8452" max="8452" width="12.140625" style="56" customWidth="1"/>
    <col min="8453" max="8453" width="12.85546875" style="56" customWidth="1"/>
    <col min="8454" max="8454" width="11.140625" style="56" customWidth="1"/>
    <col min="8455" max="8455" width="10.5703125" style="56" customWidth="1"/>
    <col min="8456" max="8456" width="12.85546875" style="56" customWidth="1"/>
    <col min="8457" max="8457" width="11" style="56" customWidth="1"/>
    <col min="8458" max="8458" width="15.7109375" style="56" customWidth="1"/>
    <col min="8459" max="8459" width="12.5703125" style="56" customWidth="1"/>
    <col min="8460" max="8460" width="13.42578125" style="56" customWidth="1"/>
    <col min="8461" max="8461" width="12.42578125" style="56" customWidth="1"/>
    <col min="8462" max="8462" width="12.7109375" style="56" customWidth="1"/>
    <col min="8463" max="8463" width="11.42578125" style="56" customWidth="1"/>
    <col min="8464" max="8704" width="9.140625" style="56"/>
    <col min="8705" max="8705" width="12.42578125" style="56" customWidth="1"/>
    <col min="8706" max="8706" width="10.85546875" style="56" customWidth="1"/>
    <col min="8707" max="8707" width="12.42578125" style="56" customWidth="1"/>
    <col min="8708" max="8708" width="12.140625" style="56" customWidth="1"/>
    <col min="8709" max="8709" width="12.85546875" style="56" customWidth="1"/>
    <col min="8710" max="8710" width="11.140625" style="56" customWidth="1"/>
    <col min="8711" max="8711" width="10.5703125" style="56" customWidth="1"/>
    <col min="8712" max="8712" width="12.85546875" style="56" customWidth="1"/>
    <col min="8713" max="8713" width="11" style="56" customWidth="1"/>
    <col min="8714" max="8714" width="15.7109375" style="56" customWidth="1"/>
    <col min="8715" max="8715" width="12.5703125" style="56" customWidth="1"/>
    <col min="8716" max="8716" width="13.42578125" style="56" customWidth="1"/>
    <col min="8717" max="8717" width="12.42578125" style="56" customWidth="1"/>
    <col min="8718" max="8718" width="12.7109375" style="56" customWidth="1"/>
    <col min="8719" max="8719" width="11.42578125" style="56" customWidth="1"/>
    <col min="8720" max="8960" width="9.140625" style="56"/>
    <col min="8961" max="8961" width="12.42578125" style="56" customWidth="1"/>
    <col min="8962" max="8962" width="10.85546875" style="56" customWidth="1"/>
    <col min="8963" max="8963" width="12.42578125" style="56" customWidth="1"/>
    <col min="8964" max="8964" width="12.140625" style="56" customWidth="1"/>
    <col min="8965" max="8965" width="12.85546875" style="56" customWidth="1"/>
    <col min="8966" max="8966" width="11.140625" style="56" customWidth="1"/>
    <col min="8967" max="8967" width="10.5703125" style="56" customWidth="1"/>
    <col min="8968" max="8968" width="12.85546875" style="56" customWidth="1"/>
    <col min="8969" max="8969" width="11" style="56" customWidth="1"/>
    <col min="8970" max="8970" width="15.7109375" style="56" customWidth="1"/>
    <col min="8971" max="8971" width="12.5703125" style="56" customWidth="1"/>
    <col min="8972" max="8972" width="13.42578125" style="56" customWidth="1"/>
    <col min="8973" max="8973" width="12.42578125" style="56" customWidth="1"/>
    <col min="8974" max="8974" width="12.7109375" style="56" customWidth="1"/>
    <col min="8975" max="8975" width="11.42578125" style="56" customWidth="1"/>
    <col min="8976" max="9216" width="9.140625" style="56"/>
    <col min="9217" max="9217" width="12.42578125" style="56" customWidth="1"/>
    <col min="9218" max="9218" width="10.85546875" style="56" customWidth="1"/>
    <col min="9219" max="9219" width="12.42578125" style="56" customWidth="1"/>
    <col min="9220" max="9220" width="12.140625" style="56" customWidth="1"/>
    <col min="9221" max="9221" width="12.85546875" style="56" customWidth="1"/>
    <col min="9222" max="9222" width="11.140625" style="56" customWidth="1"/>
    <col min="9223" max="9223" width="10.5703125" style="56" customWidth="1"/>
    <col min="9224" max="9224" width="12.85546875" style="56" customWidth="1"/>
    <col min="9225" max="9225" width="11" style="56" customWidth="1"/>
    <col min="9226" max="9226" width="15.7109375" style="56" customWidth="1"/>
    <col min="9227" max="9227" width="12.5703125" style="56" customWidth="1"/>
    <col min="9228" max="9228" width="13.42578125" style="56" customWidth="1"/>
    <col min="9229" max="9229" width="12.42578125" style="56" customWidth="1"/>
    <col min="9230" max="9230" width="12.7109375" style="56" customWidth="1"/>
    <col min="9231" max="9231" width="11.42578125" style="56" customWidth="1"/>
    <col min="9232" max="9472" width="9.140625" style="56"/>
    <col min="9473" max="9473" width="12.42578125" style="56" customWidth="1"/>
    <col min="9474" max="9474" width="10.85546875" style="56" customWidth="1"/>
    <col min="9475" max="9475" width="12.42578125" style="56" customWidth="1"/>
    <col min="9476" max="9476" width="12.140625" style="56" customWidth="1"/>
    <col min="9477" max="9477" width="12.85546875" style="56" customWidth="1"/>
    <col min="9478" max="9478" width="11.140625" style="56" customWidth="1"/>
    <col min="9479" max="9479" width="10.5703125" style="56" customWidth="1"/>
    <col min="9480" max="9480" width="12.85546875" style="56" customWidth="1"/>
    <col min="9481" max="9481" width="11" style="56" customWidth="1"/>
    <col min="9482" max="9482" width="15.7109375" style="56" customWidth="1"/>
    <col min="9483" max="9483" width="12.5703125" style="56" customWidth="1"/>
    <col min="9484" max="9484" width="13.42578125" style="56" customWidth="1"/>
    <col min="9485" max="9485" width="12.42578125" style="56" customWidth="1"/>
    <col min="9486" max="9486" width="12.7109375" style="56" customWidth="1"/>
    <col min="9487" max="9487" width="11.42578125" style="56" customWidth="1"/>
    <col min="9488" max="9728" width="9.140625" style="56"/>
    <col min="9729" max="9729" width="12.42578125" style="56" customWidth="1"/>
    <col min="9730" max="9730" width="10.85546875" style="56" customWidth="1"/>
    <col min="9731" max="9731" width="12.42578125" style="56" customWidth="1"/>
    <col min="9732" max="9732" width="12.140625" style="56" customWidth="1"/>
    <col min="9733" max="9733" width="12.85546875" style="56" customWidth="1"/>
    <col min="9734" max="9734" width="11.140625" style="56" customWidth="1"/>
    <col min="9735" max="9735" width="10.5703125" style="56" customWidth="1"/>
    <col min="9736" max="9736" width="12.85546875" style="56" customWidth="1"/>
    <col min="9737" max="9737" width="11" style="56" customWidth="1"/>
    <col min="9738" max="9738" width="15.7109375" style="56" customWidth="1"/>
    <col min="9739" max="9739" width="12.5703125" style="56" customWidth="1"/>
    <col min="9740" max="9740" width="13.42578125" style="56" customWidth="1"/>
    <col min="9741" max="9741" width="12.42578125" style="56" customWidth="1"/>
    <col min="9742" max="9742" width="12.7109375" style="56" customWidth="1"/>
    <col min="9743" max="9743" width="11.42578125" style="56" customWidth="1"/>
    <col min="9744" max="9984" width="9.140625" style="56"/>
    <col min="9985" max="9985" width="12.42578125" style="56" customWidth="1"/>
    <col min="9986" max="9986" width="10.85546875" style="56" customWidth="1"/>
    <col min="9987" max="9987" width="12.42578125" style="56" customWidth="1"/>
    <col min="9988" max="9988" width="12.140625" style="56" customWidth="1"/>
    <col min="9989" max="9989" width="12.85546875" style="56" customWidth="1"/>
    <col min="9990" max="9990" width="11.140625" style="56" customWidth="1"/>
    <col min="9991" max="9991" width="10.5703125" style="56" customWidth="1"/>
    <col min="9992" max="9992" width="12.85546875" style="56" customWidth="1"/>
    <col min="9993" max="9993" width="11" style="56" customWidth="1"/>
    <col min="9994" max="9994" width="15.7109375" style="56" customWidth="1"/>
    <col min="9995" max="9995" width="12.5703125" style="56" customWidth="1"/>
    <col min="9996" max="9996" width="13.42578125" style="56" customWidth="1"/>
    <col min="9997" max="9997" width="12.42578125" style="56" customWidth="1"/>
    <col min="9998" max="9998" width="12.7109375" style="56" customWidth="1"/>
    <col min="9999" max="9999" width="11.42578125" style="56" customWidth="1"/>
    <col min="10000" max="10240" width="9.140625" style="56"/>
    <col min="10241" max="10241" width="12.42578125" style="56" customWidth="1"/>
    <col min="10242" max="10242" width="10.85546875" style="56" customWidth="1"/>
    <col min="10243" max="10243" width="12.42578125" style="56" customWidth="1"/>
    <col min="10244" max="10244" width="12.140625" style="56" customWidth="1"/>
    <col min="10245" max="10245" width="12.85546875" style="56" customWidth="1"/>
    <col min="10246" max="10246" width="11.140625" style="56" customWidth="1"/>
    <col min="10247" max="10247" width="10.5703125" style="56" customWidth="1"/>
    <col min="10248" max="10248" width="12.85546875" style="56" customWidth="1"/>
    <col min="10249" max="10249" width="11" style="56" customWidth="1"/>
    <col min="10250" max="10250" width="15.7109375" style="56" customWidth="1"/>
    <col min="10251" max="10251" width="12.5703125" style="56" customWidth="1"/>
    <col min="10252" max="10252" width="13.42578125" style="56" customWidth="1"/>
    <col min="10253" max="10253" width="12.42578125" style="56" customWidth="1"/>
    <col min="10254" max="10254" width="12.7109375" style="56" customWidth="1"/>
    <col min="10255" max="10255" width="11.42578125" style="56" customWidth="1"/>
    <col min="10256" max="10496" width="9.140625" style="56"/>
    <col min="10497" max="10497" width="12.42578125" style="56" customWidth="1"/>
    <col min="10498" max="10498" width="10.85546875" style="56" customWidth="1"/>
    <col min="10499" max="10499" width="12.42578125" style="56" customWidth="1"/>
    <col min="10500" max="10500" width="12.140625" style="56" customWidth="1"/>
    <col min="10501" max="10501" width="12.85546875" style="56" customWidth="1"/>
    <col min="10502" max="10502" width="11.140625" style="56" customWidth="1"/>
    <col min="10503" max="10503" width="10.5703125" style="56" customWidth="1"/>
    <col min="10504" max="10504" width="12.85546875" style="56" customWidth="1"/>
    <col min="10505" max="10505" width="11" style="56" customWidth="1"/>
    <col min="10506" max="10506" width="15.7109375" style="56" customWidth="1"/>
    <col min="10507" max="10507" width="12.5703125" style="56" customWidth="1"/>
    <col min="10508" max="10508" width="13.42578125" style="56" customWidth="1"/>
    <col min="10509" max="10509" width="12.42578125" style="56" customWidth="1"/>
    <col min="10510" max="10510" width="12.7109375" style="56" customWidth="1"/>
    <col min="10511" max="10511" width="11.42578125" style="56" customWidth="1"/>
    <col min="10512" max="10752" width="9.140625" style="56"/>
    <col min="10753" max="10753" width="12.42578125" style="56" customWidth="1"/>
    <col min="10754" max="10754" width="10.85546875" style="56" customWidth="1"/>
    <col min="10755" max="10755" width="12.42578125" style="56" customWidth="1"/>
    <col min="10756" max="10756" width="12.140625" style="56" customWidth="1"/>
    <col min="10757" max="10757" width="12.85546875" style="56" customWidth="1"/>
    <col min="10758" max="10758" width="11.140625" style="56" customWidth="1"/>
    <col min="10759" max="10759" width="10.5703125" style="56" customWidth="1"/>
    <col min="10760" max="10760" width="12.85546875" style="56" customWidth="1"/>
    <col min="10761" max="10761" width="11" style="56" customWidth="1"/>
    <col min="10762" max="10762" width="15.7109375" style="56" customWidth="1"/>
    <col min="10763" max="10763" width="12.5703125" style="56" customWidth="1"/>
    <col min="10764" max="10764" width="13.42578125" style="56" customWidth="1"/>
    <col min="10765" max="10765" width="12.42578125" style="56" customWidth="1"/>
    <col min="10766" max="10766" width="12.7109375" style="56" customWidth="1"/>
    <col min="10767" max="10767" width="11.42578125" style="56" customWidth="1"/>
    <col min="10768" max="11008" width="9.140625" style="56"/>
    <col min="11009" max="11009" width="12.42578125" style="56" customWidth="1"/>
    <col min="11010" max="11010" width="10.85546875" style="56" customWidth="1"/>
    <col min="11011" max="11011" width="12.42578125" style="56" customWidth="1"/>
    <col min="11012" max="11012" width="12.140625" style="56" customWidth="1"/>
    <col min="11013" max="11013" width="12.85546875" style="56" customWidth="1"/>
    <col min="11014" max="11014" width="11.140625" style="56" customWidth="1"/>
    <col min="11015" max="11015" width="10.5703125" style="56" customWidth="1"/>
    <col min="11016" max="11016" width="12.85546875" style="56" customWidth="1"/>
    <col min="11017" max="11017" width="11" style="56" customWidth="1"/>
    <col min="11018" max="11018" width="15.7109375" style="56" customWidth="1"/>
    <col min="11019" max="11019" width="12.5703125" style="56" customWidth="1"/>
    <col min="11020" max="11020" width="13.42578125" style="56" customWidth="1"/>
    <col min="11021" max="11021" width="12.42578125" style="56" customWidth="1"/>
    <col min="11022" max="11022" width="12.7109375" style="56" customWidth="1"/>
    <col min="11023" max="11023" width="11.42578125" style="56" customWidth="1"/>
    <col min="11024" max="11264" width="9.140625" style="56"/>
    <col min="11265" max="11265" width="12.42578125" style="56" customWidth="1"/>
    <col min="11266" max="11266" width="10.85546875" style="56" customWidth="1"/>
    <col min="11267" max="11267" width="12.42578125" style="56" customWidth="1"/>
    <col min="11268" max="11268" width="12.140625" style="56" customWidth="1"/>
    <col min="11269" max="11269" width="12.85546875" style="56" customWidth="1"/>
    <col min="11270" max="11270" width="11.140625" style="56" customWidth="1"/>
    <col min="11271" max="11271" width="10.5703125" style="56" customWidth="1"/>
    <col min="11272" max="11272" width="12.85546875" style="56" customWidth="1"/>
    <col min="11273" max="11273" width="11" style="56" customWidth="1"/>
    <col min="11274" max="11274" width="15.7109375" style="56" customWidth="1"/>
    <col min="11275" max="11275" width="12.5703125" style="56" customWidth="1"/>
    <col min="11276" max="11276" width="13.42578125" style="56" customWidth="1"/>
    <col min="11277" max="11277" width="12.42578125" style="56" customWidth="1"/>
    <col min="11278" max="11278" width="12.7109375" style="56" customWidth="1"/>
    <col min="11279" max="11279" width="11.42578125" style="56" customWidth="1"/>
    <col min="11280" max="11520" width="9.140625" style="56"/>
    <col min="11521" max="11521" width="12.42578125" style="56" customWidth="1"/>
    <col min="11522" max="11522" width="10.85546875" style="56" customWidth="1"/>
    <col min="11523" max="11523" width="12.42578125" style="56" customWidth="1"/>
    <col min="11524" max="11524" width="12.140625" style="56" customWidth="1"/>
    <col min="11525" max="11525" width="12.85546875" style="56" customWidth="1"/>
    <col min="11526" max="11526" width="11.140625" style="56" customWidth="1"/>
    <col min="11527" max="11527" width="10.5703125" style="56" customWidth="1"/>
    <col min="11528" max="11528" width="12.85546875" style="56" customWidth="1"/>
    <col min="11529" max="11529" width="11" style="56" customWidth="1"/>
    <col min="11530" max="11530" width="15.7109375" style="56" customWidth="1"/>
    <col min="11531" max="11531" width="12.5703125" style="56" customWidth="1"/>
    <col min="11532" max="11532" width="13.42578125" style="56" customWidth="1"/>
    <col min="11533" max="11533" width="12.42578125" style="56" customWidth="1"/>
    <col min="11534" max="11534" width="12.7109375" style="56" customWidth="1"/>
    <col min="11535" max="11535" width="11.42578125" style="56" customWidth="1"/>
    <col min="11536" max="11776" width="9.140625" style="56"/>
    <col min="11777" max="11777" width="12.42578125" style="56" customWidth="1"/>
    <col min="11778" max="11778" width="10.85546875" style="56" customWidth="1"/>
    <col min="11779" max="11779" width="12.42578125" style="56" customWidth="1"/>
    <col min="11780" max="11780" width="12.140625" style="56" customWidth="1"/>
    <col min="11781" max="11781" width="12.85546875" style="56" customWidth="1"/>
    <col min="11782" max="11782" width="11.140625" style="56" customWidth="1"/>
    <col min="11783" max="11783" width="10.5703125" style="56" customWidth="1"/>
    <col min="11784" max="11784" width="12.85546875" style="56" customWidth="1"/>
    <col min="11785" max="11785" width="11" style="56" customWidth="1"/>
    <col min="11786" max="11786" width="15.7109375" style="56" customWidth="1"/>
    <col min="11787" max="11787" width="12.5703125" style="56" customWidth="1"/>
    <col min="11788" max="11788" width="13.42578125" style="56" customWidth="1"/>
    <col min="11789" max="11789" width="12.42578125" style="56" customWidth="1"/>
    <col min="11790" max="11790" width="12.7109375" style="56" customWidth="1"/>
    <col min="11791" max="11791" width="11.42578125" style="56" customWidth="1"/>
    <col min="11792" max="12032" width="9.140625" style="56"/>
    <col min="12033" max="12033" width="12.42578125" style="56" customWidth="1"/>
    <col min="12034" max="12034" width="10.85546875" style="56" customWidth="1"/>
    <col min="12035" max="12035" width="12.42578125" style="56" customWidth="1"/>
    <col min="12036" max="12036" width="12.140625" style="56" customWidth="1"/>
    <col min="12037" max="12037" width="12.85546875" style="56" customWidth="1"/>
    <col min="12038" max="12038" width="11.140625" style="56" customWidth="1"/>
    <col min="12039" max="12039" width="10.5703125" style="56" customWidth="1"/>
    <col min="12040" max="12040" width="12.85546875" style="56" customWidth="1"/>
    <col min="12041" max="12041" width="11" style="56" customWidth="1"/>
    <col min="12042" max="12042" width="15.7109375" style="56" customWidth="1"/>
    <col min="12043" max="12043" width="12.5703125" style="56" customWidth="1"/>
    <col min="12044" max="12044" width="13.42578125" style="56" customWidth="1"/>
    <col min="12045" max="12045" width="12.42578125" style="56" customWidth="1"/>
    <col min="12046" max="12046" width="12.7109375" style="56" customWidth="1"/>
    <col min="12047" max="12047" width="11.42578125" style="56" customWidth="1"/>
    <col min="12048" max="12288" width="9.140625" style="56"/>
    <col min="12289" max="12289" width="12.42578125" style="56" customWidth="1"/>
    <col min="12290" max="12290" width="10.85546875" style="56" customWidth="1"/>
    <col min="12291" max="12291" width="12.42578125" style="56" customWidth="1"/>
    <col min="12292" max="12292" width="12.140625" style="56" customWidth="1"/>
    <col min="12293" max="12293" width="12.85546875" style="56" customWidth="1"/>
    <col min="12294" max="12294" width="11.140625" style="56" customWidth="1"/>
    <col min="12295" max="12295" width="10.5703125" style="56" customWidth="1"/>
    <col min="12296" max="12296" width="12.85546875" style="56" customWidth="1"/>
    <col min="12297" max="12297" width="11" style="56" customWidth="1"/>
    <col min="12298" max="12298" width="15.7109375" style="56" customWidth="1"/>
    <col min="12299" max="12299" width="12.5703125" style="56" customWidth="1"/>
    <col min="12300" max="12300" width="13.42578125" style="56" customWidth="1"/>
    <col min="12301" max="12301" width="12.42578125" style="56" customWidth="1"/>
    <col min="12302" max="12302" width="12.7109375" style="56" customWidth="1"/>
    <col min="12303" max="12303" width="11.42578125" style="56" customWidth="1"/>
    <col min="12304" max="12544" width="9.140625" style="56"/>
    <col min="12545" max="12545" width="12.42578125" style="56" customWidth="1"/>
    <col min="12546" max="12546" width="10.85546875" style="56" customWidth="1"/>
    <col min="12547" max="12547" width="12.42578125" style="56" customWidth="1"/>
    <col min="12548" max="12548" width="12.140625" style="56" customWidth="1"/>
    <col min="12549" max="12549" width="12.85546875" style="56" customWidth="1"/>
    <col min="12550" max="12550" width="11.140625" style="56" customWidth="1"/>
    <col min="12551" max="12551" width="10.5703125" style="56" customWidth="1"/>
    <col min="12552" max="12552" width="12.85546875" style="56" customWidth="1"/>
    <col min="12553" max="12553" width="11" style="56" customWidth="1"/>
    <col min="12554" max="12554" width="15.7109375" style="56" customWidth="1"/>
    <col min="12555" max="12555" width="12.5703125" style="56" customWidth="1"/>
    <col min="12556" max="12556" width="13.42578125" style="56" customWidth="1"/>
    <col min="12557" max="12557" width="12.42578125" style="56" customWidth="1"/>
    <col min="12558" max="12558" width="12.7109375" style="56" customWidth="1"/>
    <col min="12559" max="12559" width="11.42578125" style="56" customWidth="1"/>
    <col min="12560" max="12800" width="9.140625" style="56"/>
    <col min="12801" max="12801" width="12.42578125" style="56" customWidth="1"/>
    <col min="12802" max="12802" width="10.85546875" style="56" customWidth="1"/>
    <col min="12803" max="12803" width="12.42578125" style="56" customWidth="1"/>
    <col min="12804" max="12804" width="12.140625" style="56" customWidth="1"/>
    <col min="12805" max="12805" width="12.85546875" style="56" customWidth="1"/>
    <col min="12806" max="12806" width="11.140625" style="56" customWidth="1"/>
    <col min="12807" max="12807" width="10.5703125" style="56" customWidth="1"/>
    <col min="12808" max="12808" width="12.85546875" style="56" customWidth="1"/>
    <col min="12809" max="12809" width="11" style="56" customWidth="1"/>
    <col min="12810" max="12810" width="15.7109375" style="56" customWidth="1"/>
    <col min="12811" max="12811" width="12.5703125" style="56" customWidth="1"/>
    <col min="12812" max="12812" width="13.42578125" style="56" customWidth="1"/>
    <col min="12813" max="12813" width="12.42578125" style="56" customWidth="1"/>
    <col min="12814" max="12814" width="12.7109375" style="56" customWidth="1"/>
    <col min="12815" max="12815" width="11.42578125" style="56" customWidth="1"/>
    <col min="12816" max="13056" width="9.140625" style="56"/>
    <col min="13057" max="13057" width="12.42578125" style="56" customWidth="1"/>
    <col min="13058" max="13058" width="10.85546875" style="56" customWidth="1"/>
    <col min="13059" max="13059" width="12.42578125" style="56" customWidth="1"/>
    <col min="13060" max="13060" width="12.140625" style="56" customWidth="1"/>
    <col min="13061" max="13061" width="12.85546875" style="56" customWidth="1"/>
    <col min="13062" max="13062" width="11.140625" style="56" customWidth="1"/>
    <col min="13063" max="13063" width="10.5703125" style="56" customWidth="1"/>
    <col min="13064" max="13064" width="12.85546875" style="56" customWidth="1"/>
    <col min="13065" max="13065" width="11" style="56" customWidth="1"/>
    <col min="13066" max="13066" width="15.7109375" style="56" customWidth="1"/>
    <col min="13067" max="13067" width="12.5703125" style="56" customWidth="1"/>
    <col min="13068" max="13068" width="13.42578125" style="56" customWidth="1"/>
    <col min="13069" max="13069" width="12.42578125" style="56" customWidth="1"/>
    <col min="13070" max="13070" width="12.7109375" style="56" customWidth="1"/>
    <col min="13071" max="13071" width="11.42578125" style="56" customWidth="1"/>
    <col min="13072" max="13312" width="9.140625" style="56"/>
    <col min="13313" max="13313" width="12.42578125" style="56" customWidth="1"/>
    <col min="13314" max="13314" width="10.85546875" style="56" customWidth="1"/>
    <col min="13315" max="13315" width="12.42578125" style="56" customWidth="1"/>
    <col min="13316" max="13316" width="12.140625" style="56" customWidth="1"/>
    <col min="13317" max="13317" width="12.85546875" style="56" customWidth="1"/>
    <col min="13318" max="13318" width="11.140625" style="56" customWidth="1"/>
    <col min="13319" max="13319" width="10.5703125" style="56" customWidth="1"/>
    <col min="13320" max="13320" width="12.85546875" style="56" customWidth="1"/>
    <col min="13321" max="13321" width="11" style="56" customWidth="1"/>
    <col min="13322" max="13322" width="15.7109375" style="56" customWidth="1"/>
    <col min="13323" max="13323" width="12.5703125" style="56" customWidth="1"/>
    <col min="13324" max="13324" width="13.42578125" style="56" customWidth="1"/>
    <col min="13325" max="13325" width="12.42578125" style="56" customWidth="1"/>
    <col min="13326" max="13326" width="12.7109375" style="56" customWidth="1"/>
    <col min="13327" max="13327" width="11.42578125" style="56" customWidth="1"/>
    <col min="13328" max="13568" width="9.140625" style="56"/>
    <col min="13569" max="13569" width="12.42578125" style="56" customWidth="1"/>
    <col min="13570" max="13570" width="10.85546875" style="56" customWidth="1"/>
    <col min="13571" max="13571" width="12.42578125" style="56" customWidth="1"/>
    <col min="13572" max="13572" width="12.140625" style="56" customWidth="1"/>
    <col min="13573" max="13573" width="12.85546875" style="56" customWidth="1"/>
    <col min="13574" max="13574" width="11.140625" style="56" customWidth="1"/>
    <col min="13575" max="13575" width="10.5703125" style="56" customWidth="1"/>
    <col min="13576" max="13576" width="12.85546875" style="56" customWidth="1"/>
    <col min="13577" max="13577" width="11" style="56" customWidth="1"/>
    <col min="13578" max="13578" width="15.7109375" style="56" customWidth="1"/>
    <col min="13579" max="13579" width="12.5703125" style="56" customWidth="1"/>
    <col min="13580" max="13580" width="13.42578125" style="56" customWidth="1"/>
    <col min="13581" max="13581" width="12.42578125" style="56" customWidth="1"/>
    <col min="13582" max="13582" width="12.7109375" style="56" customWidth="1"/>
    <col min="13583" max="13583" width="11.42578125" style="56" customWidth="1"/>
    <col min="13584" max="13824" width="9.140625" style="56"/>
    <col min="13825" max="13825" width="12.42578125" style="56" customWidth="1"/>
    <col min="13826" max="13826" width="10.85546875" style="56" customWidth="1"/>
    <col min="13827" max="13827" width="12.42578125" style="56" customWidth="1"/>
    <col min="13828" max="13828" width="12.140625" style="56" customWidth="1"/>
    <col min="13829" max="13829" width="12.85546875" style="56" customWidth="1"/>
    <col min="13830" max="13830" width="11.140625" style="56" customWidth="1"/>
    <col min="13831" max="13831" width="10.5703125" style="56" customWidth="1"/>
    <col min="13832" max="13832" width="12.85546875" style="56" customWidth="1"/>
    <col min="13833" max="13833" width="11" style="56" customWidth="1"/>
    <col min="13834" max="13834" width="15.7109375" style="56" customWidth="1"/>
    <col min="13835" max="13835" width="12.5703125" style="56" customWidth="1"/>
    <col min="13836" max="13836" width="13.42578125" style="56" customWidth="1"/>
    <col min="13837" max="13837" width="12.42578125" style="56" customWidth="1"/>
    <col min="13838" max="13838" width="12.7109375" style="56" customWidth="1"/>
    <col min="13839" max="13839" width="11.42578125" style="56" customWidth="1"/>
    <col min="13840" max="14080" width="9.140625" style="56"/>
    <col min="14081" max="14081" width="12.42578125" style="56" customWidth="1"/>
    <col min="14082" max="14082" width="10.85546875" style="56" customWidth="1"/>
    <col min="14083" max="14083" width="12.42578125" style="56" customWidth="1"/>
    <col min="14084" max="14084" width="12.140625" style="56" customWidth="1"/>
    <col min="14085" max="14085" width="12.85546875" style="56" customWidth="1"/>
    <col min="14086" max="14086" width="11.140625" style="56" customWidth="1"/>
    <col min="14087" max="14087" width="10.5703125" style="56" customWidth="1"/>
    <col min="14088" max="14088" width="12.85546875" style="56" customWidth="1"/>
    <col min="14089" max="14089" width="11" style="56" customWidth="1"/>
    <col min="14090" max="14090" width="15.7109375" style="56" customWidth="1"/>
    <col min="14091" max="14091" width="12.5703125" style="56" customWidth="1"/>
    <col min="14092" max="14092" width="13.42578125" style="56" customWidth="1"/>
    <col min="14093" max="14093" width="12.42578125" style="56" customWidth="1"/>
    <col min="14094" max="14094" width="12.7109375" style="56" customWidth="1"/>
    <col min="14095" max="14095" width="11.42578125" style="56" customWidth="1"/>
    <col min="14096" max="14336" width="9.140625" style="56"/>
    <col min="14337" max="14337" width="12.42578125" style="56" customWidth="1"/>
    <col min="14338" max="14338" width="10.85546875" style="56" customWidth="1"/>
    <col min="14339" max="14339" width="12.42578125" style="56" customWidth="1"/>
    <col min="14340" max="14340" width="12.140625" style="56" customWidth="1"/>
    <col min="14341" max="14341" width="12.85546875" style="56" customWidth="1"/>
    <col min="14342" max="14342" width="11.140625" style="56" customWidth="1"/>
    <col min="14343" max="14343" width="10.5703125" style="56" customWidth="1"/>
    <col min="14344" max="14344" width="12.85546875" style="56" customWidth="1"/>
    <col min="14345" max="14345" width="11" style="56" customWidth="1"/>
    <col min="14346" max="14346" width="15.7109375" style="56" customWidth="1"/>
    <col min="14347" max="14347" width="12.5703125" style="56" customWidth="1"/>
    <col min="14348" max="14348" width="13.42578125" style="56" customWidth="1"/>
    <col min="14349" max="14349" width="12.42578125" style="56" customWidth="1"/>
    <col min="14350" max="14350" width="12.7109375" style="56" customWidth="1"/>
    <col min="14351" max="14351" width="11.42578125" style="56" customWidth="1"/>
    <col min="14352" max="14592" width="9.140625" style="56"/>
    <col min="14593" max="14593" width="12.42578125" style="56" customWidth="1"/>
    <col min="14594" max="14594" width="10.85546875" style="56" customWidth="1"/>
    <col min="14595" max="14595" width="12.42578125" style="56" customWidth="1"/>
    <col min="14596" max="14596" width="12.140625" style="56" customWidth="1"/>
    <col min="14597" max="14597" width="12.85546875" style="56" customWidth="1"/>
    <col min="14598" max="14598" width="11.140625" style="56" customWidth="1"/>
    <col min="14599" max="14599" width="10.5703125" style="56" customWidth="1"/>
    <col min="14600" max="14600" width="12.85546875" style="56" customWidth="1"/>
    <col min="14601" max="14601" width="11" style="56" customWidth="1"/>
    <col min="14602" max="14602" width="15.7109375" style="56" customWidth="1"/>
    <col min="14603" max="14603" width="12.5703125" style="56" customWidth="1"/>
    <col min="14604" max="14604" width="13.42578125" style="56" customWidth="1"/>
    <col min="14605" max="14605" width="12.42578125" style="56" customWidth="1"/>
    <col min="14606" max="14606" width="12.7109375" style="56" customWidth="1"/>
    <col min="14607" max="14607" width="11.42578125" style="56" customWidth="1"/>
    <col min="14608" max="14848" width="9.140625" style="56"/>
    <col min="14849" max="14849" width="12.42578125" style="56" customWidth="1"/>
    <col min="14850" max="14850" width="10.85546875" style="56" customWidth="1"/>
    <col min="14851" max="14851" width="12.42578125" style="56" customWidth="1"/>
    <col min="14852" max="14852" width="12.140625" style="56" customWidth="1"/>
    <col min="14853" max="14853" width="12.85546875" style="56" customWidth="1"/>
    <col min="14854" max="14854" width="11.140625" style="56" customWidth="1"/>
    <col min="14855" max="14855" width="10.5703125" style="56" customWidth="1"/>
    <col min="14856" max="14856" width="12.85546875" style="56" customWidth="1"/>
    <col min="14857" max="14857" width="11" style="56" customWidth="1"/>
    <col min="14858" max="14858" width="15.7109375" style="56" customWidth="1"/>
    <col min="14859" max="14859" width="12.5703125" style="56" customWidth="1"/>
    <col min="14860" max="14860" width="13.42578125" style="56" customWidth="1"/>
    <col min="14861" max="14861" width="12.42578125" style="56" customWidth="1"/>
    <col min="14862" max="14862" width="12.7109375" style="56" customWidth="1"/>
    <col min="14863" max="14863" width="11.42578125" style="56" customWidth="1"/>
    <col min="14864" max="15104" width="9.140625" style="56"/>
    <col min="15105" max="15105" width="12.42578125" style="56" customWidth="1"/>
    <col min="15106" max="15106" width="10.85546875" style="56" customWidth="1"/>
    <col min="15107" max="15107" width="12.42578125" style="56" customWidth="1"/>
    <col min="15108" max="15108" width="12.140625" style="56" customWidth="1"/>
    <col min="15109" max="15109" width="12.85546875" style="56" customWidth="1"/>
    <col min="15110" max="15110" width="11.140625" style="56" customWidth="1"/>
    <col min="15111" max="15111" width="10.5703125" style="56" customWidth="1"/>
    <col min="15112" max="15112" width="12.85546875" style="56" customWidth="1"/>
    <col min="15113" max="15113" width="11" style="56" customWidth="1"/>
    <col min="15114" max="15114" width="15.7109375" style="56" customWidth="1"/>
    <col min="15115" max="15115" width="12.5703125" style="56" customWidth="1"/>
    <col min="15116" max="15116" width="13.42578125" style="56" customWidth="1"/>
    <col min="15117" max="15117" width="12.42578125" style="56" customWidth="1"/>
    <col min="15118" max="15118" width="12.7109375" style="56" customWidth="1"/>
    <col min="15119" max="15119" width="11.42578125" style="56" customWidth="1"/>
    <col min="15120" max="15360" width="9.140625" style="56"/>
    <col min="15361" max="15361" width="12.42578125" style="56" customWidth="1"/>
    <col min="15362" max="15362" width="10.85546875" style="56" customWidth="1"/>
    <col min="15363" max="15363" width="12.42578125" style="56" customWidth="1"/>
    <col min="15364" max="15364" width="12.140625" style="56" customWidth="1"/>
    <col min="15365" max="15365" width="12.85546875" style="56" customWidth="1"/>
    <col min="15366" max="15366" width="11.140625" style="56" customWidth="1"/>
    <col min="15367" max="15367" width="10.5703125" style="56" customWidth="1"/>
    <col min="15368" max="15368" width="12.85546875" style="56" customWidth="1"/>
    <col min="15369" max="15369" width="11" style="56" customWidth="1"/>
    <col min="15370" max="15370" width="15.7109375" style="56" customWidth="1"/>
    <col min="15371" max="15371" width="12.5703125" style="56" customWidth="1"/>
    <col min="15372" max="15372" width="13.42578125" style="56" customWidth="1"/>
    <col min="15373" max="15373" width="12.42578125" style="56" customWidth="1"/>
    <col min="15374" max="15374" width="12.7109375" style="56" customWidth="1"/>
    <col min="15375" max="15375" width="11.42578125" style="56" customWidth="1"/>
    <col min="15376" max="15616" width="9.140625" style="56"/>
    <col min="15617" max="15617" width="12.42578125" style="56" customWidth="1"/>
    <col min="15618" max="15618" width="10.85546875" style="56" customWidth="1"/>
    <col min="15619" max="15619" width="12.42578125" style="56" customWidth="1"/>
    <col min="15620" max="15620" width="12.140625" style="56" customWidth="1"/>
    <col min="15621" max="15621" width="12.85546875" style="56" customWidth="1"/>
    <col min="15622" max="15622" width="11.140625" style="56" customWidth="1"/>
    <col min="15623" max="15623" width="10.5703125" style="56" customWidth="1"/>
    <col min="15624" max="15624" width="12.85546875" style="56" customWidth="1"/>
    <col min="15625" max="15625" width="11" style="56" customWidth="1"/>
    <col min="15626" max="15626" width="15.7109375" style="56" customWidth="1"/>
    <col min="15627" max="15627" width="12.5703125" style="56" customWidth="1"/>
    <col min="15628" max="15628" width="13.42578125" style="56" customWidth="1"/>
    <col min="15629" max="15629" width="12.42578125" style="56" customWidth="1"/>
    <col min="15630" max="15630" width="12.7109375" style="56" customWidth="1"/>
    <col min="15631" max="15631" width="11.42578125" style="56" customWidth="1"/>
    <col min="15632" max="15872" width="9.140625" style="56"/>
    <col min="15873" max="15873" width="12.42578125" style="56" customWidth="1"/>
    <col min="15874" max="15874" width="10.85546875" style="56" customWidth="1"/>
    <col min="15875" max="15875" width="12.42578125" style="56" customWidth="1"/>
    <col min="15876" max="15876" width="12.140625" style="56" customWidth="1"/>
    <col min="15877" max="15877" width="12.85546875" style="56" customWidth="1"/>
    <col min="15878" max="15878" width="11.140625" style="56" customWidth="1"/>
    <col min="15879" max="15879" width="10.5703125" style="56" customWidth="1"/>
    <col min="15880" max="15880" width="12.85546875" style="56" customWidth="1"/>
    <col min="15881" max="15881" width="11" style="56" customWidth="1"/>
    <col min="15882" max="15882" width="15.7109375" style="56" customWidth="1"/>
    <col min="15883" max="15883" width="12.5703125" style="56" customWidth="1"/>
    <col min="15884" max="15884" width="13.42578125" style="56" customWidth="1"/>
    <col min="15885" max="15885" width="12.42578125" style="56" customWidth="1"/>
    <col min="15886" max="15886" width="12.7109375" style="56" customWidth="1"/>
    <col min="15887" max="15887" width="11.42578125" style="56" customWidth="1"/>
    <col min="15888" max="16128" width="9.140625" style="56"/>
    <col min="16129" max="16129" width="12.42578125" style="56" customWidth="1"/>
    <col min="16130" max="16130" width="10.85546875" style="56" customWidth="1"/>
    <col min="16131" max="16131" width="12.42578125" style="56" customWidth="1"/>
    <col min="16132" max="16132" width="12.140625" style="56" customWidth="1"/>
    <col min="16133" max="16133" width="12.85546875" style="56" customWidth="1"/>
    <col min="16134" max="16134" width="11.140625" style="56" customWidth="1"/>
    <col min="16135" max="16135" width="10.5703125" style="56" customWidth="1"/>
    <col min="16136" max="16136" width="12.85546875" style="56" customWidth="1"/>
    <col min="16137" max="16137" width="11" style="56" customWidth="1"/>
    <col min="16138" max="16138" width="15.7109375" style="56" customWidth="1"/>
    <col min="16139" max="16139" width="12.5703125" style="56" customWidth="1"/>
    <col min="16140" max="16140" width="13.42578125" style="56" customWidth="1"/>
    <col min="16141" max="16141" width="12.42578125" style="56" customWidth="1"/>
    <col min="16142" max="16142" width="12.7109375" style="56" customWidth="1"/>
    <col min="16143" max="16143" width="11.42578125" style="56" customWidth="1"/>
    <col min="16144" max="16384" width="9.140625" style="56"/>
  </cols>
  <sheetData>
    <row r="1" spans="1:15" ht="17.45">
      <c r="O1" s="74" t="s">
        <v>94</v>
      </c>
    </row>
    <row r="2" spans="1:15" ht="17.45">
      <c r="O2" s="74" t="s">
        <v>1</v>
      </c>
    </row>
    <row r="3" spans="1:15" ht="17.45">
      <c r="O3" s="74" t="s">
        <v>95</v>
      </c>
    </row>
    <row r="4" spans="1:15" ht="17.45">
      <c r="O4" s="74" t="s">
        <v>96</v>
      </c>
    </row>
    <row r="7" spans="1:15" s="66" customFormat="1">
      <c r="A7" s="67"/>
      <c r="B7" s="68"/>
      <c r="C7" s="68"/>
      <c r="D7" s="68"/>
      <c r="E7" s="68"/>
      <c r="F7" s="68"/>
      <c r="G7" s="68"/>
      <c r="H7" s="68"/>
      <c r="I7" s="68"/>
      <c r="J7" s="68"/>
      <c r="K7" s="68"/>
      <c r="L7" s="68"/>
      <c r="M7" s="68"/>
      <c r="N7" s="68"/>
      <c r="O7" s="68"/>
    </row>
    <row r="8" spans="1:15" s="52" customFormat="1" ht="52.9">
      <c r="A8" s="50" t="s">
        <v>97</v>
      </c>
      <c r="B8" s="51" t="s">
        <v>98</v>
      </c>
      <c r="C8" s="51" t="s">
        <v>99</v>
      </c>
      <c r="D8" s="51" t="s">
        <v>100</v>
      </c>
      <c r="E8" s="51" t="s">
        <v>101</v>
      </c>
      <c r="F8" s="51" t="s">
        <v>102</v>
      </c>
      <c r="G8" s="51" t="s">
        <v>103</v>
      </c>
      <c r="H8" s="51" t="s">
        <v>104</v>
      </c>
      <c r="I8" s="51" t="s">
        <v>105</v>
      </c>
      <c r="J8" s="51" t="s">
        <v>106</v>
      </c>
      <c r="K8" s="51" t="s">
        <v>107</v>
      </c>
      <c r="L8" s="51" t="s">
        <v>108</v>
      </c>
      <c r="M8" s="51" t="s">
        <v>109</v>
      </c>
      <c r="N8" s="51" t="s">
        <v>110</v>
      </c>
      <c r="O8" s="51" t="s">
        <v>111</v>
      </c>
    </row>
    <row r="9" spans="1:15">
      <c r="A9" s="53" t="s">
        <v>112</v>
      </c>
      <c r="B9" s="54">
        <v>82930</v>
      </c>
      <c r="C9" s="54">
        <v>3219</v>
      </c>
      <c r="D9" s="54">
        <v>59187</v>
      </c>
      <c r="E9" s="54">
        <v>301218</v>
      </c>
      <c r="F9" s="54" t="s">
        <v>72</v>
      </c>
      <c r="G9" s="54">
        <v>6620</v>
      </c>
      <c r="H9" s="54" t="s">
        <v>72</v>
      </c>
      <c r="I9" s="54" t="s">
        <v>72</v>
      </c>
      <c r="J9" s="54" t="s">
        <v>72</v>
      </c>
      <c r="K9" s="54" t="s">
        <v>72</v>
      </c>
      <c r="L9" s="54" t="s">
        <v>72</v>
      </c>
      <c r="M9" s="54" t="s">
        <v>72</v>
      </c>
      <c r="N9" s="54">
        <v>453174</v>
      </c>
      <c r="O9" s="55"/>
    </row>
    <row r="10" spans="1:15">
      <c r="A10" s="53" t="s">
        <v>113</v>
      </c>
      <c r="B10" s="54">
        <v>82859</v>
      </c>
      <c r="C10" s="54">
        <v>2878</v>
      </c>
      <c r="D10" s="54">
        <v>56265</v>
      </c>
      <c r="E10" s="54">
        <v>307059</v>
      </c>
      <c r="F10" s="54" t="s">
        <v>72</v>
      </c>
      <c r="G10" s="54">
        <v>6641</v>
      </c>
      <c r="H10" s="54" t="s">
        <v>72</v>
      </c>
      <c r="I10" s="54" t="s">
        <v>72</v>
      </c>
      <c r="J10" s="54" t="s">
        <v>72</v>
      </c>
      <c r="K10" s="54" t="s">
        <v>72</v>
      </c>
      <c r="L10" s="54" t="s">
        <v>72</v>
      </c>
      <c r="M10" s="54" t="s">
        <v>72</v>
      </c>
      <c r="N10" s="54">
        <v>455702</v>
      </c>
      <c r="O10" s="55">
        <f t="shared" ref="O10:O49" si="0">(N10-N9)/N9</f>
        <v>5.5784312427456118E-3</v>
      </c>
    </row>
    <row r="11" spans="1:15">
      <c r="A11" s="53" t="s">
        <v>114</v>
      </c>
      <c r="B11" s="54">
        <v>80725</v>
      </c>
      <c r="C11" s="54">
        <v>2656</v>
      </c>
      <c r="D11" s="54">
        <v>56773</v>
      </c>
      <c r="E11" s="54">
        <v>315651</v>
      </c>
      <c r="F11" s="54" t="s">
        <v>72</v>
      </c>
      <c r="G11" s="54">
        <v>6559</v>
      </c>
      <c r="H11" s="54" t="s">
        <v>72</v>
      </c>
      <c r="I11" s="54" t="s">
        <v>72</v>
      </c>
      <c r="J11" s="54" t="s">
        <v>72</v>
      </c>
      <c r="K11" s="54" t="s">
        <v>72</v>
      </c>
      <c r="L11" s="54" t="s">
        <v>72</v>
      </c>
      <c r="M11" s="54" t="s">
        <v>72</v>
      </c>
      <c r="N11" s="54">
        <v>462364</v>
      </c>
      <c r="O11" s="55">
        <f t="shared" si="0"/>
        <v>1.4619202900140882E-2</v>
      </c>
    </row>
    <row r="12" spans="1:15">
      <c r="A12" s="53" t="s">
        <v>115</v>
      </c>
      <c r="B12" s="54">
        <v>70010</v>
      </c>
      <c r="C12" s="54">
        <v>2349</v>
      </c>
      <c r="D12" s="54">
        <v>48266</v>
      </c>
      <c r="E12" s="54">
        <v>298483</v>
      </c>
      <c r="F12" s="54" t="s">
        <v>72</v>
      </c>
      <c r="G12" s="54">
        <v>6125</v>
      </c>
      <c r="H12" s="54" t="s">
        <v>72</v>
      </c>
      <c r="I12" s="54" t="s">
        <v>72</v>
      </c>
      <c r="J12" s="54" t="s">
        <v>72</v>
      </c>
      <c r="K12" s="54" t="s">
        <v>72</v>
      </c>
      <c r="L12" s="54" t="s">
        <v>72</v>
      </c>
      <c r="M12" s="54" t="s">
        <v>72</v>
      </c>
      <c r="N12" s="54">
        <v>425233</v>
      </c>
      <c r="O12" s="55">
        <f t="shared" si="0"/>
        <v>-8.0306857800347783E-2</v>
      </c>
    </row>
    <row r="13" spans="1:15">
      <c r="A13" s="53" t="s">
        <v>116</v>
      </c>
      <c r="B13" s="54">
        <v>67330</v>
      </c>
      <c r="C13" s="54">
        <v>2000</v>
      </c>
      <c r="D13" s="54">
        <v>46537</v>
      </c>
      <c r="E13" s="54">
        <v>293623</v>
      </c>
      <c r="F13" s="54" t="s">
        <v>72</v>
      </c>
      <c r="G13" s="54">
        <v>6062</v>
      </c>
      <c r="H13" s="54" t="s">
        <v>72</v>
      </c>
      <c r="I13" s="54" t="s">
        <v>72</v>
      </c>
      <c r="J13" s="54" t="s">
        <v>72</v>
      </c>
      <c r="K13" s="54" t="s">
        <v>72</v>
      </c>
      <c r="L13" s="54" t="s">
        <v>72</v>
      </c>
      <c r="M13" s="54" t="s">
        <v>72</v>
      </c>
      <c r="N13" s="54">
        <v>415552</v>
      </c>
      <c r="O13" s="55">
        <f t="shared" si="0"/>
        <v>-2.2766342217090396E-2</v>
      </c>
    </row>
    <row r="14" spans="1:15">
      <c r="A14" s="53" t="s">
        <v>117</v>
      </c>
      <c r="B14" s="54">
        <v>65203</v>
      </c>
      <c r="C14" s="54">
        <v>1755</v>
      </c>
      <c r="D14" s="54">
        <v>46728</v>
      </c>
      <c r="E14" s="54">
        <v>288619</v>
      </c>
      <c r="F14" s="54" t="s">
        <v>72</v>
      </c>
      <c r="G14" s="54">
        <v>5501</v>
      </c>
      <c r="H14" s="54" t="s">
        <v>72</v>
      </c>
      <c r="I14" s="54" t="s">
        <v>72</v>
      </c>
      <c r="J14" s="54" t="s">
        <v>72</v>
      </c>
      <c r="K14" s="54" t="s">
        <v>72</v>
      </c>
      <c r="L14" s="54" t="s">
        <v>72</v>
      </c>
      <c r="M14" s="54" t="s">
        <v>72</v>
      </c>
      <c r="N14" s="54">
        <v>407806</v>
      </c>
      <c r="O14" s="55">
        <f t="shared" si="0"/>
        <v>-1.8640266440782382E-2</v>
      </c>
    </row>
    <row r="15" spans="1:15">
      <c r="A15" s="53" t="s">
        <v>118</v>
      </c>
      <c r="B15" s="54">
        <v>65849</v>
      </c>
      <c r="C15" s="54">
        <v>1634</v>
      </c>
      <c r="D15" s="54">
        <v>48349</v>
      </c>
      <c r="E15" s="54">
        <v>293188</v>
      </c>
      <c r="F15" s="54" t="s">
        <v>72</v>
      </c>
      <c r="G15" s="54">
        <v>5333</v>
      </c>
      <c r="H15" s="54" t="s">
        <v>72</v>
      </c>
      <c r="I15" s="54" t="s">
        <v>72</v>
      </c>
      <c r="J15" s="54" t="s">
        <v>72</v>
      </c>
      <c r="K15" s="54" t="s">
        <v>72</v>
      </c>
      <c r="L15" s="54" t="s">
        <v>72</v>
      </c>
      <c r="M15" s="54" t="s">
        <v>72</v>
      </c>
      <c r="N15" s="54">
        <v>414353</v>
      </c>
      <c r="O15" s="55">
        <f t="shared" si="0"/>
        <v>1.6054202243223493E-2</v>
      </c>
    </row>
    <row r="16" spans="1:15">
      <c r="A16" s="53" t="s">
        <v>119</v>
      </c>
      <c r="B16" s="54">
        <v>69193</v>
      </c>
      <c r="C16" s="54">
        <v>1554</v>
      </c>
      <c r="D16" s="54">
        <v>51959</v>
      </c>
      <c r="E16" s="54">
        <v>313909</v>
      </c>
      <c r="F16" s="54" t="s">
        <v>72</v>
      </c>
      <c r="G16" s="54">
        <v>5315</v>
      </c>
      <c r="H16" s="54" t="s">
        <v>72</v>
      </c>
      <c r="I16" s="54" t="s">
        <v>72</v>
      </c>
      <c r="J16" s="54" t="s">
        <v>72</v>
      </c>
      <c r="K16" s="54" t="s">
        <v>72</v>
      </c>
      <c r="L16" s="54" t="s">
        <v>72</v>
      </c>
      <c r="M16" s="54" t="s">
        <v>72</v>
      </c>
      <c r="N16" s="54">
        <v>441930</v>
      </c>
      <c r="O16" s="55">
        <f t="shared" si="0"/>
        <v>6.6554363067239775E-2</v>
      </c>
    </row>
    <row r="17" spans="1:17">
      <c r="A17" s="53" t="s">
        <v>120</v>
      </c>
      <c r="B17" s="54">
        <v>72295</v>
      </c>
      <c r="C17" s="54">
        <v>1462</v>
      </c>
      <c r="D17" s="54">
        <v>54924</v>
      </c>
      <c r="E17" s="54">
        <v>317983</v>
      </c>
      <c r="F17" s="54" t="s">
        <v>72</v>
      </c>
      <c r="G17" s="54">
        <v>5361</v>
      </c>
      <c r="H17" s="54" t="s">
        <v>72</v>
      </c>
      <c r="I17" s="54" t="s">
        <v>72</v>
      </c>
      <c r="J17" s="54" t="s">
        <v>72</v>
      </c>
      <c r="K17" s="54" t="s">
        <v>72</v>
      </c>
      <c r="L17" s="54" t="s">
        <v>72</v>
      </c>
      <c r="M17" s="54" t="s">
        <v>72</v>
      </c>
      <c r="N17" s="54">
        <v>452025</v>
      </c>
      <c r="O17" s="55">
        <f t="shared" si="0"/>
        <v>2.2842984183015409E-2</v>
      </c>
    </row>
    <row r="18" spans="1:17">
      <c r="A18" s="53" t="s">
        <v>121</v>
      </c>
      <c r="B18" s="54">
        <v>76308</v>
      </c>
      <c r="C18" s="54">
        <v>1394</v>
      </c>
      <c r="D18" s="54">
        <v>58258</v>
      </c>
      <c r="E18" s="54">
        <v>323778</v>
      </c>
      <c r="F18" s="54" t="s">
        <v>72</v>
      </c>
      <c r="G18" s="54">
        <v>5563</v>
      </c>
      <c r="H18" s="54">
        <v>9482</v>
      </c>
      <c r="I18" s="54">
        <v>6543</v>
      </c>
      <c r="J18" s="54" t="s">
        <v>72</v>
      </c>
      <c r="K18" s="54">
        <v>413</v>
      </c>
      <c r="L18" s="54" t="s">
        <v>72</v>
      </c>
      <c r="M18" s="54" t="s">
        <v>72</v>
      </c>
      <c r="N18" s="54">
        <v>481739</v>
      </c>
      <c r="O18" s="55">
        <f t="shared" si="0"/>
        <v>6.5735302250981689E-2</v>
      </c>
      <c r="P18" s="57"/>
    </row>
    <row r="19" spans="1:17">
      <c r="A19" s="53" t="s">
        <v>122</v>
      </c>
      <c r="B19" s="54">
        <v>80044</v>
      </c>
      <c r="C19" s="54">
        <v>1304</v>
      </c>
      <c r="D19" s="54">
        <v>62419</v>
      </c>
      <c r="E19" s="54">
        <v>352321</v>
      </c>
      <c r="F19" s="54" t="s">
        <v>72</v>
      </c>
      <c r="G19" s="54">
        <v>6009</v>
      </c>
      <c r="H19" s="54">
        <v>20277</v>
      </c>
      <c r="I19" s="54">
        <v>19615</v>
      </c>
      <c r="J19" s="54">
        <v>19064</v>
      </c>
      <c r="K19" s="54">
        <v>561</v>
      </c>
      <c r="L19" s="54" t="s">
        <v>72</v>
      </c>
      <c r="M19" s="54" t="s">
        <v>72</v>
      </c>
      <c r="N19" s="54">
        <v>561614</v>
      </c>
      <c r="O19" s="55">
        <f t="shared" si="0"/>
        <v>0.165805550308362</v>
      </c>
    </row>
    <row r="20" spans="1:17">
      <c r="A20" s="53" t="s">
        <v>123</v>
      </c>
      <c r="B20" s="54">
        <v>80266</v>
      </c>
      <c r="C20" s="54">
        <v>1220</v>
      </c>
      <c r="D20" s="54">
        <v>64875</v>
      </c>
      <c r="E20" s="54">
        <v>387882</v>
      </c>
      <c r="F20" s="54" t="s">
        <v>72</v>
      </c>
      <c r="G20" s="54">
        <v>5176</v>
      </c>
      <c r="H20" s="54">
        <v>28563</v>
      </c>
      <c r="I20" s="54">
        <v>36429</v>
      </c>
      <c r="J20" s="54">
        <v>33929</v>
      </c>
      <c r="K20" s="54">
        <v>1011</v>
      </c>
      <c r="L20" s="54" t="s">
        <v>72</v>
      </c>
      <c r="M20" s="54" t="s">
        <v>72</v>
      </c>
      <c r="N20" s="54">
        <v>639351</v>
      </c>
      <c r="O20" s="55">
        <f t="shared" si="0"/>
        <v>0.13841713347601733</v>
      </c>
    </row>
    <row r="21" spans="1:17">
      <c r="A21" s="53" t="s">
        <v>124</v>
      </c>
      <c r="B21" s="54">
        <v>81466</v>
      </c>
      <c r="C21" s="54">
        <v>1116</v>
      </c>
      <c r="D21" s="54">
        <v>71397</v>
      </c>
      <c r="E21" s="54">
        <v>451983</v>
      </c>
      <c r="F21" s="54" t="s">
        <v>72</v>
      </c>
      <c r="G21" s="54">
        <v>4296</v>
      </c>
      <c r="H21" s="54">
        <v>37200</v>
      </c>
      <c r="I21" s="54">
        <v>61210</v>
      </c>
      <c r="J21" s="54">
        <v>42949</v>
      </c>
      <c r="K21" s="54">
        <v>1675</v>
      </c>
      <c r="L21" s="54" t="s">
        <v>72</v>
      </c>
      <c r="M21" s="54" t="s">
        <v>72</v>
      </c>
      <c r="N21" s="54">
        <v>753292</v>
      </c>
      <c r="O21" s="55">
        <f t="shared" si="0"/>
        <v>0.17821353215995595</v>
      </c>
      <c r="Q21" s="57"/>
    </row>
    <row r="22" spans="1:17">
      <c r="A22" s="53" t="s">
        <v>125</v>
      </c>
      <c r="B22" s="54">
        <v>83337</v>
      </c>
      <c r="C22" s="54">
        <v>1064</v>
      </c>
      <c r="D22" s="54">
        <v>79282</v>
      </c>
      <c r="E22" s="54">
        <v>513023</v>
      </c>
      <c r="F22" s="54" t="s">
        <v>72</v>
      </c>
      <c r="G22" s="54">
        <v>4139</v>
      </c>
      <c r="H22" s="54">
        <v>43330</v>
      </c>
      <c r="I22" s="54">
        <v>94922</v>
      </c>
      <c r="J22" s="54">
        <v>56871</v>
      </c>
      <c r="K22" s="54">
        <v>1955</v>
      </c>
      <c r="L22" s="54" t="s">
        <v>72</v>
      </c>
      <c r="M22" s="54" t="s">
        <v>72</v>
      </c>
      <c r="N22" s="54">
        <v>877923</v>
      </c>
      <c r="O22" s="55">
        <f t="shared" si="0"/>
        <v>0.1654484582339916</v>
      </c>
    </row>
    <row r="23" spans="1:17">
      <c r="A23" s="53" t="s">
        <v>126</v>
      </c>
      <c r="B23" s="54">
        <v>85702</v>
      </c>
      <c r="C23" s="54">
        <v>1003</v>
      </c>
      <c r="D23" s="54">
        <v>87664</v>
      </c>
      <c r="E23" s="54">
        <v>562661</v>
      </c>
      <c r="F23" s="54" t="s">
        <v>72</v>
      </c>
      <c r="G23" s="54">
        <v>4133</v>
      </c>
      <c r="H23" s="54">
        <v>45629</v>
      </c>
      <c r="I23" s="54">
        <v>132348</v>
      </c>
      <c r="J23" s="54">
        <v>71120</v>
      </c>
      <c r="K23" s="54">
        <v>2437</v>
      </c>
      <c r="L23" s="54" t="s">
        <v>72</v>
      </c>
      <c r="M23" s="54" t="s">
        <v>72</v>
      </c>
      <c r="N23" s="54">
        <v>992697</v>
      </c>
      <c r="O23" s="55">
        <f t="shared" si="0"/>
        <v>0.13073356091593455</v>
      </c>
    </row>
    <row r="24" spans="1:17">
      <c r="A24" s="53" t="s">
        <v>127</v>
      </c>
      <c r="B24" s="54">
        <v>86111</v>
      </c>
      <c r="C24" s="54">
        <v>929</v>
      </c>
      <c r="D24" s="54">
        <v>90889</v>
      </c>
      <c r="E24" s="54">
        <v>581397</v>
      </c>
      <c r="F24" s="54" t="s">
        <v>72</v>
      </c>
      <c r="G24" s="54">
        <v>4100</v>
      </c>
      <c r="H24" s="54">
        <v>46970</v>
      </c>
      <c r="I24" s="54">
        <v>162417</v>
      </c>
      <c r="J24" s="54">
        <v>83460</v>
      </c>
      <c r="K24" s="54">
        <v>2330</v>
      </c>
      <c r="L24" s="54" t="s">
        <v>72</v>
      </c>
      <c r="M24" s="54" t="s">
        <v>72</v>
      </c>
      <c r="N24" s="54">
        <v>1058603</v>
      </c>
      <c r="O24" s="55">
        <f t="shared" si="0"/>
        <v>6.6390852395040986E-2</v>
      </c>
    </row>
    <row r="25" spans="1:17">
      <c r="A25" s="53" t="s">
        <v>128</v>
      </c>
      <c r="B25" s="54">
        <v>127514</v>
      </c>
      <c r="C25" s="54">
        <v>2716</v>
      </c>
      <c r="D25" s="54">
        <v>155215</v>
      </c>
      <c r="E25" s="54">
        <v>533300</v>
      </c>
      <c r="F25" s="54" t="s">
        <v>72</v>
      </c>
      <c r="G25" s="54">
        <v>3808</v>
      </c>
      <c r="H25" s="54">
        <v>48115</v>
      </c>
      <c r="I25" s="54">
        <v>216888</v>
      </c>
      <c r="J25" s="54">
        <v>48373</v>
      </c>
      <c r="K25" s="54">
        <v>2857</v>
      </c>
      <c r="L25" s="54" t="s">
        <v>72</v>
      </c>
      <c r="M25" s="54" t="s">
        <v>72</v>
      </c>
      <c r="N25" s="54">
        <v>1138786</v>
      </c>
      <c r="O25" s="55">
        <f t="shared" si="0"/>
        <v>7.5744164715195406E-2</v>
      </c>
    </row>
    <row r="26" spans="1:17">
      <c r="A26" s="53" t="s">
        <v>129</v>
      </c>
      <c r="B26" s="54">
        <v>131496</v>
      </c>
      <c r="C26" s="54">
        <v>2710</v>
      </c>
      <c r="D26" s="54">
        <v>171204</v>
      </c>
      <c r="E26" s="54">
        <v>496501</v>
      </c>
      <c r="F26" s="54" t="s">
        <v>72</v>
      </c>
      <c r="G26" s="54">
        <v>3696</v>
      </c>
      <c r="H26" s="54">
        <v>52466</v>
      </c>
      <c r="I26" s="54">
        <v>261525</v>
      </c>
      <c r="J26" s="54">
        <v>53072</v>
      </c>
      <c r="K26" s="54">
        <v>3919</v>
      </c>
      <c r="L26" s="54" t="s">
        <v>72</v>
      </c>
      <c r="M26" s="54" t="s">
        <v>72</v>
      </c>
      <c r="N26" s="54">
        <v>1176589</v>
      </c>
      <c r="O26" s="55">
        <f t="shared" si="0"/>
        <v>3.3195877012889168E-2</v>
      </c>
    </row>
    <row r="27" spans="1:17">
      <c r="A27" s="53" t="s">
        <v>130</v>
      </c>
      <c r="B27" s="54">
        <v>132173</v>
      </c>
      <c r="C27" s="54">
        <v>2593</v>
      </c>
      <c r="D27" s="54">
        <v>176160</v>
      </c>
      <c r="E27" s="54">
        <v>462881</v>
      </c>
      <c r="F27" s="54" t="s">
        <v>72</v>
      </c>
      <c r="G27" s="54">
        <v>3747</v>
      </c>
      <c r="H27" s="54">
        <v>55838</v>
      </c>
      <c r="I27" s="54">
        <v>295882</v>
      </c>
      <c r="J27" s="54">
        <v>58036</v>
      </c>
      <c r="K27" s="54">
        <v>4823</v>
      </c>
      <c r="L27" s="54" t="s">
        <v>72</v>
      </c>
      <c r="M27" s="54" t="s">
        <v>72</v>
      </c>
      <c r="N27" s="54">
        <v>1192133</v>
      </c>
      <c r="O27" s="55">
        <f t="shared" si="0"/>
        <v>1.3211070305773724E-2</v>
      </c>
    </row>
    <row r="28" spans="1:17">
      <c r="A28" s="53" t="s">
        <v>131</v>
      </c>
      <c r="B28" s="54">
        <v>131332</v>
      </c>
      <c r="C28" s="54">
        <v>2531</v>
      </c>
      <c r="D28" s="54">
        <v>180461</v>
      </c>
      <c r="E28" s="54">
        <v>414853</v>
      </c>
      <c r="F28" s="54" t="s">
        <v>72</v>
      </c>
      <c r="G28" s="54">
        <v>3905</v>
      </c>
      <c r="H28" s="54">
        <v>58899</v>
      </c>
      <c r="I28" s="54">
        <v>337849</v>
      </c>
      <c r="J28" s="54">
        <v>61032</v>
      </c>
      <c r="K28" s="54">
        <v>6311</v>
      </c>
      <c r="L28" s="54" t="s">
        <v>72</v>
      </c>
      <c r="M28" s="54" t="s">
        <v>72</v>
      </c>
      <c r="N28" s="54">
        <v>1197173</v>
      </c>
      <c r="O28" s="55">
        <f t="shared" si="0"/>
        <v>4.2277162028062304E-3</v>
      </c>
    </row>
    <row r="29" spans="1:17">
      <c r="A29" s="53" t="s">
        <v>132</v>
      </c>
      <c r="B29" s="54">
        <v>152582</v>
      </c>
      <c r="C29" s="54">
        <v>2497</v>
      </c>
      <c r="D29" s="54">
        <v>199523</v>
      </c>
      <c r="E29" s="54">
        <v>344621</v>
      </c>
      <c r="F29" s="54" t="s">
        <v>72</v>
      </c>
      <c r="G29" s="54">
        <v>3941</v>
      </c>
      <c r="H29" s="54">
        <v>60896</v>
      </c>
      <c r="I29" s="54">
        <v>371986</v>
      </c>
      <c r="J29" s="54">
        <v>32737</v>
      </c>
      <c r="K29" s="54">
        <v>8036</v>
      </c>
      <c r="L29" s="54" t="s">
        <v>72</v>
      </c>
      <c r="M29" s="54" t="s">
        <v>72</v>
      </c>
      <c r="N29" s="54">
        <v>1176819</v>
      </c>
      <c r="O29" s="55">
        <f t="shared" si="0"/>
        <v>-1.7001719885095971E-2</v>
      </c>
    </row>
    <row r="30" spans="1:17">
      <c r="A30" s="53" t="s">
        <v>133</v>
      </c>
      <c r="B30" s="54">
        <v>154222</v>
      </c>
      <c r="C30" s="54">
        <v>2428</v>
      </c>
      <c r="D30" s="54">
        <v>205205</v>
      </c>
      <c r="E30" s="54">
        <v>330113</v>
      </c>
      <c r="F30" s="54" t="s">
        <v>72</v>
      </c>
      <c r="G30" s="54">
        <v>4063</v>
      </c>
      <c r="H30" s="54">
        <v>60918</v>
      </c>
      <c r="I30" s="54">
        <v>421158</v>
      </c>
      <c r="J30" s="54">
        <v>33302</v>
      </c>
      <c r="K30" s="54">
        <v>9857</v>
      </c>
      <c r="L30" s="54" t="s">
        <v>72</v>
      </c>
      <c r="M30" s="54" t="s">
        <v>72</v>
      </c>
      <c r="N30" s="54">
        <v>1221266</v>
      </c>
      <c r="O30" s="55">
        <f t="shared" si="0"/>
        <v>3.7768764780310313E-2</v>
      </c>
    </row>
    <row r="31" spans="1:17">
      <c r="A31" s="53" t="s">
        <v>134</v>
      </c>
      <c r="B31" s="54">
        <v>154284</v>
      </c>
      <c r="C31" s="54">
        <v>2357</v>
      </c>
      <c r="D31" s="54">
        <v>212798</v>
      </c>
      <c r="E31" s="54">
        <v>450472</v>
      </c>
      <c r="F31" s="54" t="s">
        <v>72</v>
      </c>
      <c r="G31" s="54">
        <v>4195</v>
      </c>
      <c r="H31" s="54">
        <v>57318</v>
      </c>
      <c r="I31" s="54">
        <v>424436</v>
      </c>
      <c r="J31" s="54">
        <v>36053</v>
      </c>
      <c r="K31" s="54">
        <v>12680</v>
      </c>
      <c r="L31" s="54" t="s">
        <v>72</v>
      </c>
      <c r="M31" s="54" t="s">
        <v>72</v>
      </c>
      <c r="N31" s="54">
        <v>1354593</v>
      </c>
      <c r="O31" s="55">
        <f t="shared" si="0"/>
        <v>0.10917113880186625</v>
      </c>
    </row>
    <row r="32" spans="1:17">
      <c r="A32" s="53" t="s">
        <v>135</v>
      </c>
      <c r="B32" s="54">
        <v>153282</v>
      </c>
      <c r="C32" s="54">
        <v>2334</v>
      </c>
      <c r="D32" s="54">
        <v>221813</v>
      </c>
      <c r="E32" s="54">
        <v>456148</v>
      </c>
      <c r="F32" s="54" t="s">
        <v>72</v>
      </c>
      <c r="G32" s="54">
        <v>4737</v>
      </c>
      <c r="H32" s="54">
        <v>53009</v>
      </c>
      <c r="I32" s="54">
        <v>444299</v>
      </c>
      <c r="J32" s="54">
        <v>39799</v>
      </c>
      <c r="K32" s="54">
        <v>14523</v>
      </c>
      <c r="L32" s="54">
        <v>84</v>
      </c>
      <c r="M32" s="54" t="s">
        <v>72</v>
      </c>
      <c r="N32" s="54">
        <v>1390028</v>
      </c>
      <c r="O32" s="55">
        <f t="shared" si="0"/>
        <v>2.615914891041073E-2</v>
      </c>
    </row>
    <row r="33" spans="1:17">
      <c r="A33" s="53" t="s">
        <v>136</v>
      </c>
      <c r="B33" s="54">
        <v>151672</v>
      </c>
      <c r="C33" s="54">
        <v>2226</v>
      </c>
      <c r="D33" s="54">
        <v>228159</v>
      </c>
      <c r="E33" s="54">
        <v>478641</v>
      </c>
      <c r="F33" s="54" t="s">
        <v>72</v>
      </c>
      <c r="G33" s="54">
        <v>4881</v>
      </c>
      <c r="H33" s="54">
        <v>51111</v>
      </c>
      <c r="I33" s="54">
        <v>474557</v>
      </c>
      <c r="J33" s="54">
        <v>41030</v>
      </c>
      <c r="K33" s="54">
        <v>14805</v>
      </c>
      <c r="L33" s="54">
        <v>201</v>
      </c>
      <c r="M33" s="54" t="s">
        <v>72</v>
      </c>
      <c r="N33" s="54">
        <v>1447283</v>
      </c>
      <c r="O33" s="55">
        <f t="shared" si="0"/>
        <v>4.1189817759066723E-2</v>
      </c>
    </row>
    <row r="34" spans="1:17">
      <c r="A34" s="53" t="s">
        <v>137</v>
      </c>
      <c r="B34" s="54">
        <v>151478</v>
      </c>
      <c r="C34" s="54">
        <v>2177</v>
      </c>
      <c r="D34" s="54">
        <v>238810</v>
      </c>
      <c r="E34" s="54">
        <v>485856</v>
      </c>
      <c r="F34" s="54" t="s">
        <v>72</v>
      </c>
      <c r="G34" s="54">
        <v>4882</v>
      </c>
      <c r="H34" s="54">
        <v>53768</v>
      </c>
      <c r="I34" s="54">
        <v>517251</v>
      </c>
      <c r="J34" s="54">
        <v>42413</v>
      </c>
      <c r="K34" s="54">
        <v>15528</v>
      </c>
      <c r="L34" s="54">
        <v>197</v>
      </c>
      <c r="M34" s="54" t="s">
        <v>72</v>
      </c>
      <c r="N34" s="54">
        <v>1512360</v>
      </c>
      <c r="O34" s="55">
        <f t="shared" si="0"/>
        <v>4.4964944658370198E-2</v>
      </c>
    </row>
    <row r="35" spans="1:17">
      <c r="A35" s="53" t="s">
        <v>138</v>
      </c>
      <c r="B35" s="54">
        <v>151512</v>
      </c>
      <c r="C35" s="54">
        <v>2130</v>
      </c>
      <c r="D35" s="54">
        <v>249921</v>
      </c>
      <c r="E35" s="54">
        <v>468711</v>
      </c>
      <c r="F35" s="54" t="s">
        <v>72</v>
      </c>
      <c r="G35" s="54">
        <v>5366</v>
      </c>
      <c r="H35" s="54">
        <v>57190</v>
      </c>
      <c r="I35" s="54">
        <v>567060</v>
      </c>
      <c r="J35" s="54">
        <v>44130</v>
      </c>
      <c r="K35" s="54">
        <v>17496</v>
      </c>
      <c r="L35" s="54">
        <v>235</v>
      </c>
      <c r="M35" s="54" t="s">
        <v>72</v>
      </c>
      <c r="N35" s="54">
        <v>1563751</v>
      </c>
      <c r="O35" s="55">
        <f t="shared" si="0"/>
        <v>3.3980665978999708E-2</v>
      </c>
    </row>
    <row r="36" spans="1:17">
      <c r="A36" s="53" t="s">
        <v>139</v>
      </c>
      <c r="B36" s="54">
        <v>149961</v>
      </c>
      <c r="C36" s="54">
        <v>2084</v>
      </c>
      <c r="D36" s="54">
        <v>257344</v>
      </c>
      <c r="E36" s="54">
        <v>446108</v>
      </c>
      <c r="F36" s="54">
        <v>22554</v>
      </c>
      <c r="G36" s="54">
        <v>5511</v>
      </c>
      <c r="H36" s="54">
        <v>58518</v>
      </c>
      <c r="I36" s="54">
        <v>588417</v>
      </c>
      <c r="J36" s="54">
        <v>52895</v>
      </c>
      <c r="K36" s="54">
        <v>18980</v>
      </c>
      <c r="L36" s="54">
        <v>273</v>
      </c>
      <c r="M36" s="54">
        <v>41812</v>
      </c>
      <c r="N36" s="54">
        <v>1644457</v>
      </c>
      <c r="O36" s="55">
        <f t="shared" si="0"/>
        <v>5.1610518554424584E-2</v>
      </c>
    </row>
    <row r="37" spans="1:17">
      <c r="A37" s="53" t="s">
        <v>140</v>
      </c>
      <c r="B37" s="54">
        <v>147813</v>
      </c>
      <c r="C37" s="54">
        <v>1988</v>
      </c>
      <c r="D37" s="54">
        <v>261594</v>
      </c>
      <c r="E37" s="54">
        <v>410325</v>
      </c>
      <c r="F37" s="54">
        <v>40728</v>
      </c>
      <c r="G37" s="54">
        <v>5599</v>
      </c>
      <c r="H37" s="54">
        <v>60016</v>
      </c>
      <c r="I37" s="54">
        <v>622292</v>
      </c>
      <c r="J37" s="54">
        <v>56612</v>
      </c>
      <c r="K37" s="54">
        <v>20731</v>
      </c>
      <c r="L37" s="54">
        <v>321</v>
      </c>
      <c r="M37" s="54">
        <v>54009</v>
      </c>
      <c r="N37" s="54">
        <v>1682028</v>
      </c>
      <c r="O37" s="55">
        <f t="shared" si="0"/>
        <v>2.2847055289375154E-2</v>
      </c>
      <c r="Q37" s="57"/>
    </row>
    <row r="38" spans="1:17">
      <c r="A38" s="53" t="s">
        <v>141</v>
      </c>
      <c r="B38" s="54">
        <v>145898</v>
      </c>
      <c r="C38" s="54">
        <v>1923</v>
      </c>
      <c r="D38" s="54">
        <v>267843</v>
      </c>
      <c r="E38" s="54">
        <f>451186-47621</f>
        <v>403565</v>
      </c>
      <c r="F38" s="54">
        <v>47621</v>
      </c>
      <c r="G38" s="54">
        <v>5746</v>
      </c>
      <c r="H38" s="54">
        <v>59628</v>
      </c>
      <c r="I38" s="54">
        <v>655311</v>
      </c>
      <c r="J38" s="54">
        <v>59428</v>
      </c>
      <c r="K38" s="54">
        <v>21626</v>
      </c>
      <c r="L38" s="54">
        <v>427</v>
      </c>
      <c r="M38" s="54">
        <v>57396</v>
      </c>
      <c r="N38" s="54">
        <v>1726412</v>
      </c>
      <c r="O38" s="55">
        <f t="shared" si="0"/>
        <v>2.6387194505680049E-2</v>
      </c>
    </row>
    <row r="39" spans="1:17">
      <c r="A39" s="53" t="s">
        <v>142</v>
      </c>
      <c r="B39" s="54">
        <v>143144</v>
      </c>
      <c r="C39" s="54">
        <v>1946</v>
      </c>
      <c r="D39" s="54">
        <v>275497</v>
      </c>
      <c r="E39" s="54">
        <v>426822</v>
      </c>
      <c r="F39" s="54">
        <v>61809</v>
      </c>
      <c r="G39" s="54">
        <v>5364</v>
      </c>
      <c r="H39" s="54">
        <v>58435</v>
      </c>
      <c r="I39" s="54">
        <v>706667</v>
      </c>
      <c r="J39" s="54">
        <v>64138</v>
      </c>
      <c r="K39" s="54">
        <v>21389</v>
      </c>
      <c r="L39" s="54">
        <v>530</v>
      </c>
      <c r="M39" s="54">
        <v>55722</v>
      </c>
      <c r="N39" s="54">
        <v>1821463</v>
      </c>
      <c r="O39" s="55">
        <f t="shared" si="0"/>
        <v>5.5056962069309066E-2</v>
      </c>
    </row>
    <row r="40" spans="1:17">
      <c r="A40" s="53" t="s">
        <v>143</v>
      </c>
      <c r="B40" s="54">
        <v>142130</v>
      </c>
      <c r="C40" s="54">
        <v>1944</v>
      </c>
      <c r="D40" s="54">
        <v>286747</v>
      </c>
      <c r="E40" s="54">
        <v>442778</v>
      </c>
      <c r="F40" s="54">
        <v>77386</v>
      </c>
      <c r="G40" s="54">
        <v>5022</v>
      </c>
      <c r="H40" s="54">
        <v>57296</v>
      </c>
      <c r="I40" s="54">
        <v>759465</v>
      </c>
      <c r="J40" s="54">
        <v>69610</v>
      </c>
      <c r="K40" s="54">
        <v>20128</v>
      </c>
      <c r="L40" s="54">
        <v>624</v>
      </c>
      <c r="M40" s="54">
        <v>51591</v>
      </c>
      <c r="N40" s="54">
        <v>1914721</v>
      </c>
      <c r="O40" s="55">
        <f t="shared" si="0"/>
        <v>5.1199502817240866E-2</v>
      </c>
    </row>
    <row r="41" spans="1:17">
      <c r="A41" s="53" t="s">
        <v>144</v>
      </c>
      <c r="B41" s="54">
        <v>143563</v>
      </c>
      <c r="C41" s="54">
        <v>1992</v>
      </c>
      <c r="D41" s="54">
        <v>299123</v>
      </c>
      <c r="E41" s="54">
        <v>452172</v>
      </c>
      <c r="F41" s="54">
        <v>87647</v>
      </c>
      <c r="G41" s="54">
        <v>4848</v>
      </c>
      <c r="H41" s="54">
        <v>58031</v>
      </c>
      <c r="I41" s="54">
        <v>789179</v>
      </c>
      <c r="J41" s="54">
        <v>74600</v>
      </c>
      <c r="K41" s="54">
        <v>18979</v>
      </c>
      <c r="L41" s="54">
        <v>693</v>
      </c>
      <c r="M41" s="54">
        <v>53188</v>
      </c>
      <c r="N41" s="54">
        <v>1984015</v>
      </c>
      <c r="O41" s="55">
        <f t="shared" si="0"/>
        <v>3.6190129005740264E-2</v>
      </c>
    </row>
    <row r="42" spans="1:17">
      <c r="A42" s="53" t="s">
        <v>145</v>
      </c>
      <c r="B42" s="54">
        <v>143191</v>
      </c>
      <c r="C42" s="54">
        <v>1992</v>
      </c>
      <c r="D42" s="54">
        <v>305786</v>
      </c>
      <c r="E42" s="54">
        <v>439595</v>
      </c>
      <c r="F42" s="54">
        <v>88280</v>
      </c>
      <c r="G42" s="54">
        <v>4464</v>
      </c>
      <c r="H42" s="54">
        <v>60227</v>
      </c>
      <c r="I42" s="54">
        <v>815971</v>
      </c>
      <c r="J42" s="54">
        <v>81060</v>
      </c>
      <c r="K42" s="54">
        <v>18051</v>
      </c>
      <c r="L42" s="54">
        <v>685</v>
      </c>
      <c r="M42" s="54">
        <v>53001</v>
      </c>
      <c r="N42" s="54">
        <v>2012303</v>
      </c>
      <c r="O42" s="55">
        <f t="shared" si="0"/>
        <v>1.4257956719077225E-2</v>
      </c>
    </row>
    <row r="43" spans="1:17">
      <c r="A43" s="53" t="s">
        <v>146</v>
      </c>
      <c r="B43" s="54">
        <v>143508</v>
      </c>
      <c r="C43" s="54">
        <v>1964</v>
      </c>
      <c r="D43" s="54">
        <v>311154</v>
      </c>
      <c r="E43" s="54">
        <v>419874</v>
      </c>
      <c r="F43" s="54">
        <v>82610</v>
      </c>
      <c r="G43" s="54">
        <v>4413</v>
      </c>
      <c r="H43" s="54">
        <v>60961</v>
      </c>
      <c r="I43" s="54">
        <v>854454</v>
      </c>
      <c r="J43" s="54">
        <v>83004</v>
      </c>
      <c r="K43" s="54">
        <v>21492</v>
      </c>
      <c r="L43" s="54">
        <v>737</v>
      </c>
      <c r="M43" s="54">
        <v>54080</v>
      </c>
      <c r="N43" s="54">
        <v>2038251</v>
      </c>
      <c r="O43" s="55">
        <f t="shared" si="0"/>
        <v>1.289467838590908E-2</v>
      </c>
    </row>
    <row r="44" spans="1:17">
      <c r="A44" s="53" t="s">
        <v>147</v>
      </c>
      <c r="B44" s="54">
        <v>137055</v>
      </c>
      <c r="C44" s="54">
        <v>2039</v>
      </c>
      <c r="D44" s="54">
        <v>321737</v>
      </c>
      <c r="E44" s="54">
        <v>453300</v>
      </c>
      <c r="F44" s="54">
        <v>73814</v>
      </c>
      <c r="G44" s="54">
        <v>4655</v>
      </c>
      <c r="H44" s="54">
        <v>49793</v>
      </c>
      <c r="I44" s="54">
        <v>817808</v>
      </c>
      <c r="J44" s="54">
        <v>81491</v>
      </c>
      <c r="K44" s="54">
        <v>24296</v>
      </c>
      <c r="L44" s="54">
        <v>748</v>
      </c>
      <c r="M44" s="54">
        <v>127582</v>
      </c>
      <c r="N44" s="54">
        <f>SUM(B44:M44)</f>
        <v>2094318</v>
      </c>
      <c r="O44" s="55">
        <v>2.7507407085780897E-2</v>
      </c>
    </row>
    <row r="45" spans="1:17">
      <c r="A45" s="53" t="s">
        <v>148</v>
      </c>
      <c r="B45" s="54">
        <v>141887</v>
      </c>
      <c r="C45" s="54">
        <v>1931</v>
      </c>
      <c r="D45" s="54">
        <v>319460</v>
      </c>
      <c r="E45" s="54">
        <v>648988</v>
      </c>
      <c r="F45" s="54">
        <v>90351</v>
      </c>
      <c r="G45" s="54">
        <v>5910</v>
      </c>
      <c r="H45" s="54">
        <v>38989</v>
      </c>
      <c r="I45" s="54">
        <v>691858</v>
      </c>
      <c r="J45" s="54">
        <v>85156</v>
      </c>
      <c r="K45" s="54">
        <v>28578</v>
      </c>
      <c r="L45" s="54">
        <v>660</v>
      </c>
      <c r="M45" s="54">
        <v>136113</v>
      </c>
      <c r="N45" s="54">
        <f>SUM(B45:M45)</f>
        <v>2189881</v>
      </c>
      <c r="O45" s="55">
        <f t="shared" si="0"/>
        <v>4.5629651275498756E-2</v>
      </c>
    </row>
    <row r="46" spans="1:17">
      <c r="A46" s="53" t="s">
        <v>149</v>
      </c>
      <c r="B46" s="54">
        <v>144814</v>
      </c>
      <c r="C46" s="54">
        <v>1835</v>
      </c>
      <c r="D46" s="54">
        <v>326580</v>
      </c>
      <c r="E46" s="54">
        <v>836745</v>
      </c>
      <c r="F46" s="54">
        <v>147327</v>
      </c>
      <c r="G46" s="54">
        <v>6633</v>
      </c>
      <c r="H46" s="54">
        <v>33817</v>
      </c>
      <c r="I46" s="54">
        <v>501923</v>
      </c>
      <c r="J46" s="54">
        <v>90113</v>
      </c>
      <c r="K46" s="54">
        <v>31182</v>
      </c>
      <c r="L46" s="54">
        <v>568</v>
      </c>
      <c r="M46" s="54">
        <v>144113</v>
      </c>
      <c r="N46" s="54">
        <v>2265650</v>
      </c>
      <c r="O46" s="55">
        <f t="shared" si="0"/>
        <v>3.4599596964401264E-2</v>
      </c>
    </row>
    <row r="47" spans="1:17">
      <c r="A47" s="53" t="s">
        <v>150</v>
      </c>
      <c r="B47" s="54">
        <v>148248</v>
      </c>
      <c r="C47" s="54">
        <v>1800</v>
      </c>
      <c r="D47" s="54">
        <v>332461</v>
      </c>
      <c r="E47" s="54">
        <v>887137</v>
      </c>
      <c r="F47" s="54">
        <v>214289</v>
      </c>
      <c r="G47" s="54">
        <v>6912</v>
      </c>
      <c r="H47" s="54">
        <v>31473</v>
      </c>
      <c r="I47" s="54">
        <v>434930</v>
      </c>
      <c r="J47" s="54">
        <v>87299</v>
      </c>
      <c r="K47" s="54">
        <v>36949</v>
      </c>
      <c r="L47" s="54">
        <v>613</v>
      </c>
      <c r="M47" s="54">
        <v>150095</v>
      </c>
      <c r="N47" s="54">
        <f>SUM(B47:M47)</f>
        <v>2332206</v>
      </c>
      <c r="O47" s="55">
        <f t="shared" si="0"/>
        <v>2.9376117229051264E-2</v>
      </c>
    </row>
    <row r="48" spans="1:17">
      <c r="A48" s="58" t="s">
        <v>151</v>
      </c>
      <c r="B48" s="54">
        <v>150901</v>
      </c>
      <c r="C48" s="54">
        <v>1737</v>
      </c>
      <c r="D48" s="54">
        <v>336333</v>
      </c>
      <c r="E48" s="54">
        <v>825008</v>
      </c>
      <c r="F48" s="54">
        <v>316087</v>
      </c>
      <c r="G48" s="54">
        <v>6323</v>
      </c>
      <c r="H48" s="54">
        <v>32785</v>
      </c>
      <c r="I48" s="54">
        <v>457619</v>
      </c>
      <c r="J48" s="54">
        <v>89101</v>
      </c>
      <c r="K48" s="54">
        <v>40071</v>
      </c>
      <c r="L48" s="54">
        <v>675</v>
      </c>
      <c r="M48" s="54">
        <v>165982</v>
      </c>
      <c r="N48" s="54">
        <v>2422622</v>
      </c>
      <c r="O48" s="55">
        <f t="shared" si="0"/>
        <v>3.8768444982990355E-2</v>
      </c>
    </row>
    <row r="49" spans="1:15">
      <c r="A49" s="58" t="s">
        <v>152</v>
      </c>
      <c r="B49" s="69">
        <v>150958</v>
      </c>
      <c r="C49" s="69">
        <v>1627</v>
      </c>
      <c r="D49" s="69">
        <v>329220</v>
      </c>
      <c r="E49" s="69">
        <v>746342</v>
      </c>
      <c r="F49" s="69">
        <v>388264</v>
      </c>
      <c r="G49" s="69">
        <v>6121</v>
      </c>
      <c r="H49" s="69">
        <v>35411</v>
      </c>
      <c r="I49" s="69">
        <v>483645</v>
      </c>
      <c r="J49" s="69">
        <v>92680</v>
      </c>
      <c r="K49" s="69">
        <v>42967</v>
      </c>
      <c r="L49" s="69">
        <v>780</v>
      </c>
      <c r="M49" s="69">
        <v>178578</v>
      </c>
      <c r="N49" s="69">
        <v>2456593</v>
      </c>
      <c r="O49" s="55">
        <f t="shared" si="0"/>
        <v>1.4022410429691467E-2</v>
      </c>
    </row>
    <row r="50" spans="1:15">
      <c r="A50" s="58" t="s">
        <v>153</v>
      </c>
      <c r="B50" s="69">
        <v>149891</v>
      </c>
      <c r="C50" s="69">
        <v>1619</v>
      </c>
      <c r="D50" s="69">
        <v>326832</v>
      </c>
      <c r="E50" s="69">
        <v>751972</v>
      </c>
      <c r="F50" s="69">
        <v>397775</v>
      </c>
      <c r="G50" s="69">
        <v>6302</v>
      </c>
      <c r="H50" s="69">
        <v>31456</v>
      </c>
      <c r="I50" s="69">
        <v>487962</v>
      </c>
      <c r="J50" s="69">
        <v>91324</v>
      </c>
      <c r="K50" s="69">
        <v>43107</v>
      </c>
      <c r="L50" s="69">
        <v>810</v>
      </c>
      <c r="M50" s="69">
        <v>184994</v>
      </c>
      <c r="N50" s="69">
        <v>2474044</v>
      </c>
      <c r="O50" s="55">
        <f>(N50-N49)/N49</f>
        <v>7.1037408313057967E-3</v>
      </c>
    </row>
    <row r="51" spans="1:15">
      <c r="A51" s="58"/>
      <c r="B51" s="69"/>
      <c r="C51" s="69"/>
      <c r="D51" s="69"/>
      <c r="E51" s="69"/>
      <c r="F51" s="69"/>
      <c r="G51" s="69"/>
      <c r="H51" s="69"/>
      <c r="I51" s="69"/>
      <c r="J51" s="69"/>
      <c r="K51" s="69"/>
      <c r="L51" s="69"/>
      <c r="M51" s="69"/>
      <c r="N51" s="69"/>
      <c r="O51" s="55"/>
    </row>
    <row r="52" spans="1:15" ht="15.75" customHeight="1">
      <c r="A52" s="59"/>
      <c r="B52" s="70"/>
      <c r="C52" s="70"/>
      <c r="D52" s="70"/>
      <c r="E52" s="70"/>
      <c r="F52" s="70"/>
      <c r="G52" s="70"/>
      <c r="H52" s="70"/>
      <c r="I52" s="70"/>
      <c r="J52" s="70"/>
      <c r="K52" s="70"/>
      <c r="L52" s="70"/>
      <c r="M52" s="70"/>
      <c r="N52" s="60"/>
    </row>
    <row r="53" spans="1:15" hidden="1">
      <c r="A53" s="62" t="s">
        <v>154</v>
      </c>
      <c r="B53" s="63">
        <f>B48/$N$48</f>
        <v>6.2288297555293394E-2</v>
      </c>
      <c r="C53" s="63">
        <f t="shared" ref="C53:M53" si="1">C48/$N$48</f>
        <v>7.1699175521397886E-4</v>
      </c>
      <c r="D53" s="63">
        <f t="shared" si="1"/>
        <v>0.13883016004973125</v>
      </c>
      <c r="E53" s="63">
        <f t="shared" si="1"/>
        <v>0.34054342774068758</v>
      </c>
      <c r="F53" s="63">
        <f t="shared" si="1"/>
        <v>0.1304730989811865</v>
      </c>
      <c r="G53" s="63">
        <f t="shared" si="1"/>
        <v>2.6099820772699993E-3</v>
      </c>
      <c r="H53" s="63">
        <f t="shared" si="1"/>
        <v>1.3532858200742832E-2</v>
      </c>
      <c r="I53" s="63">
        <f t="shared" si="1"/>
        <v>0.18889409903814958</v>
      </c>
      <c r="J53" s="63">
        <f t="shared" si="1"/>
        <v>3.6778746333517985E-2</v>
      </c>
      <c r="K53" s="63">
        <f t="shared" si="1"/>
        <v>1.654034347909001E-2</v>
      </c>
      <c r="L53" s="63">
        <f t="shared" si="1"/>
        <v>2.7862373907278971E-4</v>
      </c>
      <c r="M53" s="63">
        <f t="shared" si="1"/>
        <v>6.8513371050044125E-2</v>
      </c>
      <c r="N53" s="63">
        <f t="shared" ref="N53" si="2">N47/$N$47</f>
        <v>1</v>
      </c>
    </row>
    <row r="54" spans="1:15" s="72" customFormat="1">
      <c r="A54" s="62" t="s">
        <v>155</v>
      </c>
      <c r="B54" s="64">
        <f>B49/$N$49</f>
        <v>6.1450146605481655E-2</v>
      </c>
      <c r="C54" s="64">
        <f t="shared" ref="C54:M54" si="3">C49/$N$49</f>
        <v>6.6229937152796582E-4</v>
      </c>
      <c r="D54" s="64">
        <f t="shared" si="3"/>
        <v>0.13401487344464469</v>
      </c>
      <c r="E54" s="64">
        <f t="shared" si="3"/>
        <v>0.30381182393664724</v>
      </c>
      <c r="F54" s="64">
        <f t="shared" si="3"/>
        <v>0.15804978683892693</v>
      </c>
      <c r="G54" s="64">
        <f t="shared" si="3"/>
        <v>2.4916622330194704E-3</v>
      </c>
      <c r="H54" s="64">
        <f t="shared" si="3"/>
        <v>1.4414679191872646E-2</v>
      </c>
      <c r="I54" s="64">
        <f t="shared" si="3"/>
        <v>0.19687632424255869</v>
      </c>
      <c r="J54" s="64">
        <f t="shared" si="3"/>
        <v>3.7727047174684614E-2</v>
      </c>
      <c r="K54" s="64">
        <f t="shared" si="3"/>
        <v>1.749048377163006E-2</v>
      </c>
      <c r="L54" s="64">
        <f t="shared" si="3"/>
        <v>3.1751291320947342E-4</v>
      </c>
      <c r="M54" s="64">
        <f t="shared" si="3"/>
        <v>7.2693360275796606E-2</v>
      </c>
      <c r="N54" s="64">
        <f t="shared" ref="N54" si="4">N48/$N$48</f>
        <v>1</v>
      </c>
      <c r="O54" s="71"/>
    </row>
    <row r="55" spans="1:15" s="72" customFormat="1" ht="21" customHeight="1">
      <c r="A55" s="62" t="s">
        <v>156</v>
      </c>
      <c r="B55" s="64">
        <f>B50/$N$50</f>
        <v>6.0585422086268471E-2</v>
      </c>
      <c r="C55" s="64">
        <f>C50/$N$50</f>
        <v>6.5439418215682498E-4</v>
      </c>
      <c r="D55" s="64">
        <f>D50/$N$50</f>
        <v>0.13210436031048761</v>
      </c>
      <c r="E55" s="64">
        <f t="shared" ref="E55:N55" si="5">E50/$N$50</f>
        <v>0.30394447309748734</v>
      </c>
      <c r="F55" s="64">
        <f t="shared" si="5"/>
        <v>0.1607792747420822</v>
      </c>
      <c r="G55" s="64">
        <f t="shared" si="5"/>
        <v>2.5472465323979686E-3</v>
      </c>
      <c r="H55" s="64">
        <f t="shared" si="5"/>
        <v>1.2714406049366947E-2</v>
      </c>
      <c r="I55" s="64">
        <f t="shared" si="5"/>
        <v>0.19723254719802882</v>
      </c>
      <c r="J55" s="64">
        <f t="shared" si="5"/>
        <v>3.6912843910617596E-2</v>
      </c>
      <c r="K55" s="64">
        <f t="shared" si="5"/>
        <v>1.7423699821021776E-2</v>
      </c>
      <c r="L55" s="64">
        <f t="shared" si="5"/>
        <v>3.2739918934343934E-4</v>
      </c>
      <c r="M55" s="64">
        <f t="shared" si="5"/>
        <v>7.4773932880741009E-2</v>
      </c>
      <c r="N55" s="64">
        <f t="shared" si="5"/>
        <v>1</v>
      </c>
      <c r="O55" s="71"/>
    </row>
    <row r="56" spans="1:15" ht="24.75" customHeight="1">
      <c r="A56" s="59"/>
      <c r="B56" s="63"/>
      <c r="C56" s="63"/>
      <c r="D56" s="63"/>
      <c r="E56" s="63"/>
      <c r="F56" s="63"/>
      <c r="G56" s="63"/>
      <c r="H56" s="63"/>
      <c r="I56" s="63"/>
      <c r="J56" s="63"/>
      <c r="K56" s="63"/>
      <c r="L56" s="73"/>
      <c r="M56" s="63"/>
      <c r="N56" s="63"/>
    </row>
    <row r="57" spans="1:15">
      <c r="A57" s="53" t="s">
        <v>157</v>
      </c>
    </row>
    <row r="58" spans="1:15">
      <c r="A58" s="53" t="s">
        <v>158</v>
      </c>
    </row>
    <row r="59" spans="1:15">
      <c r="A59" s="65" t="s">
        <v>159</v>
      </c>
    </row>
  </sheetData>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19"/>
  <sheetViews>
    <sheetView showGridLines="0" zoomScaleNormal="100" workbookViewId="0">
      <pane ySplit="8" topLeftCell="A9" activePane="bottomLeft" state="frozen"/>
      <selection pane="bottomLeft" activeCell="A6" sqref="A6"/>
    </sheetView>
  </sheetViews>
  <sheetFormatPr defaultColWidth="9.140625" defaultRowHeight="13.15"/>
  <cols>
    <col min="1" max="1" width="20.42578125" style="116" customWidth="1"/>
    <col min="2" max="2" width="18.7109375" style="100" bestFit="1" customWidth="1"/>
    <col min="3" max="3" width="15.28515625" style="114" customWidth="1"/>
    <col min="4" max="4" width="21.28515625" style="107" bestFit="1" customWidth="1"/>
    <col min="5" max="5" width="16.140625" style="107" customWidth="1"/>
    <col min="6" max="6" width="14.42578125" style="107" customWidth="1"/>
    <col min="7" max="7" width="12.28515625" style="100" customWidth="1"/>
    <col min="8" max="8" width="13.5703125" style="114" customWidth="1"/>
    <col min="9" max="9" width="18" style="115" customWidth="1"/>
    <col min="10" max="16384" width="9.140625" style="100"/>
  </cols>
  <sheetData>
    <row r="1" spans="1:10" ht="17.45">
      <c r="I1" s="121" t="s">
        <v>160</v>
      </c>
    </row>
    <row r="2" spans="1:10" ht="17.45">
      <c r="I2" s="121" t="s">
        <v>161</v>
      </c>
    </row>
    <row r="3" spans="1:10" ht="17.45">
      <c r="I3" s="121" t="s">
        <v>2</v>
      </c>
    </row>
    <row r="4" spans="1:10" ht="17.45">
      <c r="I4" s="121" t="s">
        <v>162</v>
      </c>
    </row>
    <row r="8" spans="1:10" s="119" customFormat="1" ht="39.6">
      <c r="A8" s="75" t="s">
        <v>163</v>
      </c>
      <c r="B8" s="353" t="s">
        <v>164</v>
      </c>
      <c r="C8" s="76" t="s">
        <v>165</v>
      </c>
      <c r="D8" s="77" t="s">
        <v>66</v>
      </c>
      <c r="E8" s="78" t="s">
        <v>166</v>
      </c>
      <c r="F8" s="79" t="s">
        <v>167</v>
      </c>
      <c r="G8" s="78" t="s">
        <v>168</v>
      </c>
      <c r="H8" s="80" t="s">
        <v>169</v>
      </c>
      <c r="I8" s="81" t="s">
        <v>170</v>
      </c>
      <c r="J8" s="118"/>
    </row>
    <row r="9" spans="1:10">
      <c r="A9" s="82" t="s">
        <v>171</v>
      </c>
      <c r="B9" s="354">
        <v>14108</v>
      </c>
      <c r="C9" s="83">
        <v>5419</v>
      </c>
      <c r="D9" s="360">
        <v>36536190.100000001</v>
      </c>
      <c r="E9" s="360">
        <f t="shared" ref="E9:E40" si="0">D9/C9</f>
        <v>6742.2384388263517</v>
      </c>
      <c r="F9" s="360">
        <f t="shared" ref="F9:F40" si="1">D9/B9</f>
        <v>2589.7497944428692</v>
      </c>
      <c r="G9" s="84">
        <v>1</v>
      </c>
      <c r="H9" s="84">
        <f t="shared" ref="H9:H40" si="2">I9*1000</f>
        <v>384.10830734335127</v>
      </c>
      <c r="I9" s="85">
        <f t="shared" ref="I9:I40" si="3">C9/B9</f>
        <v>0.38410830734335127</v>
      </c>
    </row>
    <row r="10" spans="1:10">
      <c r="A10" s="82" t="s">
        <v>172</v>
      </c>
      <c r="B10" s="354">
        <v>46142</v>
      </c>
      <c r="C10" s="86">
        <v>20241</v>
      </c>
      <c r="D10" s="360">
        <v>106053480.31</v>
      </c>
      <c r="E10" s="360">
        <f t="shared" si="0"/>
        <v>5239.5375875697846</v>
      </c>
      <c r="F10" s="360">
        <f t="shared" si="1"/>
        <v>2298.4153333188851</v>
      </c>
      <c r="G10" s="84">
        <v>2</v>
      </c>
      <c r="H10" s="84">
        <f t="shared" si="2"/>
        <v>438.66759134844614</v>
      </c>
      <c r="I10" s="85">
        <f t="shared" si="3"/>
        <v>0.43866759134844613</v>
      </c>
    </row>
    <row r="11" spans="1:10">
      <c r="A11" s="82" t="s">
        <v>173</v>
      </c>
      <c r="B11" s="354">
        <v>130529</v>
      </c>
      <c r="C11" s="83">
        <v>57737</v>
      </c>
      <c r="D11" s="360">
        <v>299591074.56</v>
      </c>
      <c r="E11" s="360">
        <f t="shared" si="0"/>
        <v>5188.8922971404818</v>
      </c>
      <c r="F11" s="360">
        <f t="shared" si="1"/>
        <v>2295.2070004366847</v>
      </c>
      <c r="G11" s="84">
        <v>3</v>
      </c>
      <c r="H11" s="84">
        <f t="shared" si="2"/>
        <v>442.33082303549406</v>
      </c>
      <c r="I11" s="85">
        <f t="shared" si="3"/>
        <v>0.44233082303549404</v>
      </c>
    </row>
    <row r="12" spans="1:10">
      <c r="A12" s="82" t="s">
        <v>174</v>
      </c>
      <c r="B12" s="354">
        <v>8686</v>
      </c>
      <c r="C12" s="83">
        <v>2806</v>
      </c>
      <c r="D12" s="360">
        <v>19778626.609999999</v>
      </c>
      <c r="E12" s="360">
        <f t="shared" si="0"/>
        <v>7048.6908802565931</v>
      </c>
      <c r="F12" s="360">
        <f t="shared" si="1"/>
        <v>2277.0696074142297</v>
      </c>
      <c r="G12" s="84">
        <v>4</v>
      </c>
      <c r="H12" s="84">
        <f t="shared" si="2"/>
        <v>323.04858392816027</v>
      </c>
      <c r="I12" s="85">
        <f t="shared" si="3"/>
        <v>0.32304858392816027</v>
      </c>
    </row>
    <row r="13" spans="1:10">
      <c r="A13" s="82" t="s">
        <v>175</v>
      </c>
      <c r="B13" s="354">
        <v>52447</v>
      </c>
      <c r="C13" s="83">
        <v>22383</v>
      </c>
      <c r="D13" s="360">
        <v>119005686.69</v>
      </c>
      <c r="E13" s="360">
        <f t="shared" si="0"/>
        <v>5316.7889331188844</v>
      </c>
      <c r="F13" s="360">
        <f t="shared" si="1"/>
        <v>2269.0656603809562</v>
      </c>
      <c r="G13" s="84">
        <v>5</v>
      </c>
      <c r="H13" s="84">
        <f t="shared" si="2"/>
        <v>426.77369534959104</v>
      </c>
      <c r="I13" s="85">
        <f t="shared" si="3"/>
        <v>0.42677369534959103</v>
      </c>
    </row>
    <row r="14" spans="1:10">
      <c r="A14" s="82" t="s">
        <v>176</v>
      </c>
      <c r="B14" s="354">
        <v>11987</v>
      </c>
      <c r="C14" s="86">
        <v>4111</v>
      </c>
      <c r="D14" s="360">
        <v>26499890.059999999</v>
      </c>
      <c r="E14" s="360">
        <f t="shared" si="0"/>
        <v>6446.093422524933</v>
      </c>
      <c r="F14" s="360">
        <f t="shared" si="1"/>
        <v>2210.7191173771585</v>
      </c>
      <c r="G14" s="84">
        <v>6</v>
      </c>
      <c r="H14" s="84">
        <f t="shared" si="2"/>
        <v>342.9548677734212</v>
      </c>
      <c r="I14" s="85">
        <f t="shared" si="3"/>
        <v>0.34295486777342121</v>
      </c>
    </row>
    <row r="15" spans="1:10">
      <c r="A15" s="82" t="s">
        <v>177</v>
      </c>
      <c r="B15" s="354">
        <v>35690</v>
      </c>
      <c r="C15" s="83">
        <v>14406</v>
      </c>
      <c r="D15" s="360">
        <v>76442004.620000005</v>
      </c>
      <c r="E15" s="360">
        <f t="shared" si="0"/>
        <v>5306.2616007219222</v>
      </c>
      <c r="F15" s="360">
        <f t="shared" si="1"/>
        <v>2141.8325755113478</v>
      </c>
      <c r="G15" s="84">
        <v>7</v>
      </c>
      <c r="H15" s="84">
        <f t="shared" si="2"/>
        <v>403.64247688428128</v>
      </c>
      <c r="I15" s="85">
        <f t="shared" si="3"/>
        <v>0.40364247688428129</v>
      </c>
    </row>
    <row r="16" spans="1:10">
      <c r="A16" s="82" t="s">
        <v>178</v>
      </c>
      <c r="B16" s="354">
        <v>25289</v>
      </c>
      <c r="C16" s="83">
        <v>8695</v>
      </c>
      <c r="D16" s="360">
        <v>53553291.729999997</v>
      </c>
      <c r="E16" s="360">
        <f t="shared" si="0"/>
        <v>6159.0904807360548</v>
      </c>
      <c r="F16" s="360">
        <f t="shared" si="1"/>
        <v>2117.6516165131084</v>
      </c>
      <c r="G16" s="84">
        <v>8</v>
      </c>
      <c r="H16" s="84">
        <f t="shared" si="2"/>
        <v>343.82537862311682</v>
      </c>
      <c r="I16" s="85">
        <f t="shared" si="3"/>
        <v>0.3438253786231168</v>
      </c>
    </row>
    <row r="17" spans="1:9">
      <c r="A17" s="82" t="s">
        <v>179</v>
      </c>
      <c r="B17" s="354">
        <v>50838</v>
      </c>
      <c r="C17" s="83">
        <v>18610</v>
      </c>
      <c r="D17" s="360">
        <v>106509787.20999999</v>
      </c>
      <c r="E17" s="360">
        <f t="shared" si="0"/>
        <v>5723.2556265448684</v>
      </c>
      <c r="F17" s="360">
        <f t="shared" si="1"/>
        <v>2095.0821670797432</v>
      </c>
      <c r="G17" s="84">
        <v>9</v>
      </c>
      <c r="H17" s="84">
        <f t="shared" si="2"/>
        <v>366.06475471104295</v>
      </c>
      <c r="I17" s="85">
        <f t="shared" si="3"/>
        <v>0.36606475471104294</v>
      </c>
    </row>
    <row r="18" spans="1:9">
      <c r="A18" s="82" t="s">
        <v>180</v>
      </c>
      <c r="B18" s="354">
        <v>44993</v>
      </c>
      <c r="C18" s="83">
        <v>19063</v>
      </c>
      <c r="D18" s="360">
        <v>92297061.870000005</v>
      </c>
      <c r="E18" s="360">
        <f t="shared" si="0"/>
        <v>4841.6860866600218</v>
      </c>
      <c r="F18" s="360">
        <f t="shared" si="1"/>
        <v>2051.3649205431957</v>
      </c>
      <c r="G18" s="84">
        <v>10</v>
      </c>
      <c r="H18" s="84">
        <f t="shared" si="2"/>
        <v>423.68812926455223</v>
      </c>
      <c r="I18" s="85">
        <f t="shared" si="3"/>
        <v>0.42368812926455224</v>
      </c>
    </row>
    <row r="19" spans="1:9">
      <c r="A19" s="82" t="s">
        <v>181</v>
      </c>
      <c r="B19" s="354">
        <v>55963</v>
      </c>
      <c r="C19" s="83">
        <v>20011</v>
      </c>
      <c r="D19" s="360">
        <v>114427404.63</v>
      </c>
      <c r="E19" s="360">
        <f t="shared" si="0"/>
        <v>5718.2252076358</v>
      </c>
      <c r="F19" s="360">
        <f t="shared" si="1"/>
        <v>2044.6974720797668</v>
      </c>
      <c r="G19" s="84">
        <v>11</v>
      </c>
      <c r="H19" s="84">
        <f t="shared" si="2"/>
        <v>357.5755409824348</v>
      </c>
      <c r="I19" s="85">
        <f t="shared" si="3"/>
        <v>0.35757554098243483</v>
      </c>
    </row>
    <row r="20" spans="1:9">
      <c r="A20" s="82" t="s">
        <v>182</v>
      </c>
      <c r="B20" s="354">
        <v>19601</v>
      </c>
      <c r="C20" s="83">
        <v>6571</v>
      </c>
      <c r="D20" s="360">
        <v>39842300.789999999</v>
      </c>
      <c r="E20" s="360">
        <f t="shared" si="0"/>
        <v>6063.3542520164356</v>
      </c>
      <c r="F20" s="360">
        <f t="shared" si="1"/>
        <v>2032.666740982603</v>
      </c>
      <c r="G20" s="84">
        <v>12</v>
      </c>
      <c r="H20" s="84">
        <f t="shared" si="2"/>
        <v>335.23799806132342</v>
      </c>
      <c r="I20" s="85">
        <f t="shared" si="3"/>
        <v>0.33523799806132343</v>
      </c>
    </row>
    <row r="21" spans="1:9">
      <c r="A21" s="82" t="s">
        <v>183</v>
      </c>
      <c r="B21" s="354">
        <v>56220</v>
      </c>
      <c r="C21" s="83">
        <v>19342</v>
      </c>
      <c r="D21" s="360">
        <v>111969733.33</v>
      </c>
      <c r="E21" s="360">
        <f t="shared" si="0"/>
        <v>5788.942887498707</v>
      </c>
      <c r="F21" s="360">
        <f t="shared" si="1"/>
        <v>1991.6352424404126</v>
      </c>
      <c r="G21" s="84">
        <v>13</v>
      </c>
      <c r="H21" s="84">
        <f t="shared" si="2"/>
        <v>344.04126645321946</v>
      </c>
      <c r="I21" s="85">
        <f t="shared" si="3"/>
        <v>0.34404126645321947</v>
      </c>
    </row>
    <row r="22" spans="1:9">
      <c r="A22" s="82" t="s">
        <v>184</v>
      </c>
      <c r="B22" s="354">
        <v>100289</v>
      </c>
      <c r="C22" s="83">
        <v>34098</v>
      </c>
      <c r="D22" s="360">
        <v>192645025.78</v>
      </c>
      <c r="E22" s="360">
        <f t="shared" si="0"/>
        <v>5649.7456091266349</v>
      </c>
      <c r="F22" s="360">
        <f t="shared" si="1"/>
        <v>1920.8988600943273</v>
      </c>
      <c r="G22" s="84">
        <v>14</v>
      </c>
      <c r="H22" s="84">
        <f t="shared" si="2"/>
        <v>339.99740749234712</v>
      </c>
      <c r="I22" s="85">
        <f t="shared" si="3"/>
        <v>0.33999740749234714</v>
      </c>
    </row>
    <row r="23" spans="1:9">
      <c r="A23" s="82" t="s">
        <v>185</v>
      </c>
      <c r="B23" s="354">
        <v>34444</v>
      </c>
      <c r="C23" s="83">
        <v>11185</v>
      </c>
      <c r="D23" s="360">
        <v>65809652.57</v>
      </c>
      <c r="E23" s="360">
        <f t="shared" si="0"/>
        <v>5883.741848010729</v>
      </c>
      <c r="F23" s="360">
        <f t="shared" si="1"/>
        <v>1910.627469806062</v>
      </c>
      <c r="G23" s="84">
        <v>15</v>
      </c>
      <c r="H23" s="84">
        <f t="shared" si="2"/>
        <v>324.7299965160841</v>
      </c>
      <c r="I23" s="85">
        <f t="shared" si="3"/>
        <v>0.32472999651608409</v>
      </c>
    </row>
    <row r="24" spans="1:9">
      <c r="A24" s="82" t="s">
        <v>186</v>
      </c>
      <c r="B24" s="354">
        <v>23039</v>
      </c>
      <c r="C24" s="83">
        <v>7196</v>
      </c>
      <c r="D24" s="360">
        <v>42977449.240000002</v>
      </c>
      <c r="E24" s="360">
        <f t="shared" si="0"/>
        <v>5972.4081767648695</v>
      </c>
      <c r="F24" s="360">
        <f t="shared" si="1"/>
        <v>1865.4216433004906</v>
      </c>
      <c r="G24" s="84">
        <v>16</v>
      </c>
      <c r="H24" s="84">
        <f t="shared" si="2"/>
        <v>312.33994531012632</v>
      </c>
      <c r="I24" s="85">
        <f t="shared" si="3"/>
        <v>0.31233994531012632</v>
      </c>
    </row>
    <row r="25" spans="1:9">
      <c r="A25" s="82" t="s">
        <v>187</v>
      </c>
      <c r="B25" s="354">
        <v>24015</v>
      </c>
      <c r="C25" s="83">
        <v>7858</v>
      </c>
      <c r="D25" s="360">
        <v>43774056.32</v>
      </c>
      <c r="E25" s="360">
        <f t="shared" si="0"/>
        <v>5570.6358259099006</v>
      </c>
      <c r="F25" s="360">
        <f t="shared" si="1"/>
        <v>1822.7797759733501</v>
      </c>
      <c r="G25" s="84">
        <v>17</v>
      </c>
      <c r="H25" s="84">
        <f t="shared" si="2"/>
        <v>327.21215906724967</v>
      </c>
      <c r="I25" s="85">
        <f t="shared" si="3"/>
        <v>0.32721215906724965</v>
      </c>
    </row>
    <row r="26" spans="1:9">
      <c r="A26" s="82" t="s">
        <v>188</v>
      </c>
      <c r="B26" s="354">
        <v>20258</v>
      </c>
      <c r="C26" s="83">
        <v>6477</v>
      </c>
      <c r="D26" s="360">
        <v>35779690.359999999</v>
      </c>
      <c r="E26" s="360">
        <f t="shared" si="0"/>
        <v>5524.1146147907984</v>
      </c>
      <c r="F26" s="360">
        <f t="shared" si="1"/>
        <v>1766.2005311481882</v>
      </c>
      <c r="G26" s="84">
        <v>18</v>
      </c>
      <c r="H26" s="84">
        <f t="shared" si="2"/>
        <v>319.72554052719914</v>
      </c>
      <c r="I26" s="85">
        <f t="shared" si="3"/>
        <v>0.31972554052719915</v>
      </c>
    </row>
    <row r="27" spans="1:9">
      <c r="A27" s="82" t="s">
        <v>189</v>
      </c>
      <c r="B27" s="354">
        <v>19898</v>
      </c>
      <c r="C27" s="86">
        <v>5765</v>
      </c>
      <c r="D27" s="360">
        <v>34998438.32</v>
      </c>
      <c r="E27" s="360">
        <f t="shared" si="0"/>
        <v>6070.8479306157851</v>
      </c>
      <c r="F27" s="360">
        <f t="shared" si="1"/>
        <v>1758.8922665594532</v>
      </c>
      <c r="G27" s="84">
        <v>19</v>
      </c>
      <c r="H27" s="84">
        <f t="shared" si="2"/>
        <v>289.72761081515728</v>
      </c>
      <c r="I27" s="85">
        <f t="shared" si="3"/>
        <v>0.2897276108151573</v>
      </c>
    </row>
    <row r="28" spans="1:9">
      <c r="A28" s="82" t="s">
        <v>190</v>
      </c>
      <c r="B28" s="354">
        <v>47490</v>
      </c>
      <c r="C28" s="83">
        <v>13605</v>
      </c>
      <c r="D28" s="360">
        <v>81360505.200000003</v>
      </c>
      <c r="E28" s="360">
        <f t="shared" si="0"/>
        <v>5980.1914884233738</v>
      </c>
      <c r="F28" s="360">
        <f t="shared" si="1"/>
        <v>1713.213417561592</v>
      </c>
      <c r="G28" s="84">
        <v>20</v>
      </c>
      <c r="H28" s="84">
        <f t="shared" si="2"/>
        <v>286.481364497789</v>
      </c>
      <c r="I28" s="85">
        <f t="shared" si="3"/>
        <v>0.28648136449778899</v>
      </c>
    </row>
    <row r="29" spans="1:9">
      <c r="A29" s="82" t="s">
        <v>191</v>
      </c>
      <c r="B29" s="354">
        <v>10194</v>
      </c>
      <c r="C29" s="83">
        <v>2852</v>
      </c>
      <c r="D29" s="360">
        <v>17212962.510000002</v>
      </c>
      <c r="E29" s="360">
        <f t="shared" si="0"/>
        <v>6035.4005995792431</v>
      </c>
      <c r="F29" s="360">
        <f t="shared" si="1"/>
        <v>1688.5386021188936</v>
      </c>
      <c r="G29" s="84">
        <v>21</v>
      </c>
      <c r="H29" s="84">
        <f t="shared" si="2"/>
        <v>279.77241514616441</v>
      </c>
      <c r="I29" s="85">
        <f t="shared" si="3"/>
        <v>0.27977241514616441</v>
      </c>
    </row>
    <row r="30" spans="1:9">
      <c r="A30" s="82" t="s">
        <v>192</v>
      </c>
      <c r="B30" s="354">
        <v>46905</v>
      </c>
      <c r="C30" s="83">
        <v>12677</v>
      </c>
      <c r="D30" s="360">
        <v>78131389.439999998</v>
      </c>
      <c r="E30" s="360">
        <f t="shared" si="0"/>
        <v>6163.2396813126134</v>
      </c>
      <c r="F30" s="360">
        <f t="shared" si="1"/>
        <v>1665.7369031020146</v>
      </c>
      <c r="G30" s="84">
        <v>22</v>
      </c>
      <c r="H30" s="84">
        <f t="shared" si="2"/>
        <v>270.26969406246673</v>
      </c>
      <c r="I30" s="85">
        <f t="shared" si="3"/>
        <v>0.2702696940624667</v>
      </c>
    </row>
    <row r="31" spans="1:9">
      <c r="A31" s="82" t="s">
        <v>193</v>
      </c>
      <c r="B31" s="354">
        <v>82675</v>
      </c>
      <c r="C31" s="86">
        <v>26187</v>
      </c>
      <c r="D31" s="360">
        <v>137002643.41</v>
      </c>
      <c r="E31" s="360">
        <f t="shared" si="0"/>
        <v>5231.7044109672734</v>
      </c>
      <c r="F31" s="360">
        <f t="shared" si="1"/>
        <v>1657.1229925612338</v>
      </c>
      <c r="G31" s="84">
        <v>23</v>
      </c>
      <c r="H31" s="84">
        <f t="shared" si="2"/>
        <v>316.74629573631688</v>
      </c>
      <c r="I31" s="85">
        <f t="shared" si="3"/>
        <v>0.31674629573631691</v>
      </c>
    </row>
    <row r="32" spans="1:9">
      <c r="A32" s="82" t="s">
        <v>194</v>
      </c>
      <c r="B32" s="354">
        <v>91830</v>
      </c>
      <c r="C32" s="83">
        <v>26171</v>
      </c>
      <c r="D32" s="360">
        <v>151424954.05000001</v>
      </c>
      <c r="E32" s="360">
        <f t="shared" si="0"/>
        <v>5785.9827308853319</v>
      </c>
      <c r="F32" s="360">
        <f t="shared" si="1"/>
        <v>1648.970424153327</v>
      </c>
      <c r="G32" s="84">
        <v>24</v>
      </c>
      <c r="H32" s="84">
        <f t="shared" si="2"/>
        <v>284.9940106718937</v>
      </c>
      <c r="I32" s="85">
        <f t="shared" si="3"/>
        <v>0.28499401067189373</v>
      </c>
    </row>
    <row r="33" spans="1:9">
      <c r="A33" s="82" t="s">
        <v>195</v>
      </c>
      <c r="B33" s="354">
        <v>14074</v>
      </c>
      <c r="C33" s="83">
        <v>4039</v>
      </c>
      <c r="D33" s="360">
        <v>22918405.84</v>
      </c>
      <c r="E33" s="360">
        <f t="shared" si="0"/>
        <v>5674.2772567467191</v>
      </c>
      <c r="F33" s="360">
        <f t="shared" si="1"/>
        <v>1628.4216171664061</v>
      </c>
      <c r="G33" s="84">
        <v>25</v>
      </c>
      <c r="H33" s="84">
        <f t="shared" si="2"/>
        <v>286.98308938468097</v>
      </c>
      <c r="I33" s="85">
        <f t="shared" si="3"/>
        <v>0.28698308938468098</v>
      </c>
    </row>
    <row r="34" spans="1:9">
      <c r="A34" s="82" t="s">
        <v>196</v>
      </c>
      <c r="B34" s="354">
        <v>15258</v>
      </c>
      <c r="C34" s="83">
        <v>3924</v>
      </c>
      <c r="D34" s="360">
        <v>24686772.690000001</v>
      </c>
      <c r="E34" s="360">
        <f t="shared" si="0"/>
        <v>6291.2264755351689</v>
      </c>
      <c r="F34" s="360">
        <f t="shared" si="1"/>
        <v>1617.9560027526545</v>
      </c>
      <c r="G34" s="84">
        <v>26</v>
      </c>
      <c r="H34" s="84">
        <f t="shared" si="2"/>
        <v>257.17656311443176</v>
      </c>
      <c r="I34" s="85">
        <f t="shared" si="3"/>
        <v>0.25717656311443177</v>
      </c>
    </row>
    <row r="35" spans="1:9">
      <c r="A35" s="82" t="s">
        <v>197</v>
      </c>
      <c r="B35" s="354">
        <v>64458</v>
      </c>
      <c r="C35" s="83">
        <v>21279</v>
      </c>
      <c r="D35" s="360">
        <v>103453906.68000001</v>
      </c>
      <c r="E35" s="360">
        <f t="shared" si="0"/>
        <v>4861.7842323417453</v>
      </c>
      <c r="F35" s="360">
        <f t="shared" si="1"/>
        <v>1604.9816419994415</v>
      </c>
      <c r="G35" s="84">
        <v>27</v>
      </c>
      <c r="H35" s="84">
        <f t="shared" si="2"/>
        <v>330.12193986782091</v>
      </c>
      <c r="I35" s="85">
        <f t="shared" si="3"/>
        <v>0.3301219398678209</v>
      </c>
    </row>
    <row r="36" spans="1:9">
      <c r="A36" s="82" t="s">
        <v>198</v>
      </c>
      <c r="B36" s="354">
        <v>83703</v>
      </c>
      <c r="C36" s="83">
        <v>24799</v>
      </c>
      <c r="D36" s="360">
        <v>132401083.58</v>
      </c>
      <c r="E36" s="360">
        <f t="shared" si="0"/>
        <v>5338.9686511552882</v>
      </c>
      <c r="F36" s="360">
        <f t="shared" si="1"/>
        <v>1581.7961552154641</v>
      </c>
      <c r="G36" s="84">
        <v>28</v>
      </c>
      <c r="H36" s="84">
        <f t="shared" si="2"/>
        <v>296.27372973489599</v>
      </c>
      <c r="I36" s="85">
        <f t="shared" si="3"/>
        <v>0.29627372973489602</v>
      </c>
    </row>
    <row r="37" spans="1:9">
      <c r="A37" s="82" t="s">
        <v>199</v>
      </c>
      <c r="B37" s="354">
        <v>73231</v>
      </c>
      <c r="C37" s="83">
        <v>20112</v>
      </c>
      <c r="D37" s="360">
        <v>115322600.15000001</v>
      </c>
      <c r="E37" s="360">
        <f t="shared" si="0"/>
        <v>5734.0194983094671</v>
      </c>
      <c r="F37" s="360">
        <f t="shared" si="1"/>
        <v>1574.778442872554</v>
      </c>
      <c r="G37" s="84">
        <v>29</v>
      </c>
      <c r="H37" s="84">
        <f t="shared" si="2"/>
        <v>274.63779000696428</v>
      </c>
      <c r="I37" s="85">
        <f t="shared" si="3"/>
        <v>0.27463779000696426</v>
      </c>
    </row>
    <row r="38" spans="1:9">
      <c r="A38" s="82" t="s">
        <v>200</v>
      </c>
      <c r="B38" s="354">
        <v>70490</v>
      </c>
      <c r="C38" s="86">
        <v>18049</v>
      </c>
      <c r="D38" s="360">
        <v>109228768.42</v>
      </c>
      <c r="E38" s="360">
        <f t="shared" si="0"/>
        <v>6051.790593384675</v>
      </c>
      <c r="F38" s="360">
        <f t="shared" si="1"/>
        <v>1549.5640292240034</v>
      </c>
      <c r="G38" s="84">
        <v>30</v>
      </c>
      <c r="H38" s="84">
        <f t="shared" si="2"/>
        <v>256.05050361753439</v>
      </c>
      <c r="I38" s="85">
        <f t="shared" si="3"/>
        <v>0.2560505036175344</v>
      </c>
    </row>
    <row r="39" spans="1:9">
      <c r="A39" s="82" t="s">
        <v>201</v>
      </c>
      <c r="B39" s="354">
        <v>95923</v>
      </c>
      <c r="C39" s="83">
        <v>27316</v>
      </c>
      <c r="D39" s="360">
        <v>148062145.25</v>
      </c>
      <c r="E39" s="360">
        <f t="shared" si="0"/>
        <v>5420.3450450285545</v>
      </c>
      <c r="F39" s="360">
        <f t="shared" si="1"/>
        <v>1543.5520704106418</v>
      </c>
      <c r="G39" s="84">
        <v>31</v>
      </c>
      <c r="H39" s="84">
        <f t="shared" si="2"/>
        <v>284.77007599845712</v>
      </c>
      <c r="I39" s="85">
        <f t="shared" si="3"/>
        <v>0.28477007599845711</v>
      </c>
    </row>
    <row r="40" spans="1:9">
      <c r="A40" s="82" t="s">
        <v>202</v>
      </c>
      <c r="B40" s="354">
        <v>27712</v>
      </c>
      <c r="C40" s="83">
        <v>8305</v>
      </c>
      <c r="D40" s="360">
        <v>42717411.07</v>
      </c>
      <c r="E40" s="360">
        <f t="shared" si="0"/>
        <v>5143.5774918723664</v>
      </c>
      <c r="F40" s="360">
        <f t="shared" si="1"/>
        <v>1541.4770160941109</v>
      </c>
      <c r="G40" s="84">
        <v>32</v>
      </c>
      <c r="H40" s="84">
        <f t="shared" si="2"/>
        <v>299.68966512702076</v>
      </c>
      <c r="I40" s="85">
        <f t="shared" si="3"/>
        <v>0.29968966512702078</v>
      </c>
    </row>
    <row r="41" spans="1:9">
      <c r="A41" s="82" t="s">
        <v>203</v>
      </c>
      <c r="B41" s="354">
        <v>29972</v>
      </c>
      <c r="C41" s="83">
        <v>8247</v>
      </c>
      <c r="D41" s="360">
        <v>46092458.43</v>
      </c>
      <c r="E41" s="360">
        <f t="shared" ref="E41:E72" si="4">D41/C41</f>
        <v>5588.9970207348124</v>
      </c>
      <c r="F41" s="360">
        <f t="shared" ref="F41:F72" si="5">D41/B41</f>
        <v>1537.850608234352</v>
      </c>
      <c r="G41" s="84">
        <v>33</v>
      </c>
      <c r="H41" s="84">
        <f t="shared" ref="H41:H72" si="6">I41*1000</f>
        <v>275.15681302549046</v>
      </c>
      <c r="I41" s="85">
        <f t="shared" ref="I41:I72" si="7">C41/B41</f>
        <v>0.27515681302549044</v>
      </c>
    </row>
    <row r="42" spans="1:9">
      <c r="A42" s="82" t="s">
        <v>204</v>
      </c>
      <c r="B42" s="354">
        <v>18794</v>
      </c>
      <c r="C42" s="87">
        <v>4718</v>
      </c>
      <c r="D42" s="360">
        <v>28575064.27</v>
      </c>
      <c r="E42" s="360">
        <f t="shared" si="4"/>
        <v>6056.6053984739292</v>
      </c>
      <c r="F42" s="360">
        <f t="shared" si="5"/>
        <v>1520.4354724912205</v>
      </c>
      <c r="G42" s="84">
        <v>34</v>
      </c>
      <c r="H42" s="84">
        <f t="shared" si="6"/>
        <v>251.03756518037673</v>
      </c>
      <c r="I42" s="85">
        <f t="shared" si="7"/>
        <v>0.25103756518037673</v>
      </c>
    </row>
    <row r="43" spans="1:9">
      <c r="A43" s="82" t="s">
        <v>205</v>
      </c>
      <c r="B43" s="354">
        <v>333209</v>
      </c>
      <c r="C43" s="83">
        <v>105250</v>
      </c>
      <c r="D43" s="360">
        <v>505405504.58999997</v>
      </c>
      <c r="E43" s="360">
        <f t="shared" si="4"/>
        <v>4801.9525376722086</v>
      </c>
      <c r="F43" s="360">
        <f t="shared" si="5"/>
        <v>1516.7822735580371</v>
      </c>
      <c r="G43" s="84">
        <v>35</v>
      </c>
      <c r="H43" s="84">
        <f t="shared" si="6"/>
        <v>315.86781869637377</v>
      </c>
      <c r="I43" s="85">
        <f t="shared" si="7"/>
        <v>0.31586781869637376</v>
      </c>
    </row>
    <row r="44" spans="1:9">
      <c r="A44" s="82" t="s">
        <v>206</v>
      </c>
      <c r="B44" s="354">
        <v>69105</v>
      </c>
      <c r="C44" s="83">
        <v>18725</v>
      </c>
      <c r="D44" s="360">
        <v>104343523.59999999</v>
      </c>
      <c r="E44" s="360">
        <f t="shared" si="4"/>
        <v>5572.4178157543392</v>
      </c>
      <c r="F44" s="360">
        <f t="shared" si="5"/>
        <v>1509.9272643079371</v>
      </c>
      <c r="G44" s="84">
        <v>36</v>
      </c>
      <c r="H44" s="84">
        <f t="shared" si="6"/>
        <v>270.96447435062589</v>
      </c>
      <c r="I44" s="85">
        <f t="shared" si="7"/>
        <v>0.27096447435062587</v>
      </c>
    </row>
    <row r="45" spans="1:9">
      <c r="A45" s="82" t="s">
        <v>207</v>
      </c>
      <c r="B45" s="354">
        <v>28150</v>
      </c>
      <c r="C45" s="83">
        <v>6603</v>
      </c>
      <c r="D45" s="360">
        <v>42106288.100000001</v>
      </c>
      <c r="E45" s="360">
        <f t="shared" si="4"/>
        <v>6376.8420566409213</v>
      </c>
      <c r="F45" s="360">
        <f t="shared" si="5"/>
        <v>1495.7828809946714</v>
      </c>
      <c r="G45" s="84">
        <v>37</v>
      </c>
      <c r="H45" s="84">
        <f t="shared" si="6"/>
        <v>234.56483126110126</v>
      </c>
      <c r="I45" s="85">
        <f t="shared" si="7"/>
        <v>0.23456483126110125</v>
      </c>
    </row>
    <row r="46" spans="1:9">
      <c r="A46" s="82" t="s">
        <v>208</v>
      </c>
      <c r="B46" s="354">
        <v>22843</v>
      </c>
      <c r="C46" s="83">
        <v>5426</v>
      </c>
      <c r="D46" s="360">
        <v>33543664.5</v>
      </c>
      <c r="E46" s="360">
        <f t="shared" si="4"/>
        <v>6182.0244194618499</v>
      </c>
      <c r="F46" s="360">
        <f t="shared" si="5"/>
        <v>1468.4439215514599</v>
      </c>
      <c r="G46" s="84">
        <v>38</v>
      </c>
      <c r="H46" s="84">
        <f t="shared" si="6"/>
        <v>237.53447445606972</v>
      </c>
      <c r="I46" s="85">
        <f t="shared" si="7"/>
        <v>0.23753447445606971</v>
      </c>
    </row>
    <row r="47" spans="1:9">
      <c r="A47" s="82" t="s">
        <v>209</v>
      </c>
      <c r="B47" s="354">
        <v>91934</v>
      </c>
      <c r="C47" s="83">
        <v>24010</v>
      </c>
      <c r="D47" s="360">
        <v>134201642.03</v>
      </c>
      <c r="E47" s="360">
        <f t="shared" si="4"/>
        <v>5589.406165347772</v>
      </c>
      <c r="F47" s="360">
        <f t="shared" si="5"/>
        <v>1459.7607199730242</v>
      </c>
      <c r="G47" s="84">
        <v>39</v>
      </c>
      <c r="H47" s="84">
        <f t="shared" si="6"/>
        <v>261.16561881349662</v>
      </c>
      <c r="I47" s="85">
        <f t="shared" si="7"/>
        <v>0.26116561881349665</v>
      </c>
    </row>
    <row r="48" spans="1:9">
      <c r="A48" s="82" t="s">
        <v>210</v>
      </c>
      <c r="B48" s="354">
        <v>63813</v>
      </c>
      <c r="C48" s="83">
        <v>15816</v>
      </c>
      <c r="D48" s="360">
        <v>92934640.689999998</v>
      </c>
      <c r="E48" s="360">
        <f t="shared" si="4"/>
        <v>5875.9889156550325</v>
      </c>
      <c r="F48" s="360">
        <f t="shared" si="5"/>
        <v>1456.3590599094227</v>
      </c>
      <c r="G48" s="84">
        <v>40</v>
      </c>
      <c r="H48" s="84">
        <f t="shared" si="6"/>
        <v>247.84918433548023</v>
      </c>
      <c r="I48" s="85">
        <f t="shared" si="7"/>
        <v>0.24784918433548023</v>
      </c>
    </row>
    <row r="49" spans="1:9">
      <c r="A49" s="82" t="s">
        <v>211</v>
      </c>
      <c r="B49" s="354">
        <v>126606</v>
      </c>
      <c r="C49" s="86">
        <v>37847</v>
      </c>
      <c r="D49" s="360">
        <v>180994598.47</v>
      </c>
      <c r="E49" s="360">
        <f t="shared" si="4"/>
        <v>4782.2706811636326</v>
      </c>
      <c r="F49" s="360">
        <f t="shared" si="5"/>
        <v>1429.589422855157</v>
      </c>
      <c r="G49" s="84">
        <v>41</v>
      </c>
      <c r="H49" s="84">
        <f t="shared" si="6"/>
        <v>298.93527952861632</v>
      </c>
      <c r="I49" s="85">
        <f t="shared" si="7"/>
        <v>0.29893527952861632</v>
      </c>
    </row>
    <row r="50" spans="1:9">
      <c r="A50" s="82" t="s">
        <v>212</v>
      </c>
      <c r="B50" s="354">
        <v>223842</v>
      </c>
      <c r="C50" s="83">
        <v>59913</v>
      </c>
      <c r="D50" s="360">
        <v>318737077.50999999</v>
      </c>
      <c r="E50" s="360">
        <f t="shared" si="4"/>
        <v>5319.9986231702633</v>
      </c>
      <c r="F50" s="360">
        <f t="shared" si="5"/>
        <v>1423.9377664155966</v>
      </c>
      <c r="G50" s="84">
        <v>42</v>
      </c>
      <c r="H50" s="84">
        <f t="shared" si="6"/>
        <v>267.65754416061327</v>
      </c>
      <c r="I50" s="85">
        <f t="shared" si="7"/>
        <v>0.26765754416061327</v>
      </c>
    </row>
    <row r="51" spans="1:9">
      <c r="A51" s="82" t="s">
        <v>213</v>
      </c>
      <c r="B51" s="354">
        <v>13637</v>
      </c>
      <c r="C51" s="83">
        <v>3264</v>
      </c>
      <c r="D51" s="360">
        <v>19281595.190000001</v>
      </c>
      <c r="E51" s="360">
        <f t="shared" si="4"/>
        <v>5907.3514675245106</v>
      </c>
      <c r="F51" s="360">
        <f t="shared" si="5"/>
        <v>1413.9176644423262</v>
      </c>
      <c r="G51" s="84">
        <v>43</v>
      </c>
      <c r="H51" s="84">
        <f t="shared" si="6"/>
        <v>239.34883038791523</v>
      </c>
      <c r="I51" s="85">
        <f t="shared" si="7"/>
        <v>0.23934883038791524</v>
      </c>
    </row>
    <row r="52" spans="1:9">
      <c r="A52" s="82" t="s">
        <v>214</v>
      </c>
      <c r="B52" s="354">
        <v>23666</v>
      </c>
      <c r="C52" s="83">
        <v>6328</v>
      </c>
      <c r="D52" s="360">
        <v>33412196.23</v>
      </c>
      <c r="E52" s="360">
        <f t="shared" si="4"/>
        <v>5280.0562942477873</v>
      </c>
      <c r="F52" s="360">
        <f t="shared" si="5"/>
        <v>1411.8227089495479</v>
      </c>
      <c r="G52" s="84">
        <v>44</v>
      </c>
      <c r="H52" s="84">
        <f t="shared" si="6"/>
        <v>267.38781374123215</v>
      </c>
      <c r="I52" s="85">
        <f t="shared" si="7"/>
        <v>0.26738781374123216</v>
      </c>
    </row>
    <row r="53" spans="1:9">
      <c r="A53" s="82" t="s">
        <v>215</v>
      </c>
      <c r="B53" s="354">
        <v>143259</v>
      </c>
      <c r="C53" s="83">
        <v>39797</v>
      </c>
      <c r="D53" s="360">
        <v>202188013.22999999</v>
      </c>
      <c r="E53" s="360">
        <f t="shared" si="4"/>
        <v>5080.4837859637655</v>
      </c>
      <c r="F53" s="360">
        <f t="shared" si="5"/>
        <v>1411.3459763784474</v>
      </c>
      <c r="G53" s="84">
        <v>45</v>
      </c>
      <c r="H53" s="84">
        <f t="shared" si="6"/>
        <v>277.79755547644476</v>
      </c>
      <c r="I53" s="85">
        <f t="shared" si="7"/>
        <v>0.27779755547644475</v>
      </c>
    </row>
    <row r="54" spans="1:9">
      <c r="A54" s="82" t="s">
        <v>216</v>
      </c>
      <c r="B54" s="354">
        <v>40529</v>
      </c>
      <c r="C54" s="83">
        <v>10239</v>
      </c>
      <c r="D54" s="360">
        <v>57170077.649999999</v>
      </c>
      <c r="E54" s="360">
        <f t="shared" si="4"/>
        <v>5583.5606651040143</v>
      </c>
      <c r="F54" s="360">
        <f t="shared" si="5"/>
        <v>1410.5967985886648</v>
      </c>
      <c r="G54" s="84">
        <v>46</v>
      </c>
      <c r="H54" s="84">
        <f t="shared" si="6"/>
        <v>252.63391645488414</v>
      </c>
      <c r="I54" s="85">
        <f t="shared" si="7"/>
        <v>0.25263391645488414</v>
      </c>
    </row>
    <row r="55" spans="1:9">
      <c r="A55" s="82" t="s">
        <v>217</v>
      </c>
      <c r="B55" s="354">
        <v>59756</v>
      </c>
      <c r="C55" s="83">
        <v>17856</v>
      </c>
      <c r="D55" s="360">
        <v>82863423.459999993</v>
      </c>
      <c r="E55" s="360">
        <f t="shared" si="4"/>
        <v>4640.6487152777772</v>
      </c>
      <c r="F55" s="360">
        <f t="shared" si="5"/>
        <v>1386.696289242921</v>
      </c>
      <c r="G55" s="84">
        <v>47</v>
      </c>
      <c r="H55" s="84">
        <f t="shared" si="6"/>
        <v>298.81518173907222</v>
      </c>
      <c r="I55" s="85">
        <f t="shared" si="7"/>
        <v>0.29881518173907223</v>
      </c>
    </row>
    <row r="56" spans="1:9">
      <c r="A56" s="82" t="s">
        <v>218</v>
      </c>
      <c r="B56" s="354">
        <v>12058</v>
      </c>
      <c r="C56" s="83">
        <v>2853</v>
      </c>
      <c r="D56" s="360">
        <v>16659097.77</v>
      </c>
      <c r="E56" s="360">
        <f t="shared" si="4"/>
        <v>5839.1509884332281</v>
      </c>
      <c r="F56" s="360">
        <f t="shared" si="5"/>
        <v>1381.5805083761818</v>
      </c>
      <c r="G56" s="84">
        <v>48</v>
      </c>
      <c r="H56" s="84">
        <f t="shared" si="6"/>
        <v>236.60640238845579</v>
      </c>
      <c r="I56" s="85">
        <f t="shared" si="7"/>
        <v>0.23660640238845579</v>
      </c>
    </row>
    <row r="57" spans="1:9">
      <c r="A57" s="82" t="s">
        <v>219</v>
      </c>
      <c r="B57" s="354">
        <v>11510</v>
      </c>
      <c r="C57" s="83">
        <v>3046</v>
      </c>
      <c r="D57" s="360">
        <v>15867581.35</v>
      </c>
      <c r="E57" s="360">
        <f t="shared" si="4"/>
        <v>5209.317580433355</v>
      </c>
      <c r="F57" s="360">
        <f t="shared" si="5"/>
        <v>1378.5909079061685</v>
      </c>
      <c r="G57" s="84">
        <v>49</v>
      </c>
      <c r="H57" s="84">
        <f t="shared" si="6"/>
        <v>264.63944396177237</v>
      </c>
      <c r="I57" s="85">
        <f t="shared" si="7"/>
        <v>0.26463944396177236</v>
      </c>
    </row>
    <row r="58" spans="1:9">
      <c r="A58" s="82" t="s">
        <v>220</v>
      </c>
      <c r="B58" s="354">
        <v>5156</v>
      </c>
      <c r="C58" s="83">
        <v>1227</v>
      </c>
      <c r="D58" s="360">
        <v>7036630.9400000004</v>
      </c>
      <c r="E58" s="360">
        <f t="shared" si="4"/>
        <v>5734.8255419722909</v>
      </c>
      <c r="F58" s="360">
        <f t="shared" si="5"/>
        <v>1364.7461093871218</v>
      </c>
      <c r="G58" s="84">
        <v>50</v>
      </c>
      <c r="H58" s="84">
        <f t="shared" si="6"/>
        <v>237.97517455391775</v>
      </c>
      <c r="I58" s="85">
        <f t="shared" si="7"/>
        <v>0.23797517455391776</v>
      </c>
    </row>
    <row r="59" spans="1:9">
      <c r="A59" s="82" t="s">
        <v>221</v>
      </c>
      <c r="B59" s="354">
        <v>21051</v>
      </c>
      <c r="C59" s="83">
        <v>5753</v>
      </c>
      <c r="D59" s="360">
        <v>28568394.129999999</v>
      </c>
      <c r="E59" s="360">
        <f t="shared" si="4"/>
        <v>4965.8255049539366</v>
      </c>
      <c r="F59" s="360">
        <f t="shared" si="5"/>
        <v>1357.1038967269963</v>
      </c>
      <c r="G59" s="84">
        <v>51</v>
      </c>
      <c r="H59" s="84">
        <f t="shared" si="6"/>
        <v>273.28867987269012</v>
      </c>
      <c r="I59" s="85">
        <f t="shared" si="7"/>
        <v>0.27328867987269012</v>
      </c>
    </row>
    <row r="60" spans="1:9">
      <c r="A60" s="82" t="s">
        <v>222</v>
      </c>
      <c r="B60" s="354">
        <v>62429</v>
      </c>
      <c r="C60" s="83">
        <v>17553</v>
      </c>
      <c r="D60" s="360">
        <v>84680962.489999995</v>
      </c>
      <c r="E60" s="360">
        <f t="shared" si="4"/>
        <v>4824.3014009001308</v>
      </c>
      <c r="F60" s="360">
        <f t="shared" si="5"/>
        <v>1356.4363114898524</v>
      </c>
      <c r="G60" s="84">
        <v>52</v>
      </c>
      <c r="H60" s="84">
        <f t="shared" si="6"/>
        <v>281.16740617341304</v>
      </c>
      <c r="I60" s="85">
        <f t="shared" si="7"/>
        <v>0.28116740617341301</v>
      </c>
    </row>
    <row r="61" spans="1:9">
      <c r="A61" s="82" t="s">
        <v>223</v>
      </c>
      <c r="B61" s="354">
        <v>181005</v>
      </c>
      <c r="C61" s="83">
        <v>47293</v>
      </c>
      <c r="D61" s="360">
        <v>244691288.56999999</v>
      </c>
      <c r="E61" s="360">
        <f t="shared" si="4"/>
        <v>5173.9430480197916</v>
      </c>
      <c r="F61" s="360">
        <f t="shared" si="5"/>
        <v>1351.8482283362337</v>
      </c>
      <c r="G61" s="84">
        <v>53</v>
      </c>
      <c r="H61" s="84">
        <f t="shared" si="6"/>
        <v>261.28007513604598</v>
      </c>
      <c r="I61" s="85">
        <f t="shared" si="7"/>
        <v>0.26128007513604595</v>
      </c>
    </row>
    <row r="62" spans="1:9">
      <c r="A62" s="82" t="s">
        <v>224</v>
      </c>
      <c r="B62" s="354">
        <v>39685</v>
      </c>
      <c r="C62" s="83">
        <v>11241</v>
      </c>
      <c r="D62" s="360">
        <v>53613128.68</v>
      </c>
      <c r="E62" s="360">
        <f t="shared" si="4"/>
        <v>4769.4269798060668</v>
      </c>
      <c r="F62" s="360">
        <f t="shared" si="5"/>
        <v>1350.9670827768678</v>
      </c>
      <c r="G62" s="84">
        <v>54</v>
      </c>
      <c r="H62" s="84">
        <f t="shared" si="6"/>
        <v>283.25563815043472</v>
      </c>
      <c r="I62" s="85">
        <f t="shared" si="7"/>
        <v>0.2832556381504347</v>
      </c>
    </row>
    <row r="63" spans="1:9">
      <c r="A63" s="82" t="s">
        <v>225</v>
      </c>
      <c r="B63" s="354">
        <v>13283</v>
      </c>
      <c r="C63" s="83">
        <v>2731</v>
      </c>
      <c r="D63" s="360">
        <v>17797653.829999998</v>
      </c>
      <c r="E63" s="360">
        <f t="shared" si="4"/>
        <v>6516.8999743683626</v>
      </c>
      <c r="F63" s="360">
        <f t="shared" si="5"/>
        <v>1339.882092147858</v>
      </c>
      <c r="G63" s="84">
        <v>55</v>
      </c>
      <c r="H63" s="84">
        <f t="shared" si="6"/>
        <v>205.60114431980728</v>
      </c>
      <c r="I63" s="85">
        <f t="shared" si="7"/>
        <v>0.20560114431980728</v>
      </c>
    </row>
    <row r="64" spans="1:9">
      <c r="A64" s="82" t="s">
        <v>226</v>
      </c>
      <c r="B64" s="354">
        <v>38236</v>
      </c>
      <c r="C64" s="86">
        <v>8694</v>
      </c>
      <c r="D64" s="360">
        <v>50813408.590000004</v>
      </c>
      <c r="E64" s="360">
        <f t="shared" si="4"/>
        <v>5844.6524718196461</v>
      </c>
      <c r="F64" s="360">
        <f t="shared" si="5"/>
        <v>1328.9415365100954</v>
      </c>
      <c r="G64" s="84">
        <v>56</v>
      </c>
      <c r="H64" s="84">
        <f t="shared" si="6"/>
        <v>227.37734072601737</v>
      </c>
      <c r="I64" s="85">
        <f t="shared" si="7"/>
        <v>0.22737734072601737</v>
      </c>
    </row>
    <row r="65" spans="1:9">
      <c r="A65" s="82" t="s">
        <v>227</v>
      </c>
      <c r="B65" s="354">
        <v>145807</v>
      </c>
      <c r="C65" s="83">
        <v>37972</v>
      </c>
      <c r="D65" s="360">
        <v>188727812.62</v>
      </c>
      <c r="E65" s="360">
        <f t="shared" si="4"/>
        <v>4970.183625302855</v>
      </c>
      <c r="F65" s="360">
        <f t="shared" si="5"/>
        <v>1294.3672980035253</v>
      </c>
      <c r="G65" s="84">
        <v>57</v>
      </c>
      <c r="H65" s="84">
        <f t="shared" si="6"/>
        <v>260.4264541482919</v>
      </c>
      <c r="I65" s="85">
        <f t="shared" si="7"/>
        <v>0.26042645414829191</v>
      </c>
    </row>
    <row r="66" spans="1:9">
      <c r="A66" s="82" t="s">
        <v>228</v>
      </c>
      <c r="B66" s="354">
        <v>36897</v>
      </c>
      <c r="C66" s="83">
        <v>8532</v>
      </c>
      <c r="D66" s="360">
        <v>47367556.310000002</v>
      </c>
      <c r="E66" s="360">
        <f t="shared" si="4"/>
        <v>5551.7529664791373</v>
      </c>
      <c r="F66" s="360">
        <f t="shared" si="5"/>
        <v>1283.7779849310243</v>
      </c>
      <c r="G66" s="84">
        <v>58</v>
      </c>
      <c r="H66" s="84">
        <f t="shared" si="6"/>
        <v>231.23831205789088</v>
      </c>
      <c r="I66" s="85">
        <f t="shared" si="7"/>
        <v>0.23123831205789089</v>
      </c>
    </row>
    <row r="67" spans="1:9">
      <c r="A67" s="82" t="s">
        <v>229</v>
      </c>
      <c r="B67" s="354">
        <v>170888</v>
      </c>
      <c r="C67" s="83">
        <v>41024</v>
      </c>
      <c r="D67" s="360">
        <v>217679329.40000001</v>
      </c>
      <c r="E67" s="360">
        <f t="shared" si="4"/>
        <v>5306.1458999609986</v>
      </c>
      <c r="F67" s="360">
        <f t="shared" si="5"/>
        <v>1273.8128446701933</v>
      </c>
      <c r="G67" s="84">
        <v>59</v>
      </c>
      <c r="H67" s="84">
        <f t="shared" si="6"/>
        <v>240.06366743130002</v>
      </c>
      <c r="I67" s="85">
        <f t="shared" si="7"/>
        <v>0.24006366743130003</v>
      </c>
    </row>
    <row r="68" spans="1:9">
      <c r="A68" s="82" t="s">
        <v>230</v>
      </c>
      <c r="B68" s="354">
        <v>64236</v>
      </c>
      <c r="C68" s="83">
        <v>14516</v>
      </c>
      <c r="D68" s="360">
        <v>81535643.989999995</v>
      </c>
      <c r="E68" s="360">
        <f t="shared" si="4"/>
        <v>5616.949847754202</v>
      </c>
      <c r="F68" s="360">
        <f t="shared" si="5"/>
        <v>1269.3138425493491</v>
      </c>
      <c r="G68" s="84">
        <v>60</v>
      </c>
      <c r="H68" s="84">
        <f t="shared" si="6"/>
        <v>225.97920169375431</v>
      </c>
      <c r="I68" s="85">
        <f t="shared" si="7"/>
        <v>0.22597920169375429</v>
      </c>
    </row>
    <row r="69" spans="1:9">
      <c r="A69" s="82" t="s">
        <v>231</v>
      </c>
      <c r="B69" s="354">
        <v>46360</v>
      </c>
      <c r="C69" s="83">
        <v>9758</v>
      </c>
      <c r="D69" s="360">
        <v>58197754.049999997</v>
      </c>
      <c r="E69" s="360">
        <f t="shared" si="4"/>
        <v>5964.1067893010859</v>
      </c>
      <c r="F69" s="360">
        <f t="shared" si="5"/>
        <v>1255.3441339516824</v>
      </c>
      <c r="G69" s="84">
        <v>61</v>
      </c>
      <c r="H69" s="84">
        <f t="shared" si="6"/>
        <v>210.48317515099225</v>
      </c>
      <c r="I69" s="85">
        <f t="shared" si="7"/>
        <v>0.21048317515099224</v>
      </c>
    </row>
    <row r="70" spans="1:9">
      <c r="A70" s="82" t="s">
        <v>232</v>
      </c>
      <c r="B70" s="354">
        <v>4260</v>
      </c>
      <c r="C70" s="83">
        <v>1000</v>
      </c>
      <c r="D70" s="360">
        <v>5315252.5999999996</v>
      </c>
      <c r="E70" s="360">
        <f t="shared" si="4"/>
        <v>5315.2525999999998</v>
      </c>
      <c r="F70" s="360">
        <f t="shared" si="5"/>
        <v>1247.7118779342723</v>
      </c>
      <c r="G70" s="84">
        <v>62</v>
      </c>
      <c r="H70" s="84">
        <f t="shared" si="6"/>
        <v>234.74178403755869</v>
      </c>
      <c r="I70" s="85">
        <f t="shared" si="7"/>
        <v>0.23474178403755869</v>
      </c>
    </row>
    <row r="71" spans="1:9">
      <c r="A71" s="82" t="s">
        <v>233</v>
      </c>
      <c r="B71" s="354">
        <v>44848</v>
      </c>
      <c r="C71" s="83">
        <v>9165</v>
      </c>
      <c r="D71" s="360">
        <v>55861365.060000002</v>
      </c>
      <c r="E71" s="360">
        <f t="shared" si="4"/>
        <v>6095.0752929623568</v>
      </c>
      <c r="F71" s="360">
        <f t="shared" si="5"/>
        <v>1245.5709298073493</v>
      </c>
      <c r="G71" s="84">
        <v>63</v>
      </c>
      <c r="H71" s="84">
        <f t="shared" si="6"/>
        <v>204.35693899393507</v>
      </c>
      <c r="I71" s="85">
        <f t="shared" si="7"/>
        <v>0.20435693899393506</v>
      </c>
    </row>
    <row r="72" spans="1:9">
      <c r="A72" s="82" t="s">
        <v>234</v>
      </c>
      <c r="B72" s="354">
        <v>160504</v>
      </c>
      <c r="C72" s="83">
        <v>36558</v>
      </c>
      <c r="D72" s="360">
        <v>199141252.31999999</v>
      </c>
      <c r="E72" s="360">
        <f t="shared" si="4"/>
        <v>5447.2687871327753</v>
      </c>
      <c r="F72" s="360">
        <f t="shared" si="5"/>
        <v>1240.7245446842446</v>
      </c>
      <c r="G72" s="84">
        <v>64</v>
      </c>
      <c r="H72" s="84">
        <f t="shared" si="6"/>
        <v>227.77002442306735</v>
      </c>
      <c r="I72" s="85">
        <f t="shared" si="7"/>
        <v>0.22777002442306735</v>
      </c>
    </row>
    <row r="73" spans="1:9">
      <c r="A73" s="82" t="s">
        <v>235</v>
      </c>
      <c r="B73" s="354">
        <v>55802</v>
      </c>
      <c r="C73" s="83">
        <v>16403</v>
      </c>
      <c r="D73" s="360">
        <v>68442788.469999999</v>
      </c>
      <c r="E73" s="360">
        <f t="shared" ref="E73:E104" si="8">D73/C73</f>
        <v>4172.5774839968299</v>
      </c>
      <c r="F73" s="360">
        <f t="shared" ref="F73:F108" si="9">D73/B73</f>
        <v>1226.529308447726</v>
      </c>
      <c r="G73" s="84">
        <v>65</v>
      </c>
      <c r="H73" s="84">
        <f t="shared" ref="H73:H104" si="10">I73*1000</f>
        <v>293.95003763305976</v>
      </c>
      <c r="I73" s="85">
        <f t="shared" ref="I73:I108" si="11">C73/B73</f>
        <v>0.29395003763305977</v>
      </c>
    </row>
    <row r="74" spans="1:9">
      <c r="A74" s="82" t="s">
        <v>236</v>
      </c>
      <c r="B74" s="354">
        <v>174055</v>
      </c>
      <c r="C74" s="83">
        <v>42763</v>
      </c>
      <c r="D74" s="360">
        <v>209189270.34999999</v>
      </c>
      <c r="E74" s="360">
        <f t="shared" si="8"/>
        <v>4891.8286918597851</v>
      </c>
      <c r="F74" s="360">
        <f t="shared" si="9"/>
        <v>1201.8572885007611</v>
      </c>
      <c r="G74" s="84">
        <v>66</v>
      </c>
      <c r="H74" s="84">
        <f t="shared" si="10"/>
        <v>245.68670822441183</v>
      </c>
      <c r="I74" s="85">
        <f t="shared" si="11"/>
        <v>0.24568670822441183</v>
      </c>
    </row>
    <row r="75" spans="1:9">
      <c r="A75" s="82" t="s">
        <v>237</v>
      </c>
      <c r="B75" s="354">
        <v>35806</v>
      </c>
      <c r="C75" s="83">
        <v>6849</v>
      </c>
      <c r="D75" s="360">
        <v>42985569.619999997</v>
      </c>
      <c r="E75" s="360">
        <f t="shared" si="8"/>
        <v>6276.1818688859685</v>
      </c>
      <c r="F75" s="360">
        <f t="shared" si="9"/>
        <v>1200.5130318940958</v>
      </c>
      <c r="G75" s="84">
        <v>67</v>
      </c>
      <c r="H75" s="84">
        <f t="shared" si="10"/>
        <v>191.28079092889462</v>
      </c>
      <c r="I75" s="85">
        <f t="shared" si="11"/>
        <v>0.19128079092889461</v>
      </c>
    </row>
    <row r="76" spans="1:9">
      <c r="A76" s="82" t="s">
        <v>238</v>
      </c>
      <c r="B76" s="354">
        <v>21852</v>
      </c>
      <c r="C76" s="83">
        <v>3913</v>
      </c>
      <c r="D76" s="360">
        <v>26046501.899999999</v>
      </c>
      <c r="E76" s="360">
        <f t="shared" si="8"/>
        <v>6656.4022233580372</v>
      </c>
      <c r="F76" s="360">
        <f t="shared" si="9"/>
        <v>1191.9504805052168</v>
      </c>
      <c r="G76" s="84">
        <v>68</v>
      </c>
      <c r="H76" s="84">
        <f t="shared" si="10"/>
        <v>179.06827750320338</v>
      </c>
      <c r="I76" s="85">
        <f t="shared" si="11"/>
        <v>0.17906827750320337</v>
      </c>
    </row>
    <row r="77" spans="1:9">
      <c r="A77" s="82" t="s">
        <v>239</v>
      </c>
      <c r="B77" s="354">
        <v>18035</v>
      </c>
      <c r="C77" s="83">
        <v>3528</v>
      </c>
      <c r="D77" s="360">
        <v>21437246.539999999</v>
      </c>
      <c r="E77" s="360">
        <f t="shared" si="8"/>
        <v>6076.3170464852601</v>
      </c>
      <c r="F77" s="360">
        <f t="shared" si="9"/>
        <v>1188.6468832825062</v>
      </c>
      <c r="G77" s="84">
        <v>69</v>
      </c>
      <c r="H77" s="84">
        <f t="shared" si="10"/>
        <v>195.61962850013862</v>
      </c>
      <c r="I77" s="85">
        <f t="shared" si="11"/>
        <v>0.19561962850013861</v>
      </c>
    </row>
    <row r="78" spans="1:9">
      <c r="A78" s="82" t="s">
        <v>240</v>
      </c>
      <c r="B78" s="354">
        <v>267046</v>
      </c>
      <c r="C78" s="83">
        <v>53175</v>
      </c>
      <c r="D78" s="360">
        <v>316212565.97000003</v>
      </c>
      <c r="E78" s="360">
        <f t="shared" si="8"/>
        <v>5946.639698542549</v>
      </c>
      <c r="F78" s="360">
        <f t="shared" si="9"/>
        <v>1184.1127220403976</v>
      </c>
      <c r="G78" s="84">
        <v>70</v>
      </c>
      <c r="H78" s="84">
        <f t="shared" si="10"/>
        <v>199.12299753600504</v>
      </c>
      <c r="I78" s="85">
        <f t="shared" si="11"/>
        <v>0.19912299753600504</v>
      </c>
    </row>
    <row r="79" spans="1:9">
      <c r="A79" s="82" t="s">
        <v>241</v>
      </c>
      <c r="B79" s="354">
        <v>383123</v>
      </c>
      <c r="C79" s="83">
        <v>94549</v>
      </c>
      <c r="D79" s="360">
        <v>448713842.08999997</v>
      </c>
      <c r="E79" s="360">
        <f t="shared" si="8"/>
        <v>4745.8338225681919</v>
      </c>
      <c r="F79" s="360">
        <f t="shared" si="9"/>
        <v>1171.2004815424812</v>
      </c>
      <c r="G79" s="84">
        <v>71</v>
      </c>
      <c r="H79" s="84">
        <f t="shared" si="10"/>
        <v>246.7849750602287</v>
      </c>
      <c r="I79" s="85">
        <f t="shared" si="11"/>
        <v>0.2467849750602287</v>
      </c>
    </row>
    <row r="80" spans="1:9">
      <c r="A80" s="82" t="s">
        <v>242</v>
      </c>
      <c r="B80" s="354">
        <v>64578</v>
      </c>
      <c r="C80" s="83">
        <v>15019</v>
      </c>
      <c r="D80" s="360">
        <v>74588393.659999996</v>
      </c>
      <c r="E80" s="360">
        <f t="shared" si="8"/>
        <v>4966.2689699713692</v>
      </c>
      <c r="F80" s="360">
        <f t="shared" si="9"/>
        <v>1155.0124447954411</v>
      </c>
      <c r="G80" s="84">
        <v>72</v>
      </c>
      <c r="H80" s="84">
        <f t="shared" si="10"/>
        <v>232.57146396605654</v>
      </c>
      <c r="I80" s="85">
        <f t="shared" si="11"/>
        <v>0.23257146396605655</v>
      </c>
    </row>
    <row r="81" spans="1:9">
      <c r="A81" s="82" t="s">
        <v>243</v>
      </c>
      <c r="B81" s="354">
        <v>70212</v>
      </c>
      <c r="C81" s="83">
        <v>15746</v>
      </c>
      <c r="D81" s="360">
        <v>80193476.049999997</v>
      </c>
      <c r="E81" s="360">
        <f t="shared" si="8"/>
        <v>5092.9427187857227</v>
      </c>
      <c r="F81" s="360">
        <f t="shared" si="9"/>
        <v>1142.1619673275222</v>
      </c>
      <c r="G81" s="84">
        <v>73</v>
      </c>
      <c r="H81" s="84">
        <f t="shared" si="10"/>
        <v>224.26365863385175</v>
      </c>
      <c r="I81" s="85">
        <f t="shared" si="11"/>
        <v>0.22426365863385175</v>
      </c>
    </row>
    <row r="82" spans="1:9">
      <c r="A82" s="82" t="s">
        <v>244</v>
      </c>
      <c r="B82" s="354">
        <v>38755</v>
      </c>
      <c r="C82" s="83">
        <v>8682</v>
      </c>
      <c r="D82" s="360">
        <v>44238317.469999999</v>
      </c>
      <c r="E82" s="360">
        <f t="shared" si="8"/>
        <v>5095.4062969361894</v>
      </c>
      <c r="F82" s="360">
        <f t="shared" si="9"/>
        <v>1141.4867106179847</v>
      </c>
      <c r="G82" s="84">
        <v>74</v>
      </c>
      <c r="H82" s="84">
        <f t="shared" si="10"/>
        <v>224.02270674751645</v>
      </c>
      <c r="I82" s="85">
        <f t="shared" si="11"/>
        <v>0.22402270674751645</v>
      </c>
    </row>
    <row r="83" spans="1:9">
      <c r="A83" s="82" t="s">
        <v>245</v>
      </c>
      <c r="B83" s="354">
        <v>545348</v>
      </c>
      <c r="C83" s="83">
        <v>139333</v>
      </c>
      <c r="D83" s="360">
        <v>614171039.40999997</v>
      </c>
      <c r="E83" s="360">
        <f t="shared" si="8"/>
        <v>4407.9366654704909</v>
      </c>
      <c r="F83" s="360">
        <f t="shared" si="9"/>
        <v>1126.2002233619633</v>
      </c>
      <c r="G83" s="84">
        <v>75</v>
      </c>
      <c r="H83" s="84">
        <f t="shared" si="10"/>
        <v>255.49373977716982</v>
      </c>
      <c r="I83" s="85">
        <f t="shared" si="11"/>
        <v>0.25549373977716983</v>
      </c>
    </row>
    <row r="84" spans="1:9">
      <c r="A84" s="82" t="s">
        <v>246</v>
      </c>
      <c r="B84" s="354">
        <v>103983</v>
      </c>
      <c r="C84" s="83">
        <v>23402</v>
      </c>
      <c r="D84" s="360">
        <v>116548946.7</v>
      </c>
      <c r="E84" s="360">
        <f t="shared" si="8"/>
        <v>4980.2985514058628</v>
      </c>
      <c r="F84" s="360">
        <f t="shared" si="9"/>
        <v>1120.846164276853</v>
      </c>
      <c r="G84" s="84">
        <v>76</v>
      </c>
      <c r="H84" s="84">
        <f t="shared" si="10"/>
        <v>225.0560187722993</v>
      </c>
      <c r="I84" s="85">
        <f t="shared" si="11"/>
        <v>0.2250560187722993</v>
      </c>
    </row>
    <row r="85" spans="1:9">
      <c r="A85" s="82" t="s">
        <v>247</v>
      </c>
      <c r="B85" s="354">
        <v>137358</v>
      </c>
      <c r="C85" s="83">
        <v>32662</v>
      </c>
      <c r="D85" s="360">
        <v>151200936.56</v>
      </c>
      <c r="E85" s="360">
        <f t="shared" si="8"/>
        <v>4629.2614218357721</v>
      </c>
      <c r="F85" s="360">
        <f t="shared" si="9"/>
        <v>1100.7799804889414</v>
      </c>
      <c r="G85" s="84">
        <v>77</v>
      </c>
      <c r="H85" s="84">
        <f t="shared" si="10"/>
        <v>237.78738770220883</v>
      </c>
      <c r="I85" s="85">
        <f t="shared" si="11"/>
        <v>0.23778738770220884</v>
      </c>
    </row>
    <row r="86" spans="1:9">
      <c r="A86" s="82" t="s">
        <v>248</v>
      </c>
      <c r="B86" s="354">
        <v>88151</v>
      </c>
      <c r="C86" s="83">
        <v>17640</v>
      </c>
      <c r="D86" s="360">
        <v>96698947.840000004</v>
      </c>
      <c r="E86" s="360">
        <f t="shared" si="8"/>
        <v>5481.7997641723359</v>
      </c>
      <c r="F86" s="360">
        <f t="shared" si="9"/>
        <v>1096.9693802679494</v>
      </c>
      <c r="G86" s="84">
        <v>78</v>
      </c>
      <c r="H86" s="84">
        <f t="shared" si="10"/>
        <v>200.11117287381879</v>
      </c>
      <c r="I86" s="85">
        <f t="shared" si="11"/>
        <v>0.2001111728738188</v>
      </c>
    </row>
    <row r="87" spans="1:9">
      <c r="A87" s="82" t="s">
        <v>249</v>
      </c>
      <c r="B87" s="354">
        <v>62147</v>
      </c>
      <c r="C87" s="83">
        <v>12923</v>
      </c>
      <c r="D87" s="360">
        <v>67473233.819999993</v>
      </c>
      <c r="E87" s="360">
        <f t="shared" si="8"/>
        <v>5221.1741716319739</v>
      </c>
      <c r="F87" s="360">
        <f t="shared" si="9"/>
        <v>1085.7037961607157</v>
      </c>
      <c r="G87" s="84">
        <v>79</v>
      </c>
      <c r="H87" s="84">
        <f t="shared" si="10"/>
        <v>207.94245900847991</v>
      </c>
      <c r="I87" s="85">
        <f t="shared" si="11"/>
        <v>0.20794245900847991</v>
      </c>
    </row>
    <row r="88" spans="1:9">
      <c r="A88" s="82" t="s">
        <v>250</v>
      </c>
      <c r="B88" s="354">
        <v>212401</v>
      </c>
      <c r="C88" s="83">
        <v>49452</v>
      </c>
      <c r="D88" s="360">
        <v>227458091.91</v>
      </c>
      <c r="E88" s="360">
        <f t="shared" si="8"/>
        <v>4599.5731600339723</v>
      </c>
      <c r="F88" s="360">
        <f t="shared" si="9"/>
        <v>1070.8899294730249</v>
      </c>
      <c r="G88" s="84">
        <v>80</v>
      </c>
      <c r="H88" s="84">
        <f t="shared" si="10"/>
        <v>232.82376259998776</v>
      </c>
      <c r="I88" s="85">
        <f t="shared" si="11"/>
        <v>0.23282376259998777</v>
      </c>
    </row>
    <row r="89" spans="1:9">
      <c r="A89" s="82" t="s">
        <v>251</v>
      </c>
      <c r="B89" s="354">
        <v>320322</v>
      </c>
      <c r="C89" s="83">
        <v>67009</v>
      </c>
      <c r="D89" s="360">
        <v>340843894.35000002</v>
      </c>
      <c r="E89" s="360">
        <f t="shared" si="8"/>
        <v>5086.539037293498</v>
      </c>
      <c r="F89" s="360">
        <f t="shared" si="9"/>
        <v>1064.0664529754436</v>
      </c>
      <c r="G89" s="84">
        <v>81</v>
      </c>
      <c r="H89" s="84">
        <f t="shared" si="10"/>
        <v>209.19262492117306</v>
      </c>
      <c r="I89" s="85">
        <f t="shared" si="11"/>
        <v>0.20919262492117308</v>
      </c>
    </row>
    <row r="90" spans="1:9">
      <c r="A90" s="82" t="s">
        <v>252</v>
      </c>
      <c r="B90" s="354">
        <v>12165</v>
      </c>
      <c r="C90" s="83">
        <v>2458</v>
      </c>
      <c r="D90" s="360">
        <v>12825449.029999999</v>
      </c>
      <c r="E90" s="360">
        <f t="shared" si="8"/>
        <v>5217.8393124491449</v>
      </c>
      <c r="F90" s="360">
        <f t="shared" si="9"/>
        <v>1054.290919030004</v>
      </c>
      <c r="G90" s="84">
        <v>82</v>
      </c>
      <c r="H90" s="84">
        <f t="shared" si="10"/>
        <v>202.05507603781339</v>
      </c>
      <c r="I90" s="85">
        <f t="shared" si="11"/>
        <v>0.20205507603781339</v>
      </c>
    </row>
    <row r="91" spans="1:9">
      <c r="A91" s="82" t="s">
        <v>253</v>
      </c>
      <c r="B91" s="354">
        <v>119730</v>
      </c>
      <c r="C91" s="83">
        <v>21126</v>
      </c>
      <c r="D91" s="360">
        <v>123098883.89</v>
      </c>
      <c r="E91" s="360">
        <f t="shared" si="8"/>
        <v>5826.8902721764653</v>
      </c>
      <c r="F91" s="360">
        <f t="shared" si="9"/>
        <v>1028.1373414348952</v>
      </c>
      <c r="G91" s="84">
        <v>83</v>
      </c>
      <c r="H91" s="84">
        <f t="shared" si="10"/>
        <v>176.44700576296668</v>
      </c>
      <c r="I91" s="85">
        <f t="shared" si="11"/>
        <v>0.17644700576296668</v>
      </c>
    </row>
    <row r="92" spans="1:9">
      <c r="A92" s="82" t="s">
        <v>254</v>
      </c>
      <c r="B92" s="354">
        <v>43965</v>
      </c>
      <c r="C92" s="83">
        <v>8164</v>
      </c>
      <c r="D92" s="360">
        <v>43941387.219999999</v>
      </c>
      <c r="E92" s="360">
        <f t="shared" si="8"/>
        <v>5382.3355242528169</v>
      </c>
      <c r="F92" s="360">
        <f t="shared" si="9"/>
        <v>999.46291868531785</v>
      </c>
      <c r="G92" s="84">
        <v>84</v>
      </c>
      <c r="H92" s="84">
        <f t="shared" si="10"/>
        <v>185.69316501762768</v>
      </c>
      <c r="I92" s="85">
        <f t="shared" si="11"/>
        <v>0.18569316501762767</v>
      </c>
    </row>
    <row r="93" spans="1:9">
      <c r="A93" s="82" t="s">
        <v>255</v>
      </c>
      <c r="B93" s="354">
        <v>71640</v>
      </c>
      <c r="C93" s="83">
        <v>13455</v>
      </c>
      <c r="D93" s="360">
        <v>70124203.079999998</v>
      </c>
      <c r="E93" s="360">
        <f t="shared" si="8"/>
        <v>5211.7579397993313</v>
      </c>
      <c r="F93" s="360">
        <f t="shared" si="9"/>
        <v>978.841472361809</v>
      </c>
      <c r="G93" s="84">
        <v>85</v>
      </c>
      <c r="H93" s="84">
        <f t="shared" si="10"/>
        <v>187.8140703517588</v>
      </c>
      <c r="I93" s="85">
        <f t="shared" si="11"/>
        <v>0.18781407035175879</v>
      </c>
    </row>
    <row r="94" spans="1:9">
      <c r="A94" s="82" t="s">
        <v>256</v>
      </c>
      <c r="B94" s="354">
        <v>184023</v>
      </c>
      <c r="C94" s="83">
        <v>35838</v>
      </c>
      <c r="D94" s="360">
        <v>177077284.61000001</v>
      </c>
      <c r="E94" s="360">
        <f t="shared" si="8"/>
        <v>4941.0481781907474</v>
      </c>
      <c r="F94" s="360">
        <f t="shared" si="9"/>
        <v>962.25626476038326</v>
      </c>
      <c r="G94" s="84">
        <v>86</v>
      </c>
      <c r="H94" s="84">
        <f t="shared" si="10"/>
        <v>194.74739570597154</v>
      </c>
      <c r="I94" s="85">
        <f t="shared" si="11"/>
        <v>0.19474739570597155</v>
      </c>
    </row>
    <row r="95" spans="1:9">
      <c r="A95" s="82" t="s">
        <v>257</v>
      </c>
      <c r="B95" s="354">
        <v>216608</v>
      </c>
      <c r="C95" s="83">
        <v>45751</v>
      </c>
      <c r="D95" s="360">
        <v>207977241.56</v>
      </c>
      <c r="E95" s="360">
        <f t="shared" si="8"/>
        <v>4545.8512723219164</v>
      </c>
      <c r="F95" s="360">
        <f t="shared" si="9"/>
        <v>960.15494146107255</v>
      </c>
      <c r="G95" s="84">
        <v>87</v>
      </c>
      <c r="H95" s="84">
        <f t="shared" si="10"/>
        <v>211.21565223814449</v>
      </c>
      <c r="I95" s="85">
        <f t="shared" si="11"/>
        <v>0.21121565223814448</v>
      </c>
    </row>
    <row r="96" spans="1:9">
      <c r="A96" s="82" t="s">
        <v>258</v>
      </c>
      <c r="B96" s="354">
        <v>146135</v>
      </c>
      <c r="C96" s="83">
        <v>27892</v>
      </c>
      <c r="D96" s="360">
        <v>138678903.03999999</v>
      </c>
      <c r="E96" s="360">
        <f t="shared" si="8"/>
        <v>4971.9956632726226</v>
      </c>
      <c r="F96" s="360">
        <f t="shared" si="9"/>
        <v>948.97802059739274</v>
      </c>
      <c r="G96" s="84">
        <v>88</v>
      </c>
      <c r="H96" s="84">
        <f t="shared" si="10"/>
        <v>190.86461148937624</v>
      </c>
      <c r="I96" s="85">
        <f t="shared" si="11"/>
        <v>0.19086461148937625</v>
      </c>
    </row>
    <row r="97" spans="1:9">
      <c r="A97" s="82" t="s">
        <v>259</v>
      </c>
      <c r="B97" s="354">
        <v>102950</v>
      </c>
      <c r="C97" s="83">
        <v>18215</v>
      </c>
      <c r="D97" s="360">
        <v>97166604.010000005</v>
      </c>
      <c r="E97" s="360">
        <f t="shared" si="8"/>
        <v>5334.4278896513861</v>
      </c>
      <c r="F97" s="360">
        <f t="shared" si="9"/>
        <v>943.823254103934</v>
      </c>
      <c r="G97" s="84">
        <v>89</v>
      </c>
      <c r="H97" s="84">
        <f t="shared" si="10"/>
        <v>176.93054881010198</v>
      </c>
      <c r="I97" s="85">
        <f t="shared" si="11"/>
        <v>0.17693054881010198</v>
      </c>
    </row>
    <row r="98" spans="1:9">
      <c r="A98" s="82" t="s">
        <v>260</v>
      </c>
      <c r="B98" s="354">
        <v>239272</v>
      </c>
      <c r="C98" s="83">
        <v>41001</v>
      </c>
      <c r="D98" s="360">
        <v>224795307.43000001</v>
      </c>
      <c r="E98" s="360">
        <f t="shared" si="8"/>
        <v>5482.6786524718909</v>
      </c>
      <c r="F98" s="360">
        <f t="shared" si="9"/>
        <v>939.4969216205825</v>
      </c>
      <c r="G98" s="84">
        <v>90</v>
      </c>
      <c r="H98" s="84">
        <f t="shared" si="10"/>
        <v>171.35728376074093</v>
      </c>
      <c r="I98" s="85">
        <f t="shared" si="11"/>
        <v>0.17135728376074091</v>
      </c>
    </row>
    <row r="99" spans="1:9">
      <c r="A99" s="82" t="s">
        <v>261</v>
      </c>
      <c r="B99" s="354">
        <v>1131342</v>
      </c>
      <c r="C99" s="83">
        <v>242503</v>
      </c>
      <c r="D99" s="360">
        <v>1052534262.9400001</v>
      </c>
      <c r="E99" s="360">
        <f t="shared" si="8"/>
        <v>4340.2937816851754</v>
      </c>
      <c r="F99" s="360">
        <f t="shared" si="9"/>
        <v>930.34136710207883</v>
      </c>
      <c r="G99" s="84">
        <v>91</v>
      </c>
      <c r="H99" s="84">
        <f t="shared" si="10"/>
        <v>214.34986060802129</v>
      </c>
      <c r="I99" s="85">
        <f t="shared" si="11"/>
        <v>0.21434986060802128</v>
      </c>
    </row>
    <row r="100" spans="1:9">
      <c r="A100" s="82" t="s">
        <v>262</v>
      </c>
      <c r="B100" s="354">
        <v>204357</v>
      </c>
      <c r="C100" s="83">
        <v>41767</v>
      </c>
      <c r="D100" s="360">
        <v>175146291.61000001</v>
      </c>
      <c r="E100" s="360">
        <f t="shared" si="8"/>
        <v>4193.4132595110977</v>
      </c>
      <c r="F100" s="360">
        <f t="shared" si="9"/>
        <v>857.06039729493</v>
      </c>
      <c r="G100" s="84">
        <v>92</v>
      </c>
      <c r="H100" s="84">
        <f t="shared" si="10"/>
        <v>204.38252665678201</v>
      </c>
      <c r="I100" s="85">
        <f t="shared" si="11"/>
        <v>0.204382526656782</v>
      </c>
    </row>
    <row r="101" spans="1:9">
      <c r="A101" s="82" t="s">
        <v>263</v>
      </c>
      <c r="B101" s="354">
        <v>77713</v>
      </c>
      <c r="C101" s="83">
        <v>10979</v>
      </c>
      <c r="D101" s="360">
        <v>60709311.509999998</v>
      </c>
      <c r="E101" s="360">
        <f t="shared" si="8"/>
        <v>5529.5847991620367</v>
      </c>
      <c r="F101" s="360">
        <f t="shared" si="9"/>
        <v>781.1989179416571</v>
      </c>
      <c r="G101" s="84">
        <v>93</v>
      </c>
      <c r="H101" s="84">
        <f t="shared" si="10"/>
        <v>141.27623434946534</v>
      </c>
      <c r="I101" s="85">
        <f t="shared" si="11"/>
        <v>0.14127623434946535</v>
      </c>
    </row>
    <row r="102" spans="1:9">
      <c r="A102" s="82" t="s">
        <v>264</v>
      </c>
      <c r="B102" s="354">
        <v>242657</v>
      </c>
      <c r="C102" s="83">
        <v>37374</v>
      </c>
      <c r="D102" s="360">
        <v>182319189.28999999</v>
      </c>
      <c r="E102" s="360">
        <f t="shared" si="8"/>
        <v>4878.2359204259647</v>
      </c>
      <c r="F102" s="360">
        <f t="shared" si="9"/>
        <v>751.34527044346544</v>
      </c>
      <c r="G102" s="84">
        <v>94</v>
      </c>
      <c r="H102" s="84">
        <f t="shared" si="10"/>
        <v>154.01987167071215</v>
      </c>
      <c r="I102" s="85">
        <f t="shared" si="11"/>
        <v>0.15401987167071216</v>
      </c>
    </row>
    <row r="103" spans="1:9">
      <c r="A103" s="82" t="s">
        <v>265</v>
      </c>
      <c r="B103" s="354">
        <v>37560</v>
      </c>
      <c r="C103" s="83">
        <v>6117</v>
      </c>
      <c r="D103" s="360">
        <v>27393435.329999998</v>
      </c>
      <c r="E103" s="360">
        <f t="shared" si="8"/>
        <v>4478.2467435017161</v>
      </c>
      <c r="F103" s="360">
        <f t="shared" si="9"/>
        <v>729.32468929712456</v>
      </c>
      <c r="G103" s="84">
        <v>95</v>
      </c>
      <c r="H103" s="84">
        <f t="shared" si="10"/>
        <v>162.85942492012779</v>
      </c>
      <c r="I103" s="85">
        <f t="shared" si="11"/>
        <v>0.16285942492012778</v>
      </c>
    </row>
    <row r="104" spans="1:9">
      <c r="A104" s="82" t="s">
        <v>266</v>
      </c>
      <c r="B104" s="354">
        <v>10717</v>
      </c>
      <c r="C104" s="83">
        <v>1454</v>
      </c>
      <c r="D104" s="360">
        <v>7392981.46</v>
      </c>
      <c r="E104" s="360">
        <f t="shared" si="8"/>
        <v>5084.5814718019255</v>
      </c>
      <c r="F104" s="360">
        <f t="shared" si="9"/>
        <v>689.83684426611921</v>
      </c>
      <c r="G104" s="84">
        <v>96</v>
      </c>
      <c r="H104" s="84">
        <f t="shared" si="10"/>
        <v>135.67229635159092</v>
      </c>
      <c r="I104" s="85">
        <f t="shared" si="11"/>
        <v>0.13567229635159092</v>
      </c>
    </row>
    <row r="105" spans="1:9">
      <c r="A105" s="82" t="s">
        <v>267</v>
      </c>
      <c r="B105" s="354">
        <v>148610</v>
      </c>
      <c r="C105" s="83">
        <v>18233</v>
      </c>
      <c r="D105" s="360">
        <v>101935753.79000001</v>
      </c>
      <c r="E105" s="360">
        <f t="shared" ref="E105:E108" si="12">D105/C105</f>
        <v>5590.7285575604674</v>
      </c>
      <c r="F105" s="360">
        <f t="shared" si="9"/>
        <v>685.92795767445</v>
      </c>
      <c r="G105" s="84">
        <v>97</v>
      </c>
      <c r="H105" s="84">
        <f t="shared" ref="H105:H108" si="13">I105*1000</f>
        <v>122.69026310477088</v>
      </c>
      <c r="I105" s="85">
        <f t="shared" si="11"/>
        <v>0.12269026310477088</v>
      </c>
    </row>
    <row r="106" spans="1:9">
      <c r="A106" s="82" t="s">
        <v>268</v>
      </c>
      <c r="B106" s="354">
        <v>1109883</v>
      </c>
      <c r="C106" s="86">
        <v>165238</v>
      </c>
      <c r="D106" s="360">
        <v>724214000.92999995</v>
      </c>
      <c r="E106" s="360">
        <f t="shared" si="12"/>
        <v>4382.8538285987479</v>
      </c>
      <c r="F106" s="360">
        <f t="shared" si="9"/>
        <v>652.51382436707286</v>
      </c>
      <c r="G106" s="84">
        <v>98</v>
      </c>
      <c r="H106" s="84">
        <f t="shared" si="13"/>
        <v>148.87875568866269</v>
      </c>
      <c r="I106" s="85">
        <f t="shared" si="11"/>
        <v>0.14887875568866268</v>
      </c>
    </row>
    <row r="107" spans="1:9">
      <c r="A107" s="82" t="s">
        <v>269</v>
      </c>
      <c r="B107" s="354">
        <v>27952</v>
      </c>
      <c r="C107" s="83">
        <v>3780</v>
      </c>
      <c r="D107" s="360">
        <v>16983580.390000001</v>
      </c>
      <c r="E107" s="360">
        <f t="shared" si="12"/>
        <v>4493.0106851851851</v>
      </c>
      <c r="F107" s="360">
        <f t="shared" si="9"/>
        <v>607.59803913852318</v>
      </c>
      <c r="G107" s="84">
        <v>99</v>
      </c>
      <c r="H107" s="84">
        <f t="shared" si="13"/>
        <v>135.23182598740698</v>
      </c>
      <c r="I107" s="85">
        <f t="shared" si="11"/>
        <v>0.13523182598740699</v>
      </c>
    </row>
    <row r="108" spans="1:9">
      <c r="A108" s="82" t="s">
        <v>270</v>
      </c>
      <c r="B108" s="354">
        <v>58731</v>
      </c>
      <c r="C108" s="86">
        <v>5407</v>
      </c>
      <c r="D108" s="360">
        <v>31310839.309999999</v>
      </c>
      <c r="E108" s="360">
        <f t="shared" si="12"/>
        <v>5790.7969872387639</v>
      </c>
      <c r="F108" s="360">
        <f t="shared" si="9"/>
        <v>533.12287054536785</v>
      </c>
      <c r="G108" s="84">
        <v>100</v>
      </c>
      <c r="H108" s="84">
        <f t="shared" si="13"/>
        <v>92.063816383170717</v>
      </c>
      <c r="I108" s="85">
        <f t="shared" si="11"/>
        <v>9.2063816383170724E-2</v>
      </c>
    </row>
    <row r="109" spans="1:9">
      <c r="A109" s="82" t="s">
        <v>271</v>
      </c>
      <c r="B109" s="84"/>
      <c r="C109" s="88"/>
      <c r="D109" s="360">
        <v>10809420.01</v>
      </c>
      <c r="E109" s="89"/>
      <c r="F109" s="89"/>
      <c r="G109" s="90"/>
      <c r="H109" s="84"/>
      <c r="I109" s="85"/>
    </row>
    <row r="110" spans="1:9" s="95" customFormat="1">
      <c r="A110" s="91"/>
      <c r="B110" s="363"/>
      <c r="C110" s="88"/>
      <c r="D110" s="120"/>
      <c r="E110" s="360"/>
      <c r="F110" s="360"/>
      <c r="H110" s="84"/>
      <c r="I110" s="85"/>
    </row>
    <row r="111" spans="1:9" s="97" customFormat="1">
      <c r="A111" s="91" t="s">
        <v>272</v>
      </c>
      <c r="B111" s="361">
        <f>SUM(B9:B109)</f>
        <v>10630691</v>
      </c>
      <c r="C111" s="92">
        <f>SUM(C9:C110)</f>
        <v>2474044</v>
      </c>
      <c r="D111" s="93">
        <f>SUM(D9:D109)</f>
        <v>12470695667.190004</v>
      </c>
      <c r="E111" s="112"/>
      <c r="F111" s="381"/>
      <c r="G111" s="224"/>
      <c r="H111" s="366"/>
      <c r="I111" s="96"/>
    </row>
    <row r="112" spans="1:9">
      <c r="A112" s="98"/>
      <c r="B112" s="90"/>
      <c r="C112" s="84"/>
      <c r="D112" s="89"/>
      <c r="E112" s="89"/>
      <c r="F112" s="89"/>
      <c r="G112" s="90"/>
      <c r="H112" s="84"/>
      <c r="I112" s="99"/>
    </row>
    <row r="113" spans="1:57" s="109" customFormat="1">
      <c r="A113" s="105" t="s">
        <v>273</v>
      </c>
      <c r="B113" s="106" t="s">
        <v>274</v>
      </c>
      <c r="C113" s="100"/>
      <c r="D113" s="100"/>
      <c r="E113" s="107"/>
      <c r="F113" s="100"/>
      <c r="G113" s="101"/>
      <c r="H113" s="101"/>
      <c r="I113" s="101"/>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row>
    <row r="114" spans="1:57" s="10" customFormat="1">
      <c r="A114" s="110"/>
      <c r="B114" s="104" t="s">
        <v>275</v>
      </c>
      <c r="C114" s="111"/>
      <c r="D114" s="111"/>
      <c r="E114" s="112"/>
      <c r="F114" s="111"/>
      <c r="G114" s="12"/>
      <c r="H114" s="113"/>
      <c r="I114" s="111"/>
    </row>
    <row r="115" spans="1:57" s="10" customFormat="1">
      <c r="A115" s="110"/>
      <c r="B115" s="104" t="s">
        <v>276</v>
      </c>
      <c r="C115" s="111"/>
      <c r="D115" s="111"/>
      <c r="E115" s="112"/>
      <c r="F115" s="111"/>
      <c r="G115" s="12"/>
      <c r="H115" s="113"/>
      <c r="I115" s="111"/>
    </row>
    <row r="116" spans="1:57">
      <c r="A116" s="103"/>
      <c r="B116" s="104" t="s">
        <v>277</v>
      </c>
    </row>
    <row r="118" spans="1:57">
      <c r="A118" s="105" t="s">
        <v>278</v>
      </c>
      <c r="B118" s="100" t="s">
        <v>279</v>
      </c>
    </row>
    <row r="119" spans="1:57">
      <c r="A119" s="117"/>
    </row>
  </sheetData>
  <sortState xmlns:xlrd2="http://schemas.microsoft.com/office/spreadsheetml/2017/richdata2" ref="A9:I108">
    <sortCondition ref="A9:A108"/>
  </sortState>
  <pageMargins left="0.7" right="0.7" top="0.75" bottom="0.75" header="0.3" footer="0.3"/>
  <pageSetup orientation="portrait" horizontalDpi="4294967293" r:id="rId1"/>
  <ignoredErrors>
    <ignoredError sqref="C1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showGridLines="0" workbookViewId="0">
      <pane ySplit="9" topLeftCell="A10" activePane="bottomLeft" state="frozen"/>
      <selection pane="bottomLeft" activeCell="A6" sqref="A6"/>
    </sheetView>
  </sheetViews>
  <sheetFormatPr defaultColWidth="9.140625" defaultRowHeight="13.15"/>
  <cols>
    <col min="1" max="1" width="45.42578125" style="100" bestFit="1" customWidth="1"/>
    <col min="2" max="2" width="19" style="100" bestFit="1" customWidth="1"/>
    <col min="3" max="3" width="16.28515625" style="100" bestFit="1" customWidth="1"/>
    <col min="4" max="4" width="12.42578125" style="100" bestFit="1" customWidth="1"/>
    <col min="5" max="5" width="15" style="100" bestFit="1" customWidth="1"/>
    <col min="6" max="6" width="14.140625" style="107" customWidth="1"/>
    <col min="7" max="7" width="13.85546875" style="100" customWidth="1"/>
    <col min="8" max="8" width="14.5703125" style="100" customWidth="1"/>
    <col min="9" max="9" width="9.140625" style="100"/>
    <col min="10" max="10" width="16.28515625" style="100" customWidth="1"/>
    <col min="11" max="11" width="9.140625" style="100" customWidth="1"/>
    <col min="12" max="13" width="9.140625" style="100"/>
    <col min="14" max="14" width="9.140625" style="100" customWidth="1"/>
    <col min="15" max="16384" width="9.140625" style="100"/>
  </cols>
  <sheetData>
    <row r="1" spans="1:12" ht="17.45">
      <c r="H1" s="164" t="s">
        <v>280</v>
      </c>
    </row>
    <row r="2" spans="1:12" ht="17.45">
      <c r="H2" s="164" t="s">
        <v>1</v>
      </c>
    </row>
    <row r="3" spans="1:12" ht="17.45">
      <c r="H3" s="164" t="s">
        <v>2</v>
      </c>
    </row>
    <row r="4" spans="1:12" ht="17.45">
      <c r="H4" s="164" t="s">
        <v>281</v>
      </c>
    </row>
    <row r="5" spans="1:12">
      <c r="H5" s="150"/>
    </row>
    <row r="7" spans="1:12" s="154" customFormat="1">
      <c r="A7" s="151"/>
      <c r="B7" s="151"/>
      <c r="C7" s="151"/>
      <c r="D7" s="151"/>
      <c r="E7" s="151"/>
      <c r="F7" s="152"/>
      <c r="G7" s="151"/>
      <c r="H7" s="151"/>
      <c r="I7" s="153"/>
      <c r="J7" s="153"/>
      <c r="K7" s="153"/>
      <c r="L7" s="153"/>
    </row>
    <row r="8" spans="1:12" s="154" customFormat="1">
      <c r="A8" s="151"/>
      <c r="B8" s="151"/>
      <c r="C8" s="151"/>
      <c r="D8" s="151"/>
      <c r="E8" s="151"/>
      <c r="F8" s="152"/>
      <c r="G8" s="151"/>
      <c r="H8" s="151"/>
      <c r="I8" s="153"/>
      <c r="J8" s="153"/>
      <c r="K8" s="153"/>
      <c r="L8" s="153"/>
    </row>
    <row r="9" spans="1:12" s="129" customFormat="1" ht="39.6">
      <c r="A9" s="122" t="s">
        <v>282</v>
      </c>
      <c r="B9" s="123" t="s">
        <v>283</v>
      </c>
      <c r="C9" s="124" t="s">
        <v>284</v>
      </c>
      <c r="D9" s="125" t="s">
        <v>285</v>
      </c>
      <c r="E9" s="5" t="s">
        <v>286</v>
      </c>
      <c r="F9" s="126" t="s">
        <v>287</v>
      </c>
      <c r="G9" s="5" t="s">
        <v>288</v>
      </c>
      <c r="H9" s="126" t="s">
        <v>289</v>
      </c>
      <c r="I9" s="127"/>
      <c r="J9" s="128"/>
      <c r="K9" s="128"/>
      <c r="L9" s="128"/>
    </row>
    <row r="10" spans="1:12">
      <c r="A10" s="130" t="s">
        <v>290</v>
      </c>
      <c r="B10" s="360">
        <v>1034320596</v>
      </c>
      <c r="C10" s="85">
        <f t="shared" ref="C10:C31" si="0">B10/$B$39</f>
        <v>7.9538510201320356E-2</v>
      </c>
      <c r="D10" s="131">
        <f>B10/$B$31</f>
        <v>0.11015180413277968</v>
      </c>
      <c r="E10" s="84">
        <v>244841</v>
      </c>
      <c r="F10" s="360">
        <f>B10/E10</f>
        <v>4224.458305594243</v>
      </c>
      <c r="G10" s="84">
        <v>229514</v>
      </c>
      <c r="H10" s="360">
        <v>4328.533061381876</v>
      </c>
      <c r="I10" s="90"/>
    </row>
    <row r="11" spans="1:12">
      <c r="A11" s="130" t="s">
        <v>291</v>
      </c>
      <c r="B11" s="360">
        <v>947972209</v>
      </c>
      <c r="C11" s="85">
        <f t="shared" si="0"/>
        <v>7.2898381321718067E-2</v>
      </c>
      <c r="D11" s="131">
        <f t="shared" ref="D11:D31" si="1">B11/$B$31</f>
        <v>0.10095597969615069</v>
      </c>
      <c r="E11" s="84">
        <v>962017</v>
      </c>
      <c r="F11" s="360">
        <f t="shared" ref="F11:F31" si="2">B11/E11</f>
        <v>985.4006831480109</v>
      </c>
      <c r="G11" s="84">
        <v>1009604</v>
      </c>
      <c r="H11" s="360">
        <v>926.22431268101161</v>
      </c>
      <c r="I11" s="90"/>
    </row>
    <row r="12" spans="1:12">
      <c r="A12" s="130" t="s">
        <v>292</v>
      </c>
      <c r="B12" s="360">
        <v>0</v>
      </c>
      <c r="C12" s="85">
        <f t="shared" si="0"/>
        <v>0</v>
      </c>
      <c r="D12" s="131">
        <f t="shared" si="1"/>
        <v>0</v>
      </c>
      <c r="E12" s="84">
        <v>2</v>
      </c>
      <c r="F12" s="360">
        <f t="shared" si="2"/>
        <v>0</v>
      </c>
      <c r="G12" s="84">
        <v>3</v>
      </c>
      <c r="H12" s="360">
        <v>26768.216666666664</v>
      </c>
      <c r="I12" s="90"/>
    </row>
    <row r="13" spans="1:12">
      <c r="A13" s="130" t="s">
        <v>293</v>
      </c>
      <c r="B13" s="360">
        <v>141312</v>
      </c>
      <c r="C13" s="85">
        <f t="shared" si="0"/>
        <v>1.0866791202878631E-5</v>
      </c>
      <c r="D13" s="131">
        <f t="shared" si="1"/>
        <v>1.5049271769128883E-5</v>
      </c>
      <c r="E13" s="84">
        <v>9</v>
      </c>
      <c r="F13" s="360">
        <f t="shared" si="2"/>
        <v>15701.333333333334</v>
      </c>
      <c r="G13" s="84">
        <v>15</v>
      </c>
      <c r="H13" s="360">
        <v>12329.838</v>
      </c>
      <c r="I13" s="90"/>
    </row>
    <row r="14" spans="1:12">
      <c r="A14" s="130" t="s">
        <v>294</v>
      </c>
      <c r="B14" s="360">
        <v>1351750763</v>
      </c>
      <c r="C14" s="85">
        <f t="shared" si="0"/>
        <v>0.10394866182527228</v>
      </c>
      <c r="D14" s="131">
        <f t="shared" si="1"/>
        <v>0.14395709208357627</v>
      </c>
      <c r="E14" s="84">
        <v>2233254</v>
      </c>
      <c r="F14" s="360">
        <f t="shared" si="2"/>
        <v>605.28303677055987</v>
      </c>
      <c r="G14" s="84">
        <v>2144231</v>
      </c>
      <c r="H14" s="360">
        <v>564.76840643568721</v>
      </c>
      <c r="I14" s="90"/>
    </row>
    <row r="15" spans="1:12">
      <c r="A15" s="130" t="s">
        <v>295</v>
      </c>
      <c r="B15" s="360">
        <v>141115292</v>
      </c>
      <c r="C15" s="85">
        <f t="shared" si="0"/>
        <v>1.0851664499103044E-2</v>
      </c>
      <c r="D15" s="131">
        <f t="shared" si="1"/>
        <v>1.5028323002207732E-2</v>
      </c>
      <c r="E15" s="84">
        <v>450844</v>
      </c>
      <c r="F15" s="360">
        <f t="shared" si="2"/>
        <v>313.00248422957833</v>
      </c>
      <c r="G15" s="84">
        <v>461187</v>
      </c>
      <c r="H15" s="360">
        <v>300.5869488081841</v>
      </c>
      <c r="I15" s="90"/>
    </row>
    <row r="16" spans="1:12">
      <c r="A16" s="130" t="s">
        <v>296</v>
      </c>
      <c r="B16" s="360">
        <v>1474273093</v>
      </c>
      <c r="C16" s="85">
        <f t="shared" si="0"/>
        <v>0.11337054091409837</v>
      </c>
      <c r="D16" s="131">
        <f t="shared" si="1"/>
        <v>0.15700532466083009</v>
      </c>
      <c r="E16" s="84">
        <v>45196</v>
      </c>
      <c r="F16" s="360">
        <f t="shared" si="2"/>
        <v>32619.548035224358</v>
      </c>
      <c r="G16" s="84">
        <v>42225</v>
      </c>
      <c r="H16" s="360">
        <v>30691.442185908822</v>
      </c>
      <c r="I16" s="90"/>
    </row>
    <row r="17" spans="1:9">
      <c r="A17" s="130" t="s">
        <v>297</v>
      </c>
      <c r="B17" s="360">
        <v>2222469</v>
      </c>
      <c r="C17" s="85">
        <f t="shared" si="0"/>
        <v>1.7090626824240311E-4</v>
      </c>
      <c r="D17" s="131">
        <f t="shared" si="1"/>
        <v>2.3668577317895227E-4</v>
      </c>
      <c r="E17" s="84">
        <v>22</v>
      </c>
      <c r="F17" s="360">
        <f t="shared" si="2"/>
        <v>101021.31818181818</v>
      </c>
      <c r="G17" s="84">
        <v>24</v>
      </c>
      <c r="H17" s="360">
        <v>80410.904583333337</v>
      </c>
      <c r="I17" s="90"/>
    </row>
    <row r="18" spans="1:9">
      <c r="A18" s="130" t="s">
        <v>298</v>
      </c>
      <c r="B18" s="360">
        <v>343690830</v>
      </c>
      <c r="C18" s="85">
        <f t="shared" si="0"/>
        <v>2.6429577728388637E-2</v>
      </c>
      <c r="D18" s="131">
        <f t="shared" si="1"/>
        <v>3.6601963776802214E-2</v>
      </c>
      <c r="E18" s="84">
        <v>891338</v>
      </c>
      <c r="F18" s="360">
        <f t="shared" si="2"/>
        <v>385.5897874880236</v>
      </c>
      <c r="G18" s="84">
        <v>833762</v>
      </c>
      <c r="H18" s="360">
        <v>429.55003708492347</v>
      </c>
      <c r="I18" s="90"/>
    </row>
    <row r="19" spans="1:9">
      <c r="A19" s="130" t="s">
        <v>299</v>
      </c>
      <c r="B19" s="360">
        <v>2007292420</v>
      </c>
      <c r="C19" s="85">
        <f t="shared" si="0"/>
        <v>0.15435934394291326</v>
      </c>
      <c r="D19" s="131">
        <f t="shared" si="1"/>
        <v>0.2137701621142748</v>
      </c>
      <c r="E19" s="12">
        <v>1117699</v>
      </c>
      <c r="F19" s="364">
        <f t="shared" si="2"/>
        <v>1795.9150182652038</v>
      </c>
      <c r="G19" s="12">
        <v>1185680</v>
      </c>
      <c r="H19" s="364">
        <v>1585.2001187504216</v>
      </c>
      <c r="I19" s="90"/>
    </row>
    <row r="20" spans="1:9">
      <c r="A20" s="130" t="s">
        <v>300</v>
      </c>
      <c r="B20" s="360">
        <v>501586827</v>
      </c>
      <c r="C20" s="85">
        <f t="shared" si="0"/>
        <v>3.8571666377401816E-2</v>
      </c>
      <c r="D20" s="131">
        <f t="shared" si="1"/>
        <v>5.3417377684400712E-2</v>
      </c>
      <c r="E20" s="12">
        <v>236566</v>
      </c>
      <c r="F20" s="364">
        <f t="shared" si="2"/>
        <v>2120.2828259344114</v>
      </c>
      <c r="G20" s="12">
        <v>242638</v>
      </c>
      <c r="H20" s="364">
        <v>1983.8955939300522</v>
      </c>
      <c r="I20" s="90"/>
    </row>
    <row r="21" spans="1:9">
      <c r="A21" s="130" t="s">
        <v>301</v>
      </c>
      <c r="B21" s="360">
        <v>309899029</v>
      </c>
      <c r="C21" s="85">
        <f t="shared" si="0"/>
        <v>2.383101252630937E-2</v>
      </c>
      <c r="D21" s="131">
        <f t="shared" si="1"/>
        <v>3.3003246068346308E-2</v>
      </c>
      <c r="E21" s="84">
        <v>12071</v>
      </c>
      <c r="F21" s="364">
        <f t="shared" si="2"/>
        <v>25673.020379421756</v>
      </c>
      <c r="G21" s="84">
        <v>12086</v>
      </c>
      <c r="H21" s="364">
        <v>22383.439971868276</v>
      </c>
      <c r="I21" s="111"/>
    </row>
    <row r="22" spans="1:9">
      <c r="A22" s="130" t="s">
        <v>302</v>
      </c>
      <c r="B22" s="360">
        <v>484532</v>
      </c>
      <c r="C22" s="85">
        <f t="shared" si="0"/>
        <v>3.7260162442773357E-5</v>
      </c>
      <c r="D22" s="131">
        <f t="shared" si="1"/>
        <v>5.1601093671022676E-5</v>
      </c>
      <c r="E22" s="84">
        <v>207</v>
      </c>
      <c r="F22" s="364">
        <f t="shared" si="2"/>
        <v>2340.7342995169083</v>
      </c>
      <c r="G22" s="84">
        <v>141</v>
      </c>
      <c r="H22" s="364">
        <v>2076.2385815602838</v>
      </c>
      <c r="I22" s="111"/>
    </row>
    <row r="23" spans="1:9">
      <c r="A23" s="130" t="s">
        <v>303</v>
      </c>
      <c r="B23" s="360">
        <v>69061885</v>
      </c>
      <c r="C23" s="85">
        <f t="shared" si="0"/>
        <v>5.3108093040379846E-3</v>
      </c>
      <c r="D23" s="131">
        <f t="shared" si="1"/>
        <v>7.3548677837220163E-3</v>
      </c>
      <c r="E23" s="84">
        <v>2932</v>
      </c>
      <c r="F23" s="364">
        <f t="shared" si="2"/>
        <v>23554.531036834924</v>
      </c>
      <c r="G23" s="84">
        <v>2753</v>
      </c>
      <c r="H23" s="364">
        <v>22677.701245913548</v>
      </c>
      <c r="I23" s="111"/>
    </row>
    <row r="24" spans="1:9">
      <c r="A24" s="130" t="s">
        <v>304</v>
      </c>
      <c r="B24" s="360">
        <v>495591925</v>
      </c>
      <c r="C24" s="85">
        <f t="shared" si="0"/>
        <v>3.8110662723673049E-2</v>
      </c>
      <c r="D24" s="131">
        <f t="shared" si="1"/>
        <v>5.2778939976157291E-2</v>
      </c>
      <c r="E24" s="84">
        <v>42621</v>
      </c>
      <c r="F24" s="364">
        <f t="shared" si="2"/>
        <v>11627.881208793788</v>
      </c>
      <c r="G24" s="84">
        <v>43727</v>
      </c>
      <c r="H24" s="364">
        <v>10769.017404121023</v>
      </c>
      <c r="I24" s="111"/>
    </row>
    <row r="25" spans="1:9">
      <c r="A25" s="130" t="s">
        <v>305</v>
      </c>
      <c r="B25" s="360">
        <v>98515128</v>
      </c>
      <c r="C25" s="85">
        <f t="shared" si="0"/>
        <v>7.5757425151498975E-3</v>
      </c>
      <c r="D25" s="131">
        <f t="shared" si="1"/>
        <v>1.0491543072368366E-2</v>
      </c>
      <c r="E25" s="84">
        <v>12153</v>
      </c>
      <c r="F25" s="364">
        <f t="shared" si="2"/>
        <v>8106.2394470501113</v>
      </c>
      <c r="G25" s="84">
        <v>7608</v>
      </c>
      <c r="H25" s="364">
        <v>11013.929070715038</v>
      </c>
      <c r="I25" s="111"/>
    </row>
    <row r="26" spans="1:9">
      <c r="A26" s="130" t="s">
        <v>306</v>
      </c>
      <c r="B26" s="360">
        <v>112861964</v>
      </c>
      <c r="C26" s="85">
        <f t="shared" si="0"/>
        <v>8.6790038888049474E-3</v>
      </c>
      <c r="D26" s="131">
        <f t="shared" si="1"/>
        <v>1.2019434787092678E-2</v>
      </c>
      <c r="E26" s="84">
        <v>789220</v>
      </c>
      <c r="F26" s="360">
        <f t="shared" si="2"/>
        <v>143.00443982666431</v>
      </c>
      <c r="G26" s="84">
        <v>709299</v>
      </c>
      <c r="H26" s="360">
        <v>123.93654629429901</v>
      </c>
      <c r="I26" s="90"/>
    </row>
    <row r="27" spans="1:9">
      <c r="A27" s="130" t="s">
        <v>307</v>
      </c>
      <c r="B27" s="360">
        <v>107242237</v>
      </c>
      <c r="C27" s="85">
        <f t="shared" si="0"/>
        <v>8.2468509228418342E-3</v>
      </c>
      <c r="D27" s="131">
        <f t="shared" si="1"/>
        <v>1.1420952005083284E-2</v>
      </c>
      <c r="E27" s="84">
        <v>412235</v>
      </c>
      <c r="F27" s="360">
        <f t="shared" si="2"/>
        <v>260.14830618457921</v>
      </c>
      <c r="G27" s="84">
        <v>443815</v>
      </c>
      <c r="H27" s="360">
        <v>254.68484154433716</v>
      </c>
      <c r="I27" s="90"/>
    </row>
    <row r="28" spans="1:9">
      <c r="A28" s="132" t="s">
        <v>308</v>
      </c>
      <c r="B28" s="360">
        <v>196663</v>
      </c>
      <c r="C28" s="85">
        <f t="shared" si="0"/>
        <v>1.5123243307940727E-5</v>
      </c>
      <c r="D28" s="131">
        <f t="shared" si="1"/>
        <v>2.0943974566435926E-5</v>
      </c>
      <c r="E28" s="84">
        <v>8</v>
      </c>
      <c r="F28" s="360">
        <f t="shared" si="2"/>
        <v>24582.875</v>
      </c>
      <c r="G28" s="84">
        <v>6</v>
      </c>
      <c r="H28" s="360">
        <v>9609.0683333333345</v>
      </c>
      <c r="I28" s="90"/>
    </row>
    <row r="29" spans="1:9">
      <c r="A29" s="130" t="s">
        <v>309</v>
      </c>
      <c r="B29" s="360">
        <v>150622848</v>
      </c>
      <c r="C29" s="85">
        <f t="shared" si="0"/>
        <v>1.1582788719987865E-2</v>
      </c>
      <c r="D29" s="131">
        <f t="shared" si="1"/>
        <v>1.604084702072146E-2</v>
      </c>
      <c r="E29" s="84">
        <v>94228</v>
      </c>
      <c r="F29" s="360">
        <f t="shared" si="2"/>
        <v>1598.4935263403659</v>
      </c>
      <c r="G29" s="84">
        <v>90676</v>
      </c>
      <c r="H29" s="360">
        <v>1648.1151999426529</v>
      </c>
      <c r="I29" s="90"/>
    </row>
    <row r="30" spans="1:9">
      <c r="A30" s="130" t="s">
        <v>310</v>
      </c>
      <c r="B30" s="365">
        <v>241113995</v>
      </c>
      <c r="C30" s="133">
        <f t="shared" si="0"/>
        <v>1.8541492865127678E-2</v>
      </c>
      <c r="D30" s="134">
        <f t="shared" si="1"/>
        <v>2.5677862022300886E-2</v>
      </c>
      <c r="E30" s="135">
        <v>611045</v>
      </c>
      <c r="F30" s="365">
        <f t="shared" si="2"/>
        <v>394.59286140955248</v>
      </c>
      <c r="G30" s="135">
        <v>627655</v>
      </c>
      <c r="H30" s="365">
        <v>364.22884318614524</v>
      </c>
      <c r="I30" s="90"/>
    </row>
    <row r="31" spans="1:9" s="97" customFormat="1">
      <c r="A31" s="136" t="s">
        <v>311</v>
      </c>
      <c r="B31" s="137">
        <f>SUM(B10:B30)</f>
        <v>9389956017</v>
      </c>
      <c r="C31" s="138">
        <f t="shared" si="0"/>
        <v>0.72208086674134442</v>
      </c>
      <c r="D31" s="139">
        <f t="shared" si="1"/>
        <v>1</v>
      </c>
      <c r="E31" s="361">
        <v>2355248</v>
      </c>
      <c r="F31" s="93">
        <f t="shared" si="2"/>
        <v>3986.8226263221536</v>
      </c>
      <c r="G31" s="361">
        <v>2249308</v>
      </c>
      <c r="H31" s="93">
        <v>3895.5920920923231</v>
      </c>
      <c r="I31" s="95"/>
    </row>
    <row r="32" spans="1:9">
      <c r="A32" s="136"/>
      <c r="B32" s="107"/>
      <c r="C32" s="155"/>
      <c r="D32" s="156"/>
      <c r="E32" s="114"/>
    </row>
    <row r="33" spans="1:17" s="90" customFormat="1">
      <c r="A33" s="140" t="s">
        <v>312</v>
      </c>
      <c r="C33" s="85"/>
      <c r="F33" s="89"/>
      <c r="H33" s="141"/>
    </row>
    <row r="34" spans="1:17" s="90" customFormat="1">
      <c r="A34" s="132" t="s">
        <v>313</v>
      </c>
      <c r="B34" s="364">
        <v>36887207</v>
      </c>
      <c r="C34" s="85">
        <f>B34/$B$39</f>
        <v>2.8365996980183072E-3</v>
      </c>
      <c r="E34" s="84">
        <v>8198</v>
      </c>
      <c r="F34" s="89"/>
      <c r="G34" s="84">
        <v>8645</v>
      </c>
    </row>
    <row r="35" spans="1:17" s="90" customFormat="1">
      <c r="A35" s="132" t="s">
        <v>314</v>
      </c>
      <c r="B35" s="364">
        <v>546914364</v>
      </c>
      <c r="C35" s="85">
        <f>B35/$B$39</f>
        <v>4.2057321384193568E-2</v>
      </c>
      <c r="E35" s="84">
        <v>369262</v>
      </c>
      <c r="F35" s="89"/>
      <c r="G35" s="84">
        <v>365222</v>
      </c>
    </row>
    <row r="36" spans="1:17" s="90" customFormat="1">
      <c r="A36" s="130" t="s">
        <v>315</v>
      </c>
      <c r="B36" s="365">
        <v>3030265160</v>
      </c>
      <c r="C36" s="133">
        <f>B36/$B$39</f>
        <v>0.23302521217644367</v>
      </c>
      <c r="D36" s="142"/>
      <c r="E36" s="135">
        <v>2082626</v>
      </c>
      <c r="F36" s="143"/>
      <c r="G36" s="135">
        <v>2101679</v>
      </c>
      <c r="H36" s="142"/>
      <c r="I36" s="69"/>
    </row>
    <row r="37" spans="1:17" s="90" customFormat="1">
      <c r="A37" s="136" t="s">
        <v>316</v>
      </c>
      <c r="B37" s="137">
        <f>SUM(B34:B36)</f>
        <v>3614066731</v>
      </c>
      <c r="C37" s="138">
        <f>B37/$B$39</f>
        <v>0.27791913325865553</v>
      </c>
      <c r="E37" s="144">
        <v>2172179</v>
      </c>
      <c r="F37" s="89"/>
      <c r="G37" s="144">
        <v>2185041</v>
      </c>
    </row>
    <row r="38" spans="1:17">
      <c r="C38" s="155"/>
      <c r="D38" s="114"/>
    </row>
    <row r="39" spans="1:17" s="95" customFormat="1">
      <c r="A39" s="145" t="s">
        <v>317</v>
      </c>
      <c r="B39" s="137">
        <f>B31+B37</f>
        <v>13004022748</v>
      </c>
      <c r="C39" s="138">
        <f>B39/$B$39</f>
        <v>1</v>
      </c>
      <c r="F39" s="94"/>
    </row>
    <row r="40" spans="1:17" s="95" customFormat="1" ht="14.45">
      <c r="A40" s="146" t="s">
        <v>318</v>
      </c>
      <c r="C40" s="102"/>
      <c r="D40" s="102"/>
      <c r="E40" s="352">
        <v>2432605</v>
      </c>
      <c r="G40" s="144">
        <v>2323687</v>
      </c>
    </row>
    <row r="41" spans="1:17" s="95" customFormat="1">
      <c r="A41" s="140" t="s">
        <v>319</v>
      </c>
      <c r="B41" s="157"/>
      <c r="C41" s="102"/>
      <c r="D41" s="102"/>
      <c r="F41" s="93">
        <f>B39/E40</f>
        <v>5345.7189917804162</v>
      </c>
      <c r="G41" s="137"/>
      <c r="H41" s="147">
        <v>5258.2551208402847</v>
      </c>
    </row>
    <row r="42" spans="1:17">
      <c r="A42" s="140"/>
      <c r="B42" s="157"/>
      <c r="C42" s="158"/>
    </row>
    <row r="43" spans="1:17" s="95" customFormat="1">
      <c r="A43" s="148" t="s">
        <v>320</v>
      </c>
      <c r="B43" s="362">
        <v>50474489</v>
      </c>
      <c r="C43" s="102"/>
      <c r="D43" s="102"/>
      <c r="E43" s="361">
        <v>105805</v>
      </c>
      <c r="G43" s="361"/>
    </row>
    <row r="44" spans="1:17">
      <c r="B44" s="159"/>
    </row>
    <row r="45" spans="1:17" s="162" customFormat="1" ht="33" customHeight="1">
      <c r="A45" s="389" t="s">
        <v>321</v>
      </c>
      <c r="B45" s="389"/>
      <c r="C45" s="389"/>
      <c r="D45" s="389"/>
      <c r="E45" s="389"/>
      <c r="F45" s="389"/>
      <c r="G45" s="389"/>
      <c r="H45" s="389"/>
      <c r="I45" s="160"/>
      <c r="J45" s="160"/>
      <c r="K45" s="160"/>
      <c r="L45" s="160"/>
      <c r="M45" s="160"/>
      <c r="N45" s="161"/>
      <c r="O45" s="161"/>
      <c r="P45" s="161"/>
      <c r="Q45" s="161"/>
    </row>
    <row r="46" spans="1:17" s="162" customFormat="1" ht="13.5" customHeight="1">
      <c r="A46" s="384" t="s">
        <v>322</v>
      </c>
      <c r="B46" s="160"/>
      <c r="C46" s="160"/>
      <c r="D46" s="160"/>
      <c r="E46" s="160"/>
      <c r="F46" s="160"/>
      <c r="G46" s="160"/>
      <c r="H46" s="160"/>
      <c r="I46" s="160"/>
      <c r="J46" s="160"/>
      <c r="K46" s="160"/>
      <c r="L46" s="160"/>
      <c r="M46" s="160"/>
      <c r="N46" s="161"/>
      <c r="O46" s="161"/>
      <c r="P46" s="161"/>
      <c r="Q46" s="161"/>
    </row>
    <row r="47" spans="1:17" s="162" customFormat="1" ht="13.5" customHeight="1">
      <c r="A47" s="384" t="s">
        <v>323</v>
      </c>
      <c r="B47" s="160"/>
      <c r="C47" s="160"/>
      <c r="D47" s="160"/>
      <c r="E47" s="160"/>
      <c r="F47" s="160"/>
      <c r="G47" s="160"/>
      <c r="H47" s="160"/>
      <c r="I47" s="160"/>
      <c r="J47" s="160"/>
      <c r="K47" s="160"/>
      <c r="L47" s="160"/>
      <c r="M47" s="160"/>
      <c r="N47" s="161"/>
      <c r="O47" s="161"/>
      <c r="P47" s="161"/>
      <c r="Q47" s="161"/>
    </row>
    <row r="48" spans="1:17" s="162" customFormat="1" ht="13.5" customHeight="1">
      <c r="A48" s="160" t="s">
        <v>324</v>
      </c>
      <c r="B48" s="160"/>
      <c r="C48" s="160"/>
      <c r="D48" s="160"/>
      <c r="E48" s="160"/>
      <c r="F48" s="160"/>
      <c r="G48" s="160"/>
      <c r="H48" s="160"/>
      <c r="I48" s="160"/>
      <c r="J48" s="160"/>
      <c r="K48" s="160"/>
      <c r="L48" s="160"/>
      <c r="M48" s="160"/>
      <c r="N48" s="161"/>
      <c r="O48" s="161"/>
      <c r="P48" s="161"/>
      <c r="Q48" s="161"/>
    </row>
    <row r="49" spans="1:3">
      <c r="A49" s="149" t="s">
        <v>325</v>
      </c>
      <c r="C49" s="163"/>
    </row>
    <row r="51" spans="1:3">
      <c r="B51" s="158"/>
    </row>
  </sheetData>
  <mergeCells count="1">
    <mergeCell ref="A45:H45"/>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ADB2-31DE-40E4-90F7-7502D77C2701}">
  <dimension ref="A1:P43"/>
  <sheetViews>
    <sheetView showGridLines="0" topLeftCell="A13" workbookViewId="0">
      <selection activeCell="D29" sqref="D29"/>
    </sheetView>
  </sheetViews>
  <sheetFormatPr defaultRowHeight="13.15"/>
  <cols>
    <col min="1" max="1" width="53.140625" style="185" customWidth="1"/>
    <col min="2" max="2" width="22.5703125" style="200" customWidth="1"/>
    <col min="3" max="3" width="11.5703125" style="200" bestFit="1" customWidth="1"/>
    <col min="4" max="4" width="13.5703125" style="200" customWidth="1"/>
    <col min="5" max="5" width="17" style="200" customWidth="1"/>
    <col min="6" max="6" width="20.85546875" style="200" customWidth="1"/>
    <col min="7" max="7" width="12.42578125" style="200" customWidth="1"/>
    <col min="8" max="8" width="9.140625" style="176"/>
    <col min="9" max="9" width="14.7109375" style="176" bestFit="1" customWidth="1"/>
    <col min="10" max="10" width="14.28515625" style="176" customWidth="1"/>
    <col min="11" max="255" width="9.140625" style="176"/>
    <col min="256" max="256" width="53.140625" style="176" customWidth="1"/>
    <col min="257" max="257" width="22.5703125" style="176" customWidth="1"/>
    <col min="258" max="258" width="13.5703125" style="176" customWidth="1"/>
    <col min="259" max="259" width="14.85546875" style="176" customWidth="1"/>
    <col min="260" max="260" width="15" style="176" customWidth="1"/>
    <col min="261" max="262" width="16.42578125" style="176" customWidth="1"/>
    <col min="263" max="263" width="11.7109375" style="176" customWidth="1"/>
    <col min="264" max="511" width="9.140625" style="176"/>
    <col min="512" max="512" width="53.140625" style="176" customWidth="1"/>
    <col min="513" max="513" width="22.5703125" style="176" customWidth="1"/>
    <col min="514" max="514" width="13.5703125" style="176" customWidth="1"/>
    <col min="515" max="515" width="14.85546875" style="176" customWidth="1"/>
    <col min="516" max="516" width="15" style="176" customWidth="1"/>
    <col min="517" max="518" width="16.42578125" style="176" customWidth="1"/>
    <col min="519" max="519" width="11.7109375" style="176" customWidth="1"/>
    <col min="520" max="767" width="9.140625" style="176"/>
    <col min="768" max="768" width="53.140625" style="176" customWidth="1"/>
    <col min="769" max="769" width="22.5703125" style="176" customWidth="1"/>
    <col min="770" max="770" width="13.5703125" style="176" customWidth="1"/>
    <col min="771" max="771" width="14.85546875" style="176" customWidth="1"/>
    <col min="772" max="772" width="15" style="176" customWidth="1"/>
    <col min="773" max="774" width="16.42578125" style="176" customWidth="1"/>
    <col min="775" max="775" width="11.7109375" style="176" customWidth="1"/>
    <col min="776" max="1023" width="9.140625" style="176"/>
    <col min="1024" max="1024" width="53.140625" style="176" customWidth="1"/>
    <col min="1025" max="1025" width="22.5703125" style="176" customWidth="1"/>
    <col min="1026" max="1026" width="13.5703125" style="176" customWidth="1"/>
    <col min="1027" max="1027" width="14.85546875" style="176" customWidth="1"/>
    <col min="1028" max="1028" width="15" style="176" customWidth="1"/>
    <col min="1029" max="1030" width="16.42578125" style="176" customWidth="1"/>
    <col min="1031" max="1031" width="11.7109375" style="176" customWidth="1"/>
    <col min="1032" max="1279" width="9.140625" style="176"/>
    <col min="1280" max="1280" width="53.140625" style="176" customWidth="1"/>
    <col min="1281" max="1281" width="22.5703125" style="176" customWidth="1"/>
    <col min="1282" max="1282" width="13.5703125" style="176" customWidth="1"/>
    <col min="1283" max="1283" width="14.85546875" style="176" customWidth="1"/>
    <col min="1284" max="1284" width="15" style="176" customWidth="1"/>
    <col min="1285" max="1286" width="16.42578125" style="176" customWidth="1"/>
    <col min="1287" max="1287" width="11.7109375" style="176" customWidth="1"/>
    <col min="1288" max="1535" width="9.140625" style="176"/>
    <col min="1536" max="1536" width="53.140625" style="176" customWidth="1"/>
    <col min="1537" max="1537" width="22.5703125" style="176" customWidth="1"/>
    <col min="1538" max="1538" width="13.5703125" style="176" customWidth="1"/>
    <col min="1539" max="1539" width="14.85546875" style="176" customWidth="1"/>
    <col min="1540" max="1540" width="15" style="176" customWidth="1"/>
    <col min="1541" max="1542" width="16.42578125" style="176" customWidth="1"/>
    <col min="1543" max="1543" width="11.7109375" style="176" customWidth="1"/>
    <col min="1544" max="1791" width="9.140625" style="176"/>
    <col min="1792" max="1792" width="53.140625" style="176" customWidth="1"/>
    <col min="1793" max="1793" width="22.5703125" style="176" customWidth="1"/>
    <col min="1794" max="1794" width="13.5703125" style="176" customWidth="1"/>
    <col min="1795" max="1795" width="14.85546875" style="176" customWidth="1"/>
    <col min="1796" max="1796" width="15" style="176" customWidth="1"/>
    <col min="1797" max="1798" width="16.42578125" style="176" customWidth="1"/>
    <col min="1799" max="1799" width="11.7109375" style="176" customWidth="1"/>
    <col min="1800" max="2047" width="9.140625" style="176"/>
    <col min="2048" max="2048" width="53.140625" style="176" customWidth="1"/>
    <col min="2049" max="2049" width="22.5703125" style="176" customWidth="1"/>
    <col min="2050" max="2050" width="13.5703125" style="176" customWidth="1"/>
    <col min="2051" max="2051" width="14.85546875" style="176" customWidth="1"/>
    <col min="2052" max="2052" width="15" style="176" customWidth="1"/>
    <col min="2053" max="2054" width="16.42578125" style="176" customWidth="1"/>
    <col min="2055" max="2055" width="11.7109375" style="176" customWidth="1"/>
    <col min="2056" max="2303" width="9.140625" style="176"/>
    <col min="2304" max="2304" width="53.140625" style="176" customWidth="1"/>
    <col min="2305" max="2305" width="22.5703125" style="176" customWidth="1"/>
    <col min="2306" max="2306" width="13.5703125" style="176" customWidth="1"/>
    <col min="2307" max="2307" width="14.85546875" style="176" customWidth="1"/>
    <col min="2308" max="2308" width="15" style="176" customWidth="1"/>
    <col min="2309" max="2310" width="16.42578125" style="176" customWidth="1"/>
    <col min="2311" max="2311" width="11.7109375" style="176" customWidth="1"/>
    <col min="2312" max="2559" width="9.140625" style="176"/>
    <col min="2560" max="2560" width="53.140625" style="176" customWidth="1"/>
    <col min="2561" max="2561" width="22.5703125" style="176" customWidth="1"/>
    <col min="2562" max="2562" width="13.5703125" style="176" customWidth="1"/>
    <col min="2563" max="2563" width="14.85546875" style="176" customWidth="1"/>
    <col min="2564" max="2564" width="15" style="176" customWidth="1"/>
    <col min="2565" max="2566" width="16.42578125" style="176" customWidth="1"/>
    <col min="2567" max="2567" width="11.7109375" style="176" customWidth="1"/>
    <col min="2568" max="2815" width="9.140625" style="176"/>
    <col min="2816" max="2816" width="53.140625" style="176" customWidth="1"/>
    <col min="2817" max="2817" width="22.5703125" style="176" customWidth="1"/>
    <col min="2818" max="2818" width="13.5703125" style="176" customWidth="1"/>
    <col min="2819" max="2819" width="14.85546875" style="176" customWidth="1"/>
    <col min="2820" max="2820" width="15" style="176" customWidth="1"/>
    <col min="2821" max="2822" width="16.42578125" style="176" customWidth="1"/>
    <col min="2823" max="2823" width="11.7109375" style="176" customWidth="1"/>
    <col min="2824" max="3071" width="9.140625" style="176"/>
    <col min="3072" max="3072" width="53.140625" style="176" customWidth="1"/>
    <col min="3073" max="3073" width="22.5703125" style="176" customWidth="1"/>
    <col min="3074" max="3074" width="13.5703125" style="176" customWidth="1"/>
    <col min="3075" max="3075" width="14.85546875" style="176" customWidth="1"/>
    <col min="3076" max="3076" width="15" style="176" customWidth="1"/>
    <col min="3077" max="3078" width="16.42578125" style="176" customWidth="1"/>
    <col min="3079" max="3079" width="11.7109375" style="176" customWidth="1"/>
    <col min="3080" max="3327" width="9.140625" style="176"/>
    <col min="3328" max="3328" width="53.140625" style="176" customWidth="1"/>
    <col min="3329" max="3329" width="22.5703125" style="176" customWidth="1"/>
    <col min="3330" max="3330" width="13.5703125" style="176" customWidth="1"/>
    <col min="3331" max="3331" width="14.85546875" style="176" customWidth="1"/>
    <col min="3332" max="3332" width="15" style="176" customWidth="1"/>
    <col min="3333" max="3334" width="16.42578125" style="176" customWidth="1"/>
    <col min="3335" max="3335" width="11.7109375" style="176" customWidth="1"/>
    <col min="3336" max="3583" width="9.140625" style="176"/>
    <col min="3584" max="3584" width="53.140625" style="176" customWidth="1"/>
    <col min="3585" max="3585" width="22.5703125" style="176" customWidth="1"/>
    <col min="3586" max="3586" width="13.5703125" style="176" customWidth="1"/>
    <col min="3587" max="3587" width="14.85546875" style="176" customWidth="1"/>
    <col min="3588" max="3588" width="15" style="176" customWidth="1"/>
    <col min="3589" max="3590" width="16.42578125" style="176" customWidth="1"/>
    <col min="3591" max="3591" width="11.7109375" style="176" customWidth="1"/>
    <col min="3592" max="3839" width="9.140625" style="176"/>
    <col min="3840" max="3840" width="53.140625" style="176" customWidth="1"/>
    <col min="3841" max="3841" width="22.5703125" style="176" customWidth="1"/>
    <col min="3842" max="3842" width="13.5703125" style="176" customWidth="1"/>
    <col min="3843" max="3843" width="14.85546875" style="176" customWidth="1"/>
    <col min="3844" max="3844" width="15" style="176" customWidth="1"/>
    <col min="3845" max="3846" width="16.42578125" style="176" customWidth="1"/>
    <col min="3847" max="3847" width="11.7109375" style="176" customWidth="1"/>
    <col min="3848" max="4095" width="9.140625" style="176"/>
    <col min="4096" max="4096" width="53.140625" style="176" customWidth="1"/>
    <col min="4097" max="4097" width="22.5703125" style="176" customWidth="1"/>
    <col min="4098" max="4098" width="13.5703125" style="176" customWidth="1"/>
    <col min="4099" max="4099" width="14.85546875" style="176" customWidth="1"/>
    <col min="4100" max="4100" width="15" style="176" customWidth="1"/>
    <col min="4101" max="4102" width="16.42578125" style="176" customWidth="1"/>
    <col min="4103" max="4103" width="11.7109375" style="176" customWidth="1"/>
    <col min="4104" max="4351" width="9.140625" style="176"/>
    <col min="4352" max="4352" width="53.140625" style="176" customWidth="1"/>
    <col min="4353" max="4353" width="22.5703125" style="176" customWidth="1"/>
    <col min="4354" max="4354" width="13.5703125" style="176" customWidth="1"/>
    <col min="4355" max="4355" width="14.85546875" style="176" customWidth="1"/>
    <col min="4356" max="4356" width="15" style="176" customWidth="1"/>
    <col min="4357" max="4358" width="16.42578125" style="176" customWidth="1"/>
    <col min="4359" max="4359" width="11.7109375" style="176" customWidth="1"/>
    <col min="4360" max="4607" width="9.140625" style="176"/>
    <col min="4608" max="4608" width="53.140625" style="176" customWidth="1"/>
    <col min="4609" max="4609" width="22.5703125" style="176" customWidth="1"/>
    <col min="4610" max="4610" width="13.5703125" style="176" customWidth="1"/>
    <col min="4611" max="4611" width="14.85546875" style="176" customWidth="1"/>
    <col min="4612" max="4612" width="15" style="176" customWidth="1"/>
    <col min="4613" max="4614" width="16.42578125" style="176" customWidth="1"/>
    <col min="4615" max="4615" width="11.7109375" style="176" customWidth="1"/>
    <col min="4616" max="4863" width="9.140625" style="176"/>
    <col min="4864" max="4864" width="53.140625" style="176" customWidth="1"/>
    <col min="4865" max="4865" width="22.5703125" style="176" customWidth="1"/>
    <col min="4866" max="4866" width="13.5703125" style="176" customWidth="1"/>
    <col min="4867" max="4867" width="14.85546875" style="176" customWidth="1"/>
    <col min="4868" max="4868" width="15" style="176" customWidth="1"/>
    <col min="4869" max="4870" width="16.42578125" style="176" customWidth="1"/>
    <col min="4871" max="4871" width="11.7109375" style="176" customWidth="1"/>
    <col min="4872" max="5119" width="9.140625" style="176"/>
    <col min="5120" max="5120" width="53.140625" style="176" customWidth="1"/>
    <col min="5121" max="5121" width="22.5703125" style="176" customWidth="1"/>
    <col min="5122" max="5122" width="13.5703125" style="176" customWidth="1"/>
    <col min="5123" max="5123" width="14.85546875" style="176" customWidth="1"/>
    <col min="5124" max="5124" width="15" style="176" customWidth="1"/>
    <col min="5125" max="5126" width="16.42578125" style="176" customWidth="1"/>
    <col min="5127" max="5127" width="11.7109375" style="176" customWidth="1"/>
    <col min="5128" max="5375" width="9.140625" style="176"/>
    <col min="5376" max="5376" width="53.140625" style="176" customWidth="1"/>
    <col min="5377" max="5377" width="22.5703125" style="176" customWidth="1"/>
    <col min="5378" max="5378" width="13.5703125" style="176" customWidth="1"/>
    <col min="5379" max="5379" width="14.85546875" style="176" customWidth="1"/>
    <col min="5380" max="5380" width="15" style="176" customWidth="1"/>
    <col min="5381" max="5382" width="16.42578125" style="176" customWidth="1"/>
    <col min="5383" max="5383" width="11.7109375" style="176" customWidth="1"/>
    <col min="5384" max="5631" width="9.140625" style="176"/>
    <col min="5632" max="5632" width="53.140625" style="176" customWidth="1"/>
    <col min="5633" max="5633" width="22.5703125" style="176" customWidth="1"/>
    <col min="5634" max="5634" width="13.5703125" style="176" customWidth="1"/>
    <col min="5635" max="5635" width="14.85546875" style="176" customWidth="1"/>
    <col min="5636" max="5636" width="15" style="176" customWidth="1"/>
    <col min="5637" max="5638" width="16.42578125" style="176" customWidth="1"/>
    <col min="5639" max="5639" width="11.7109375" style="176" customWidth="1"/>
    <col min="5640" max="5887" width="9.140625" style="176"/>
    <col min="5888" max="5888" width="53.140625" style="176" customWidth="1"/>
    <col min="5889" max="5889" width="22.5703125" style="176" customWidth="1"/>
    <col min="5890" max="5890" width="13.5703125" style="176" customWidth="1"/>
    <col min="5891" max="5891" width="14.85546875" style="176" customWidth="1"/>
    <col min="5892" max="5892" width="15" style="176" customWidth="1"/>
    <col min="5893" max="5894" width="16.42578125" style="176" customWidth="1"/>
    <col min="5895" max="5895" width="11.7109375" style="176" customWidth="1"/>
    <col min="5896" max="6143" width="9.140625" style="176"/>
    <col min="6144" max="6144" width="53.140625" style="176" customWidth="1"/>
    <col min="6145" max="6145" width="22.5703125" style="176" customWidth="1"/>
    <col min="6146" max="6146" width="13.5703125" style="176" customWidth="1"/>
    <col min="6147" max="6147" width="14.85546875" style="176" customWidth="1"/>
    <col min="6148" max="6148" width="15" style="176" customWidth="1"/>
    <col min="6149" max="6150" width="16.42578125" style="176" customWidth="1"/>
    <col min="6151" max="6151" width="11.7109375" style="176" customWidth="1"/>
    <col min="6152" max="6399" width="9.140625" style="176"/>
    <col min="6400" max="6400" width="53.140625" style="176" customWidth="1"/>
    <col min="6401" max="6401" width="22.5703125" style="176" customWidth="1"/>
    <col min="6402" max="6402" width="13.5703125" style="176" customWidth="1"/>
    <col min="6403" max="6403" width="14.85546875" style="176" customWidth="1"/>
    <col min="6404" max="6404" width="15" style="176" customWidth="1"/>
    <col min="6405" max="6406" width="16.42578125" style="176" customWidth="1"/>
    <col min="6407" max="6407" width="11.7109375" style="176" customWidth="1"/>
    <col min="6408" max="6655" width="9.140625" style="176"/>
    <col min="6656" max="6656" width="53.140625" style="176" customWidth="1"/>
    <col min="6657" max="6657" width="22.5703125" style="176" customWidth="1"/>
    <col min="6658" max="6658" width="13.5703125" style="176" customWidth="1"/>
    <col min="6659" max="6659" width="14.85546875" style="176" customWidth="1"/>
    <col min="6660" max="6660" width="15" style="176" customWidth="1"/>
    <col min="6661" max="6662" width="16.42578125" style="176" customWidth="1"/>
    <col min="6663" max="6663" width="11.7109375" style="176" customWidth="1"/>
    <col min="6664" max="6911" width="9.140625" style="176"/>
    <col min="6912" max="6912" width="53.140625" style="176" customWidth="1"/>
    <col min="6913" max="6913" width="22.5703125" style="176" customWidth="1"/>
    <col min="6914" max="6914" width="13.5703125" style="176" customWidth="1"/>
    <col min="6915" max="6915" width="14.85546875" style="176" customWidth="1"/>
    <col min="6916" max="6916" width="15" style="176" customWidth="1"/>
    <col min="6917" max="6918" width="16.42578125" style="176" customWidth="1"/>
    <col min="6919" max="6919" width="11.7109375" style="176" customWidth="1"/>
    <col min="6920" max="7167" width="9.140625" style="176"/>
    <col min="7168" max="7168" width="53.140625" style="176" customWidth="1"/>
    <col min="7169" max="7169" width="22.5703125" style="176" customWidth="1"/>
    <col min="7170" max="7170" width="13.5703125" style="176" customWidth="1"/>
    <col min="7171" max="7171" width="14.85546875" style="176" customWidth="1"/>
    <col min="7172" max="7172" width="15" style="176" customWidth="1"/>
    <col min="7173" max="7174" width="16.42578125" style="176" customWidth="1"/>
    <col min="7175" max="7175" width="11.7109375" style="176" customWidth="1"/>
    <col min="7176" max="7423" width="9.140625" style="176"/>
    <col min="7424" max="7424" width="53.140625" style="176" customWidth="1"/>
    <col min="7425" max="7425" width="22.5703125" style="176" customWidth="1"/>
    <col min="7426" max="7426" width="13.5703125" style="176" customWidth="1"/>
    <col min="7427" max="7427" width="14.85546875" style="176" customWidth="1"/>
    <col min="7428" max="7428" width="15" style="176" customWidth="1"/>
    <col min="7429" max="7430" width="16.42578125" style="176" customWidth="1"/>
    <col min="7431" max="7431" width="11.7109375" style="176" customWidth="1"/>
    <col min="7432" max="7679" width="9.140625" style="176"/>
    <col min="7680" max="7680" width="53.140625" style="176" customWidth="1"/>
    <col min="7681" max="7681" width="22.5703125" style="176" customWidth="1"/>
    <col min="7682" max="7682" width="13.5703125" style="176" customWidth="1"/>
    <col min="7683" max="7683" width="14.85546875" style="176" customWidth="1"/>
    <col min="7684" max="7684" width="15" style="176" customWidth="1"/>
    <col min="7685" max="7686" width="16.42578125" style="176" customWidth="1"/>
    <col min="7687" max="7687" width="11.7109375" style="176" customWidth="1"/>
    <col min="7688" max="7935" width="9.140625" style="176"/>
    <col min="7936" max="7936" width="53.140625" style="176" customWidth="1"/>
    <col min="7937" max="7937" width="22.5703125" style="176" customWidth="1"/>
    <col min="7938" max="7938" width="13.5703125" style="176" customWidth="1"/>
    <col min="7939" max="7939" width="14.85546875" style="176" customWidth="1"/>
    <col min="7940" max="7940" width="15" style="176" customWidth="1"/>
    <col min="7941" max="7942" width="16.42578125" style="176" customWidth="1"/>
    <col min="7943" max="7943" width="11.7109375" style="176" customWidth="1"/>
    <col min="7944" max="8191" width="9.140625" style="176"/>
    <col min="8192" max="8192" width="53.140625" style="176" customWidth="1"/>
    <col min="8193" max="8193" width="22.5703125" style="176" customWidth="1"/>
    <col min="8194" max="8194" width="13.5703125" style="176" customWidth="1"/>
    <col min="8195" max="8195" width="14.85546875" style="176" customWidth="1"/>
    <col min="8196" max="8196" width="15" style="176" customWidth="1"/>
    <col min="8197" max="8198" width="16.42578125" style="176" customWidth="1"/>
    <col min="8199" max="8199" width="11.7109375" style="176" customWidth="1"/>
    <col min="8200" max="8447" width="9.140625" style="176"/>
    <col min="8448" max="8448" width="53.140625" style="176" customWidth="1"/>
    <col min="8449" max="8449" width="22.5703125" style="176" customWidth="1"/>
    <col min="8450" max="8450" width="13.5703125" style="176" customWidth="1"/>
    <col min="8451" max="8451" width="14.85546875" style="176" customWidth="1"/>
    <col min="8452" max="8452" width="15" style="176" customWidth="1"/>
    <col min="8453" max="8454" width="16.42578125" style="176" customWidth="1"/>
    <col min="8455" max="8455" width="11.7109375" style="176" customWidth="1"/>
    <col min="8456" max="8703" width="9.140625" style="176"/>
    <col min="8704" max="8704" width="53.140625" style="176" customWidth="1"/>
    <col min="8705" max="8705" width="22.5703125" style="176" customWidth="1"/>
    <col min="8706" max="8706" width="13.5703125" style="176" customWidth="1"/>
    <col min="8707" max="8707" width="14.85546875" style="176" customWidth="1"/>
    <col min="8708" max="8708" width="15" style="176" customWidth="1"/>
    <col min="8709" max="8710" width="16.42578125" style="176" customWidth="1"/>
    <col min="8711" max="8711" width="11.7109375" style="176" customWidth="1"/>
    <col min="8712" max="8959" width="9.140625" style="176"/>
    <col min="8960" max="8960" width="53.140625" style="176" customWidth="1"/>
    <col min="8961" max="8961" width="22.5703125" style="176" customWidth="1"/>
    <col min="8962" max="8962" width="13.5703125" style="176" customWidth="1"/>
    <col min="8963" max="8963" width="14.85546875" style="176" customWidth="1"/>
    <col min="8964" max="8964" width="15" style="176" customWidth="1"/>
    <col min="8965" max="8966" width="16.42578125" style="176" customWidth="1"/>
    <col min="8967" max="8967" width="11.7109375" style="176" customWidth="1"/>
    <col min="8968" max="9215" width="9.140625" style="176"/>
    <col min="9216" max="9216" width="53.140625" style="176" customWidth="1"/>
    <col min="9217" max="9217" width="22.5703125" style="176" customWidth="1"/>
    <col min="9218" max="9218" width="13.5703125" style="176" customWidth="1"/>
    <col min="9219" max="9219" width="14.85546875" style="176" customWidth="1"/>
    <col min="9220" max="9220" width="15" style="176" customWidth="1"/>
    <col min="9221" max="9222" width="16.42578125" style="176" customWidth="1"/>
    <col min="9223" max="9223" width="11.7109375" style="176" customWidth="1"/>
    <col min="9224" max="9471" width="9.140625" style="176"/>
    <col min="9472" max="9472" width="53.140625" style="176" customWidth="1"/>
    <col min="9473" max="9473" width="22.5703125" style="176" customWidth="1"/>
    <col min="9474" max="9474" width="13.5703125" style="176" customWidth="1"/>
    <col min="9475" max="9475" width="14.85546875" style="176" customWidth="1"/>
    <col min="9476" max="9476" width="15" style="176" customWidth="1"/>
    <col min="9477" max="9478" width="16.42578125" style="176" customWidth="1"/>
    <col min="9479" max="9479" width="11.7109375" style="176" customWidth="1"/>
    <col min="9480" max="9727" width="9.140625" style="176"/>
    <col min="9728" max="9728" width="53.140625" style="176" customWidth="1"/>
    <col min="9729" max="9729" width="22.5703125" style="176" customWidth="1"/>
    <col min="9730" max="9730" width="13.5703125" style="176" customWidth="1"/>
    <col min="9731" max="9731" width="14.85546875" style="176" customWidth="1"/>
    <col min="9732" max="9732" width="15" style="176" customWidth="1"/>
    <col min="9733" max="9734" width="16.42578125" style="176" customWidth="1"/>
    <col min="9735" max="9735" width="11.7109375" style="176" customWidth="1"/>
    <col min="9736" max="9983" width="9.140625" style="176"/>
    <col min="9984" max="9984" width="53.140625" style="176" customWidth="1"/>
    <col min="9985" max="9985" width="22.5703125" style="176" customWidth="1"/>
    <col min="9986" max="9986" width="13.5703125" style="176" customWidth="1"/>
    <col min="9987" max="9987" width="14.85546875" style="176" customWidth="1"/>
    <col min="9988" max="9988" width="15" style="176" customWidth="1"/>
    <col min="9989" max="9990" width="16.42578125" style="176" customWidth="1"/>
    <col min="9991" max="9991" width="11.7109375" style="176" customWidth="1"/>
    <col min="9992" max="10239" width="9.140625" style="176"/>
    <col min="10240" max="10240" width="53.140625" style="176" customWidth="1"/>
    <col min="10241" max="10241" width="22.5703125" style="176" customWidth="1"/>
    <col min="10242" max="10242" width="13.5703125" style="176" customWidth="1"/>
    <col min="10243" max="10243" width="14.85546875" style="176" customWidth="1"/>
    <col min="10244" max="10244" width="15" style="176" customWidth="1"/>
    <col min="10245" max="10246" width="16.42578125" style="176" customWidth="1"/>
    <col min="10247" max="10247" width="11.7109375" style="176" customWidth="1"/>
    <col min="10248" max="10495" width="9.140625" style="176"/>
    <col min="10496" max="10496" width="53.140625" style="176" customWidth="1"/>
    <col min="10497" max="10497" width="22.5703125" style="176" customWidth="1"/>
    <col min="10498" max="10498" width="13.5703125" style="176" customWidth="1"/>
    <col min="10499" max="10499" width="14.85546875" style="176" customWidth="1"/>
    <col min="10500" max="10500" width="15" style="176" customWidth="1"/>
    <col min="10501" max="10502" width="16.42578125" style="176" customWidth="1"/>
    <col min="10503" max="10503" width="11.7109375" style="176" customWidth="1"/>
    <col min="10504" max="10751" width="9.140625" style="176"/>
    <col min="10752" max="10752" width="53.140625" style="176" customWidth="1"/>
    <col min="10753" max="10753" width="22.5703125" style="176" customWidth="1"/>
    <col min="10754" max="10754" width="13.5703125" style="176" customWidth="1"/>
    <col min="10755" max="10755" width="14.85546875" style="176" customWidth="1"/>
    <col min="10756" max="10756" width="15" style="176" customWidth="1"/>
    <col min="10757" max="10758" width="16.42578125" style="176" customWidth="1"/>
    <col min="10759" max="10759" width="11.7109375" style="176" customWidth="1"/>
    <col min="10760" max="11007" width="9.140625" style="176"/>
    <col min="11008" max="11008" width="53.140625" style="176" customWidth="1"/>
    <col min="11009" max="11009" width="22.5703125" style="176" customWidth="1"/>
    <col min="11010" max="11010" width="13.5703125" style="176" customWidth="1"/>
    <col min="11011" max="11011" width="14.85546875" style="176" customWidth="1"/>
    <col min="11012" max="11012" width="15" style="176" customWidth="1"/>
    <col min="11013" max="11014" width="16.42578125" style="176" customWidth="1"/>
    <col min="11015" max="11015" width="11.7109375" style="176" customWidth="1"/>
    <col min="11016" max="11263" width="9.140625" style="176"/>
    <col min="11264" max="11264" width="53.140625" style="176" customWidth="1"/>
    <col min="11265" max="11265" width="22.5703125" style="176" customWidth="1"/>
    <col min="11266" max="11266" width="13.5703125" style="176" customWidth="1"/>
    <col min="11267" max="11267" width="14.85546875" style="176" customWidth="1"/>
    <col min="11268" max="11268" width="15" style="176" customWidth="1"/>
    <col min="11269" max="11270" width="16.42578125" style="176" customWidth="1"/>
    <col min="11271" max="11271" width="11.7109375" style="176" customWidth="1"/>
    <col min="11272" max="11519" width="9.140625" style="176"/>
    <col min="11520" max="11520" width="53.140625" style="176" customWidth="1"/>
    <col min="11521" max="11521" width="22.5703125" style="176" customWidth="1"/>
    <col min="11522" max="11522" width="13.5703125" style="176" customWidth="1"/>
    <col min="11523" max="11523" width="14.85546875" style="176" customWidth="1"/>
    <col min="11524" max="11524" width="15" style="176" customWidth="1"/>
    <col min="11525" max="11526" width="16.42578125" style="176" customWidth="1"/>
    <col min="11527" max="11527" width="11.7109375" style="176" customWidth="1"/>
    <col min="11528" max="11775" width="9.140625" style="176"/>
    <col min="11776" max="11776" width="53.140625" style="176" customWidth="1"/>
    <col min="11777" max="11777" width="22.5703125" style="176" customWidth="1"/>
    <col min="11778" max="11778" width="13.5703125" style="176" customWidth="1"/>
    <col min="11779" max="11779" width="14.85546875" style="176" customWidth="1"/>
    <col min="11780" max="11780" width="15" style="176" customWidth="1"/>
    <col min="11781" max="11782" width="16.42578125" style="176" customWidth="1"/>
    <col min="11783" max="11783" width="11.7109375" style="176" customWidth="1"/>
    <col min="11784" max="12031" width="9.140625" style="176"/>
    <col min="12032" max="12032" width="53.140625" style="176" customWidth="1"/>
    <col min="12033" max="12033" width="22.5703125" style="176" customWidth="1"/>
    <col min="12034" max="12034" width="13.5703125" style="176" customWidth="1"/>
    <col min="12035" max="12035" width="14.85546875" style="176" customWidth="1"/>
    <col min="12036" max="12036" width="15" style="176" customWidth="1"/>
    <col min="12037" max="12038" width="16.42578125" style="176" customWidth="1"/>
    <col min="12039" max="12039" width="11.7109375" style="176" customWidth="1"/>
    <col min="12040" max="12287" width="9.140625" style="176"/>
    <col min="12288" max="12288" width="53.140625" style="176" customWidth="1"/>
    <col min="12289" max="12289" width="22.5703125" style="176" customWidth="1"/>
    <col min="12290" max="12290" width="13.5703125" style="176" customWidth="1"/>
    <col min="12291" max="12291" width="14.85546875" style="176" customWidth="1"/>
    <col min="12292" max="12292" width="15" style="176" customWidth="1"/>
    <col min="12293" max="12294" width="16.42578125" style="176" customWidth="1"/>
    <col min="12295" max="12295" width="11.7109375" style="176" customWidth="1"/>
    <col min="12296" max="12543" width="9.140625" style="176"/>
    <col min="12544" max="12544" width="53.140625" style="176" customWidth="1"/>
    <col min="12545" max="12545" width="22.5703125" style="176" customWidth="1"/>
    <col min="12546" max="12546" width="13.5703125" style="176" customWidth="1"/>
    <col min="12547" max="12547" width="14.85546875" style="176" customWidth="1"/>
    <col min="12548" max="12548" width="15" style="176" customWidth="1"/>
    <col min="12549" max="12550" width="16.42578125" style="176" customWidth="1"/>
    <col min="12551" max="12551" width="11.7109375" style="176" customWidth="1"/>
    <col min="12552" max="12799" width="9.140625" style="176"/>
    <col min="12800" max="12800" width="53.140625" style="176" customWidth="1"/>
    <col min="12801" max="12801" width="22.5703125" style="176" customWidth="1"/>
    <col min="12802" max="12802" width="13.5703125" style="176" customWidth="1"/>
    <col min="12803" max="12803" width="14.85546875" style="176" customWidth="1"/>
    <col min="12804" max="12804" width="15" style="176" customWidth="1"/>
    <col min="12805" max="12806" width="16.42578125" style="176" customWidth="1"/>
    <col min="12807" max="12807" width="11.7109375" style="176" customWidth="1"/>
    <col min="12808" max="13055" width="9.140625" style="176"/>
    <col min="13056" max="13056" width="53.140625" style="176" customWidth="1"/>
    <col min="13057" max="13057" width="22.5703125" style="176" customWidth="1"/>
    <col min="13058" max="13058" width="13.5703125" style="176" customWidth="1"/>
    <col min="13059" max="13059" width="14.85546875" style="176" customWidth="1"/>
    <col min="13060" max="13060" width="15" style="176" customWidth="1"/>
    <col min="13061" max="13062" width="16.42578125" style="176" customWidth="1"/>
    <col min="13063" max="13063" width="11.7109375" style="176" customWidth="1"/>
    <col min="13064" max="13311" width="9.140625" style="176"/>
    <col min="13312" max="13312" width="53.140625" style="176" customWidth="1"/>
    <col min="13313" max="13313" width="22.5703125" style="176" customWidth="1"/>
    <col min="13314" max="13314" width="13.5703125" style="176" customWidth="1"/>
    <col min="13315" max="13315" width="14.85546875" style="176" customWidth="1"/>
    <col min="13316" max="13316" width="15" style="176" customWidth="1"/>
    <col min="13317" max="13318" width="16.42578125" style="176" customWidth="1"/>
    <col min="13319" max="13319" width="11.7109375" style="176" customWidth="1"/>
    <col min="13320" max="13567" width="9.140625" style="176"/>
    <col min="13568" max="13568" width="53.140625" style="176" customWidth="1"/>
    <col min="13569" max="13569" width="22.5703125" style="176" customWidth="1"/>
    <col min="13570" max="13570" width="13.5703125" style="176" customWidth="1"/>
    <col min="13571" max="13571" width="14.85546875" style="176" customWidth="1"/>
    <col min="13572" max="13572" width="15" style="176" customWidth="1"/>
    <col min="13573" max="13574" width="16.42578125" style="176" customWidth="1"/>
    <col min="13575" max="13575" width="11.7109375" style="176" customWidth="1"/>
    <col min="13576" max="13823" width="9.140625" style="176"/>
    <col min="13824" max="13824" width="53.140625" style="176" customWidth="1"/>
    <col min="13825" max="13825" width="22.5703125" style="176" customWidth="1"/>
    <col min="13826" max="13826" width="13.5703125" style="176" customWidth="1"/>
    <col min="13827" max="13827" width="14.85546875" style="176" customWidth="1"/>
    <col min="13828" max="13828" width="15" style="176" customWidth="1"/>
    <col min="13829" max="13830" width="16.42578125" style="176" customWidth="1"/>
    <col min="13831" max="13831" width="11.7109375" style="176" customWidth="1"/>
    <col min="13832" max="14079" width="9.140625" style="176"/>
    <col min="14080" max="14080" width="53.140625" style="176" customWidth="1"/>
    <col min="14081" max="14081" width="22.5703125" style="176" customWidth="1"/>
    <col min="14082" max="14082" width="13.5703125" style="176" customWidth="1"/>
    <col min="14083" max="14083" width="14.85546875" style="176" customWidth="1"/>
    <col min="14084" max="14084" width="15" style="176" customWidth="1"/>
    <col min="14085" max="14086" width="16.42578125" style="176" customWidth="1"/>
    <col min="14087" max="14087" width="11.7109375" style="176" customWidth="1"/>
    <col min="14088" max="14335" width="9.140625" style="176"/>
    <col min="14336" max="14336" width="53.140625" style="176" customWidth="1"/>
    <col min="14337" max="14337" width="22.5703125" style="176" customWidth="1"/>
    <col min="14338" max="14338" width="13.5703125" style="176" customWidth="1"/>
    <col min="14339" max="14339" width="14.85546875" style="176" customWidth="1"/>
    <col min="14340" max="14340" width="15" style="176" customWidth="1"/>
    <col min="14341" max="14342" width="16.42578125" style="176" customWidth="1"/>
    <col min="14343" max="14343" width="11.7109375" style="176" customWidth="1"/>
    <col min="14344" max="14591" width="9.140625" style="176"/>
    <col min="14592" max="14592" width="53.140625" style="176" customWidth="1"/>
    <col min="14593" max="14593" width="22.5703125" style="176" customWidth="1"/>
    <col min="14594" max="14594" width="13.5703125" style="176" customWidth="1"/>
    <col min="14595" max="14595" width="14.85546875" style="176" customWidth="1"/>
    <col min="14596" max="14596" width="15" style="176" customWidth="1"/>
    <col min="14597" max="14598" width="16.42578125" style="176" customWidth="1"/>
    <col min="14599" max="14599" width="11.7109375" style="176" customWidth="1"/>
    <col min="14600" max="14847" width="9.140625" style="176"/>
    <col min="14848" max="14848" width="53.140625" style="176" customWidth="1"/>
    <col min="14849" max="14849" width="22.5703125" style="176" customWidth="1"/>
    <col min="14850" max="14850" width="13.5703125" style="176" customWidth="1"/>
    <col min="14851" max="14851" width="14.85546875" style="176" customWidth="1"/>
    <col min="14852" max="14852" width="15" style="176" customWidth="1"/>
    <col min="14853" max="14854" width="16.42578125" style="176" customWidth="1"/>
    <col min="14855" max="14855" width="11.7109375" style="176" customWidth="1"/>
    <col min="14856" max="15103" width="9.140625" style="176"/>
    <col min="15104" max="15104" width="53.140625" style="176" customWidth="1"/>
    <col min="15105" max="15105" width="22.5703125" style="176" customWidth="1"/>
    <col min="15106" max="15106" width="13.5703125" style="176" customWidth="1"/>
    <col min="15107" max="15107" width="14.85546875" style="176" customWidth="1"/>
    <col min="15108" max="15108" width="15" style="176" customWidth="1"/>
    <col min="15109" max="15110" width="16.42578125" style="176" customWidth="1"/>
    <col min="15111" max="15111" width="11.7109375" style="176" customWidth="1"/>
    <col min="15112" max="15359" width="9.140625" style="176"/>
    <col min="15360" max="15360" width="53.140625" style="176" customWidth="1"/>
    <col min="15361" max="15361" width="22.5703125" style="176" customWidth="1"/>
    <col min="15362" max="15362" width="13.5703125" style="176" customWidth="1"/>
    <col min="15363" max="15363" width="14.85546875" style="176" customWidth="1"/>
    <col min="15364" max="15364" width="15" style="176" customWidth="1"/>
    <col min="15365" max="15366" width="16.42578125" style="176" customWidth="1"/>
    <col min="15367" max="15367" width="11.7109375" style="176" customWidth="1"/>
    <col min="15368" max="15615" width="9.140625" style="176"/>
    <col min="15616" max="15616" width="53.140625" style="176" customWidth="1"/>
    <col min="15617" max="15617" width="22.5703125" style="176" customWidth="1"/>
    <col min="15618" max="15618" width="13.5703125" style="176" customWidth="1"/>
    <col min="15619" max="15619" width="14.85546875" style="176" customWidth="1"/>
    <col min="15620" max="15620" width="15" style="176" customWidth="1"/>
    <col min="15621" max="15622" width="16.42578125" style="176" customWidth="1"/>
    <col min="15623" max="15623" width="11.7109375" style="176" customWidth="1"/>
    <col min="15624" max="15871" width="9.140625" style="176"/>
    <col min="15872" max="15872" width="53.140625" style="176" customWidth="1"/>
    <col min="15873" max="15873" width="22.5703125" style="176" customWidth="1"/>
    <col min="15874" max="15874" width="13.5703125" style="176" customWidth="1"/>
    <col min="15875" max="15875" width="14.85546875" style="176" customWidth="1"/>
    <col min="15876" max="15876" width="15" style="176" customWidth="1"/>
    <col min="15877" max="15878" width="16.42578125" style="176" customWidth="1"/>
    <col min="15879" max="15879" width="11.7109375" style="176" customWidth="1"/>
    <col min="15880" max="16127" width="9.140625" style="176"/>
    <col min="16128" max="16128" width="53.140625" style="176" customWidth="1"/>
    <col min="16129" max="16129" width="22.5703125" style="176" customWidth="1"/>
    <col min="16130" max="16130" width="13.5703125" style="176" customWidth="1"/>
    <col min="16131" max="16131" width="14.85546875" style="176" customWidth="1"/>
    <col min="16132" max="16132" width="15" style="176" customWidth="1"/>
    <col min="16133" max="16134" width="16.42578125" style="176" customWidth="1"/>
    <col min="16135" max="16135" width="11.7109375" style="176" customWidth="1"/>
    <col min="16136" max="16384" width="9.140625" style="176"/>
  </cols>
  <sheetData>
    <row r="1" spans="1:9" ht="17.45">
      <c r="G1" s="165" t="s">
        <v>326</v>
      </c>
    </row>
    <row r="2" spans="1:9" ht="17.45">
      <c r="G2" s="165" t="s">
        <v>1</v>
      </c>
    </row>
    <row r="3" spans="1:9" ht="17.45">
      <c r="G3" s="165" t="s">
        <v>2</v>
      </c>
    </row>
    <row r="4" spans="1:9" ht="17.45">
      <c r="G4" s="165" t="s">
        <v>327</v>
      </c>
    </row>
    <row r="8" spans="1:9">
      <c r="A8" s="178"/>
    </row>
    <row r="9" spans="1:9" s="169" customFormat="1" ht="39.6">
      <c r="A9" s="166" t="s">
        <v>328</v>
      </c>
      <c r="B9" s="81" t="s">
        <v>329</v>
      </c>
      <c r="C9" s="167" t="s">
        <v>330</v>
      </c>
      <c r="D9" s="81" t="s">
        <v>318</v>
      </c>
      <c r="E9" s="81" t="s">
        <v>331</v>
      </c>
      <c r="F9" s="81" t="s">
        <v>332</v>
      </c>
      <c r="G9" s="168" t="s">
        <v>333</v>
      </c>
    </row>
    <row r="10" spans="1:9" ht="14.45">
      <c r="A10" s="170" t="s">
        <v>98</v>
      </c>
      <c r="B10" s="355">
        <v>2072525512.4100001</v>
      </c>
      <c r="C10" s="172">
        <f>B10/$B$28</f>
        <v>0.1670817376196139</v>
      </c>
      <c r="D10" s="351">
        <v>184360</v>
      </c>
      <c r="E10" s="174">
        <f>B10/D10</f>
        <v>11241.730919993492</v>
      </c>
      <c r="F10" s="175">
        <v>11042.548900979835</v>
      </c>
      <c r="G10" s="172">
        <f>(E10-F10)/F10</f>
        <v>1.8037685030852148E-2</v>
      </c>
      <c r="I10" s="383"/>
    </row>
    <row r="11" spans="1:9" ht="14.45">
      <c r="A11" s="177" t="s">
        <v>334</v>
      </c>
      <c r="B11" s="355">
        <v>5589635.6200000001</v>
      </c>
      <c r="C11" s="172">
        <f>B11/$B$28</f>
        <v>4.506222125893583E-4</v>
      </c>
      <c r="D11" s="351">
        <v>14912</v>
      </c>
      <c r="E11" s="174">
        <f>B11/D11</f>
        <v>374.84144447424893</v>
      </c>
      <c r="F11" s="174">
        <v>375.04217717383233</v>
      </c>
      <c r="G11" s="172">
        <f>(E11-F11)/F11</f>
        <v>-5.3522700058974439E-4</v>
      </c>
      <c r="I11" s="383"/>
    </row>
    <row r="12" spans="1:9">
      <c r="A12" s="178" t="s">
        <v>335</v>
      </c>
      <c r="B12" s="179">
        <f>B10+B11</f>
        <v>2078115148.03</v>
      </c>
      <c r="C12" s="180">
        <f>B12/$B$28</f>
        <v>0.16753235983220324</v>
      </c>
      <c r="D12" s="181"/>
      <c r="E12" s="182"/>
      <c r="F12" s="183"/>
      <c r="G12" s="180"/>
      <c r="I12" s="179"/>
    </row>
    <row r="13" spans="1:9" ht="17.25" customHeight="1">
      <c r="A13" s="178"/>
      <c r="B13" s="179"/>
      <c r="C13" s="180"/>
      <c r="D13" s="181"/>
      <c r="E13" s="182"/>
      <c r="F13" s="183"/>
      <c r="G13" s="180"/>
      <c r="I13" s="179"/>
    </row>
    <row r="14" spans="1:9" ht="14.45">
      <c r="A14" s="177" t="s">
        <v>100</v>
      </c>
      <c r="B14" s="184">
        <v>5826871566.6400003</v>
      </c>
      <c r="C14" s="172">
        <f>B14/$B$28</f>
        <v>0.46974757145857349</v>
      </c>
      <c r="D14" s="351">
        <v>373629</v>
      </c>
      <c r="E14" s="174">
        <f>B14/D14</f>
        <v>15595.340743464774</v>
      </c>
      <c r="F14" s="175">
        <v>15120.258245559226</v>
      </c>
      <c r="G14" s="172">
        <f>(E14-F14)/F14</f>
        <v>3.142026347632515E-2</v>
      </c>
      <c r="I14" s="184"/>
    </row>
    <row r="15" spans="1:9" ht="15" customHeight="1">
      <c r="A15" s="177" t="s">
        <v>99</v>
      </c>
      <c r="B15" s="174">
        <v>28003624.129999999</v>
      </c>
      <c r="C15" s="172">
        <f>B15/$B$28</f>
        <v>2.2575809809193509E-3</v>
      </c>
      <c r="D15" s="351">
        <v>1954</v>
      </c>
      <c r="E15" s="174">
        <f>B15/D15</f>
        <v>14331.435071647902</v>
      </c>
      <c r="F15" s="174">
        <v>13493.726933333333</v>
      </c>
      <c r="G15" s="172">
        <f>(E15-F15)/F15</f>
        <v>6.2081302108255354E-2</v>
      </c>
      <c r="I15" s="174"/>
    </row>
    <row r="16" spans="1:9">
      <c r="A16" s="178" t="s">
        <v>336</v>
      </c>
      <c r="B16" s="179">
        <f>B14+B15</f>
        <v>5854875190.7700005</v>
      </c>
      <c r="C16" s="180">
        <f>B16/$B$28</f>
        <v>0.47200515243949281</v>
      </c>
      <c r="D16" s="181"/>
      <c r="E16" s="182"/>
      <c r="F16" s="182"/>
      <c r="G16" s="180"/>
      <c r="I16" s="179"/>
    </row>
    <row r="17" spans="1:10" ht="15.75" customHeight="1">
      <c r="B17" s="174"/>
      <c r="C17" s="180"/>
      <c r="D17" s="186"/>
      <c r="E17" s="174"/>
      <c r="F17" s="182"/>
      <c r="G17" s="180"/>
      <c r="I17" s="174"/>
    </row>
    <row r="18" spans="1:10">
      <c r="A18" s="177" t="s">
        <v>337</v>
      </c>
      <c r="B18" s="171">
        <v>1125141029.8399999</v>
      </c>
      <c r="C18" s="172">
        <f>B18/$B$28</f>
        <v>9.0706009266051227E-2</v>
      </c>
      <c r="D18" s="187">
        <v>361071</v>
      </c>
      <c r="E18" s="174">
        <f t="shared" ref="E18:E23" si="0">B18/D18</f>
        <v>3116.1212887216084</v>
      </c>
      <c r="F18" s="174">
        <v>3345.5178058866454</v>
      </c>
      <c r="G18" s="172">
        <f t="shared" ref="G18:G23" si="1">(E18-F18)/F18</f>
        <v>-6.8568314525601887E-2</v>
      </c>
      <c r="I18" s="171"/>
      <c r="J18" s="377"/>
    </row>
    <row r="19" spans="1:10">
      <c r="A19" s="177" t="s">
        <v>338</v>
      </c>
      <c r="B19" s="174">
        <v>196838048.13</v>
      </c>
      <c r="C19" s="172">
        <f t="shared" ref="C19:C23" si="2">B19/$B$28</f>
        <v>1.5868582998995417E-2</v>
      </c>
      <c r="D19" s="187">
        <v>84263</v>
      </c>
      <c r="E19" s="174">
        <f t="shared" si="0"/>
        <v>2335.9962039091888</v>
      </c>
      <c r="F19" s="174">
        <v>2335.786573298828</v>
      </c>
      <c r="G19" s="172">
        <f t="shared" si="1"/>
        <v>8.9747330838004405E-5</v>
      </c>
      <c r="I19" s="174"/>
      <c r="J19" s="377"/>
    </row>
    <row r="20" spans="1:10">
      <c r="A20" s="177" t="s">
        <v>339</v>
      </c>
      <c r="B20" s="174">
        <v>1376236421</v>
      </c>
      <c r="C20" s="172">
        <f t="shared" si="2"/>
        <v>0.11094868131620352</v>
      </c>
      <c r="D20" s="187">
        <v>795385</v>
      </c>
      <c r="E20" s="174">
        <f t="shared" si="0"/>
        <v>1730.2770620517108</v>
      </c>
      <c r="F20" s="174">
        <v>1792.9819765211687</v>
      </c>
      <c r="G20" s="172">
        <f t="shared" si="1"/>
        <v>-3.4972417620795629E-2</v>
      </c>
      <c r="I20" s="174"/>
      <c r="J20" s="377"/>
    </row>
    <row r="21" spans="1:10">
      <c r="A21" s="177" t="s">
        <v>340</v>
      </c>
      <c r="B21" s="171">
        <v>1268184481.72</v>
      </c>
      <c r="C21" s="172">
        <f t="shared" si="2"/>
        <v>0.10223780868280552</v>
      </c>
      <c r="D21" s="187">
        <v>782456</v>
      </c>
      <c r="E21" s="174">
        <f t="shared" si="0"/>
        <v>1620.7741799155481</v>
      </c>
      <c r="F21" s="174">
        <v>1671.4737897639006</v>
      </c>
      <c r="G21" s="172">
        <f t="shared" si="1"/>
        <v>-3.033227930873747E-2</v>
      </c>
      <c r="I21" s="171"/>
      <c r="J21" s="377"/>
    </row>
    <row r="22" spans="1:10">
      <c r="A22" s="177" t="s">
        <v>341</v>
      </c>
      <c r="B22" s="171">
        <v>20382229.07</v>
      </c>
      <c r="C22" s="172">
        <f t="shared" si="2"/>
        <v>1.6431634878243707E-3</v>
      </c>
      <c r="D22" s="187">
        <v>1168</v>
      </c>
      <c r="E22" s="174">
        <f t="shared" si="0"/>
        <v>17450.538587328767</v>
      </c>
      <c r="F22" s="174">
        <v>18627.755897435898</v>
      </c>
      <c r="G22" s="172">
        <f t="shared" si="1"/>
        <v>-6.3196947425598088E-2</v>
      </c>
      <c r="I22" s="171"/>
      <c r="J22" s="377"/>
    </row>
    <row r="23" spans="1:10">
      <c r="A23" s="177" t="s">
        <v>342</v>
      </c>
      <c r="B23" s="174">
        <v>363877621.56</v>
      </c>
      <c r="C23" s="172">
        <f t="shared" si="2"/>
        <v>2.9334888727347918E-2</v>
      </c>
      <c r="D23" s="187">
        <v>319635</v>
      </c>
      <c r="E23" s="174">
        <f t="shared" si="0"/>
        <v>1138.4160732085033</v>
      </c>
      <c r="F23" s="174">
        <v>1156.3370592451445</v>
      </c>
      <c r="G23" s="172">
        <f t="shared" si="1"/>
        <v>-1.5498064248100744E-2</v>
      </c>
      <c r="I23" s="174"/>
      <c r="J23" s="377"/>
    </row>
    <row r="24" spans="1:10" ht="17.25" customHeight="1">
      <c r="A24" s="178" t="s">
        <v>343</v>
      </c>
      <c r="B24" s="179">
        <f>B18+B19+B20+B21+B22+B23</f>
        <v>4350659831.3199997</v>
      </c>
      <c r="C24" s="180">
        <f>B24/$B$28</f>
        <v>0.35073913447922794</v>
      </c>
      <c r="D24" s="181"/>
      <c r="E24" s="182"/>
      <c r="F24" s="182"/>
      <c r="G24" s="172"/>
      <c r="I24" s="179"/>
    </row>
    <row r="25" spans="1:10" ht="13.5" customHeight="1">
      <c r="A25" s="178"/>
      <c r="B25" s="179"/>
      <c r="C25" s="180"/>
      <c r="D25" s="186"/>
      <c r="E25" s="174"/>
      <c r="F25" s="182"/>
      <c r="G25" s="180"/>
      <c r="I25" s="179"/>
    </row>
    <row r="26" spans="1:10" s="154" customFormat="1" ht="14.25" customHeight="1">
      <c r="A26" s="178" t="s">
        <v>107</v>
      </c>
      <c r="B26" s="182">
        <v>120611013.28</v>
      </c>
      <c r="C26" s="180">
        <f>B26/$B$28</f>
        <v>9.7233532490760242E-3</v>
      </c>
      <c r="D26" s="188">
        <v>41694</v>
      </c>
      <c r="E26" s="182">
        <f>B26/D26</f>
        <v>2892.7666637885545</v>
      </c>
      <c r="F26" s="182">
        <v>2811.1873051856051</v>
      </c>
      <c r="G26" s="180">
        <f>(E26-F26)/F26</f>
        <v>2.9019538631405172E-2</v>
      </c>
      <c r="I26" s="182"/>
    </row>
    <row r="27" spans="1:10" ht="14.25" customHeight="1">
      <c r="A27" s="178"/>
      <c r="B27" s="179"/>
      <c r="C27" s="180"/>
      <c r="D27" s="189"/>
      <c r="E27" s="182"/>
      <c r="F27" s="182"/>
      <c r="G27" s="180"/>
    </row>
    <row r="28" spans="1:10">
      <c r="A28" s="178" t="s">
        <v>344</v>
      </c>
      <c r="B28" s="190">
        <f>SUM(B12,B16,B24,B26)</f>
        <v>12404261183.4</v>
      </c>
      <c r="C28" s="191">
        <f>SUM(C12,C16,C24,C26)</f>
        <v>1</v>
      </c>
      <c r="D28" s="192"/>
      <c r="E28" s="193">
        <f>B28/D29</f>
        <v>5326.7212425376365</v>
      </c>
      <c r="F28" s="190">
        <v>5243</v>
      </c>
      <c r="G28" s="191">
        <f>(E28-F28)/F28</f>
        <v>1.5968194266190443E-2</v>
      </c>
      <c r="I28" s="182"/>
      <c r="J28" s="377"/>
    </row>
    <row r="29" spans="1:10">
      <c r="A29" s="194" t="s">
        <v>345</v>
      </c>
      <c r="C29" s="180"/>
      <c r="D29" s="196">
        <v>2328686</v>
      </c>
      <c r="E29" s="197"/>
      <c r="F29" s="196"/>
      <c r="G29" s="198"/>
    </row>
    <row r="30" spans="1:10">
      <c r="A30" s="194"/>
      <c r="B30" s="195"/>
      <c r="C30" s="180"/>
      <c r="D30" s="196"/>
      <c r="E30" s="197"/>
      <c r="F30" s="196"/>
      <c r="G30" s="198"/>
    </row>
    <row r="31" spans="1:10">
      <c r="A31" s="185" t="s">
        <v>346</v>
      </c>
      <c r="B31" s="149"/>
      <c r="C31" s="149"/>
      <c r="D31" s="149"/>
      <c r="E31" s="149"/>
      <c r="F31" s="149"/>
      <c r="G31" s="198"/>
    </row>
    <row r="32" spans="1:10">
      <c r="A32" s="185" t="s">
        <v>347</v>
      </c>
      <c r="B32" s="149"/>
      <c r="C32" s="149"/>
      <c r="D32" s="149"/>
      <c r="E32" s="149"/>
      <c r="F32" s="149"/>
      <c r="G32" s="198"/>
    </row>
    <row r="33" spans="1:16" s="162" customFormat="1">
      <c r="A33" s="384" t="s">
        <v>348</v>
      </c>
      <c r="B33" s="160"/>
      <c r="C33" s="160"/>
      <c r="D33" s="160"/>
      <c r="E33" s="160"/>
      <c r="F33" s="160"/>
      <c r="G33" s="160"/>
      <c r="H33" s="160"/>
      <c r="I33" s="160"/>
      <c r="J33" s="160"/>
      <c r="K33" s="160"/>
      <c r="L33" s="160"/>
      <c r="M33" s="161"/>
      <c r="N33" s="161"/>
      <c r="O33" s="161"/>
      <c r="P33" s="161"/>
    </row>
    <row r="34" spans="1:16">
      <c r="A34" s="185" t="s">
        <v>349</v>
      </c>
      <c r="B34" s="289"/>
      <c r="C34" s="176"/>
      <c r="D34" s="201"/>
      <c r="E34" s="202"/>
      <c r="F34" s="202"/>
      <c r="G34" s="198"/>
    </row>
    <row r="35" spans="1:16">
      <c r="A35" s="194"/>
      <c r="B35" s="289"/>
      <c r="C35" s="185"/>
      <c r="D35" s="181"/>
      <c r="F35" s="203"/>
      <c r="G35" s="180"/>
    </row>
    <row r="36" spans="1:16">
      <c r="B36" s="187"/>
      <c r="C36" s="382"/>
    </row>
    <row r="37" spans="1:16">
      <c r="A37" s="194"/>
      <c r="B37" s="187"/>
      <c r="C37" s="382"/>
      <c r="D37" s="205"/>
    </row>
    <row r="38" spans="1:16">
      <c r="B38" s="289"/>
      <c r="C38" s="185"/>
    </row>
    <row r="40" spans="1:16">
      <c r="B40" s="378"/>
    </row>
    <row r="42" spans="1:16">
      <c r="B42" s="379"/>
    </row>
    <row r="43" spans="1:16">
      <c r="B43" s="380"/>
    </row>
  </sheetData>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3"/>
  <sheetViews>
    <sheetView showGridLines="0" zoomScaleNormal="100" workbookViewId="0">
      <pane ySplit="10" topLeftCell="A35" activePane="bottomLeft" state="frozen"/>
      <selection pane="bottomLeft" activeCell="A11" sqref="A11"/>
    </sheetView>
  </sheetViews>
  <sheetFormatPr defaultColWidth="9.140625" defaultRowHeight="13.15"/>
  <cols>
    <col min="1" max="1" width="45.42578125" style="10" bestFit="1" customWidth="1"/>
    <col min="2" max="2" width="17.140625" style="10" customWidth="1"/>
    <col min="3" max="3" width="16.28515625" style="10" customWidth="1"/>
    <col min="4" max="4" width="16.28515625" style="10" bestFit="1" customWidth="1"/>
    <col min="5" max="5" width="17.85546875" style="10" customWidth="1"/>
    <col min="6" max="6" width="13.7109375" style="10" bestFit="1" customWidth="1"/>
    <col min="7" max="7" width="14.28515625" style="10" customWidth="1"/>
    <col min="8" max="8" width="17.28515625" style="10" customWidth="1"/>
    <col min="9" max="9" width="16.7109375" style="10" customWidth="1"/>
    <col min="10" max="10" width="20.7109375" style="10" customWidth="1"/>
    <col min="11" max="11" width="15.7109375" style="10" customWidth="1"/>
    <col min="12" max="12" width="18.28515625" style="10" bestFit="1" customWidth="1"/>
    <col min="13" max="13" width="19.28515625" style="10" bestFit="1" customWidth="1"/>
    <col min="14" max="15" width="23.28515625" style="10" bestFit="1" customWidth="1"/>
    <col min="16" max="16" width="21.7109375" style="10" bestFit="1" customWidth="1"/>
    <col min="17" max="17" width="18.42578125" style="10" customWidth="1"/>
    <col min="18" max="18" width="10" style="10" bestFit="1" customWidth="1"/>
    <col min="19" max="16384" width="9.140625" style="10"/>
  </cols>
  <sheetData>
    <row r="1" spans="1:18" ht="17.45">
      <c r="L1" s="245" t="s">
        <v>350</v>
      </c>
    </row>
    <row r="2" spans="1:18" ht="17.45">
      <c r="L2" s="245" t="s">
        <v>1</v>
      </c>
    </row>
    <row r="3" spans="1:18" ht="17.45">
      <c r="L3" s="245" t="s">
        <v>2</v>
      </c>
    </row>
    <row r="4" spans="1:18" ht="17.45">
      <c r="L4" s="245" t="s">
        <v>351</v>
      </c>
    </row>
    <row r="5" spans="1:18" ht="17.45">
      <c r="K5" s="246"/>
    </row>
    <row r="9" spans="1:18" s="234" customFormat="1">
      <c r="A9" s="230"/>
      <c r="B9" s="231"/>
      <c r="C9" s="232"/>
      <c r="D9" s="233"/>
      <c r="E9" s="233"/>
      <c r="F9" s="233"/>
      <c r="G9" s="233"/>
      <c r="H9" s="233"/>
      <c r="I9" s="233"/>
      <c r="J9" s="233"/>
      <c r="K9" s="233"/>
      <c r="L9" s="233"/>
      <c r="M9" s="233"/>
      <c r="N9" s="233"/>
      <c r="O9" s="233"/>
      <c r="P9" s="233"/>
    </row>
    <row r="10" spans="1:18" s="211" customFormat="1" ht="39.6">
      <c r="A10" s="208" t="s">
        <v>282</v>
      </c>
      <c r="B10" s="209" t="s">
        <v>329</v>
      </c>
      <c r="C10" s="167" t="s">
        <v>330</v>
      </c>
      <c r="D10" s="210" t="s">
        <v>98</v>
      </c>
      <c r="E10" s="210" t="s">
        <v>352</v>
      </c>
      <c r="F10" s="210" t="s">
        <v>353</v>
      </c>
      <c r="G10" s="210" t="s">
        <v>99</v>
      </c>
      <c r="H10" s="210" t="s">
        <v>100</v>
      </c>
      <c r="I10" s="210" t="s">
        <v>354</v>
      </c>
      <c r="J10" s="210" t="s">
        <v>355</v>
      </c>
      <c r="K10" s="210" t="s">
        <v>356</v>
      </c>
      <c r="L10" s="210" t="s">
        <v>357</v>
      </c>
      <c r="M10" s="210" t="s">
        <v>358</v>
      </c>
      <c r="N10" s="210" t="s">
        <v>359</v>
      </c>
      <c r="O10" s="210" t="s">
        <v>360</v>
      </c>
      <c r="P10" s="210" t="s">
        <v>361</v>
      </c>
      <c r="Q10" s="210" t="s">
        <v>362</v>
      </c>
    </row>
    <row r="11" spans="1:18" s="90" customFormat="1">
      <c r="A11" s="130" t="s">
        <v>290</v>
      </c>
      <c r="B11" s="364">
        <v>1034320596</v>
      </c>
      <c r="C11" s="212">
        <f t="shared" ref="C11:C32" si="0">B11/$B$40</f>
        <v>7.9230978966271778E-2</v>
      </c>
      <c r="D11" s="360">
        <v>538770</v>
      </c>
      <c r="E11" s="360">
        <v>-144030</v>
      </c>
      <c r="F11" s="360">
        <v>8342</v>
      </c>
      <c r="G11" s="360">
        <v>1441745</v>
      </c>
      <c r="H11" s="360">
        <v>463889274</v>
      </c>
      <c r="I11" s="360">
        <v>198713518</v>
      </c>
      <c r="J11" s="360">
        <v>71328353</v>
      </c>
      <c r="K11" s="360">
        <v>11655938</v>
      </c>
      <c r="L11" s="360">
        <v>1189680</v>
      </c>
      <c r="M11" s="360">
        <v>1364</v>
      </c>
      <c r="N11" s="360">
        <v>243521659</v>
      </c>
      <c r="O11" s="360">
        <v>0</v>
      </c>
      <c r="P11" s="360">
        <v>41159994</v>
      </c>
      <c r="Q11" s="360">
        <v>1015988</v>
      </c>
      <c r="R11" s="89"/>
    </row>
    <row r="12" spans="1:18" s="90" customFormat="1">
      <c r="A12" s="130" t="s">
        <v>291</v>
      </c>
      <c r="B12" s="364">
        <v>981038143</v>
      </c>
      <c r="C12" s="212">
        <f t="shared" si="0"/>
        <v>7.51494389396683E-2</v>
      </c>
      <c r="D12" s="360">
        <v>19927797</v>
      </c>
      <c r="E12" s="360">
        <v>1270702</v>
      </c>
      <c r="F12" s="360">
        <v>0</v>
      </c>
      <c r="G12" s="360">
        <v>1488054</v>
      </c>
      <c r="H12" s="360">
        <v>387669844</v>
      </c>
      <c r="I12" s="360">
        <v>227429077</v>
      </c>
      <c r="J12" s="360">
        <v>132655622</v>
      </c>
      <c r="K12" s="360">
        <v>37879829</v>
      </c>
      <c r="L12" s="360">
        <v>9799499</v>
      </c>
      <c r="M12" s="360">
        <v>247269</v>
      </c>
      <c r="N12" s="360">
        <v>115994529</v>
      </c>
      <c r="O12" s="360">
        <v>33065934</v>
      </c>
      <c r="P12" s="360">
        <v>12729468</v>
      </c>
      <c r="Q12" s="360">
        <v>880519</v>
      </c>
      <c r="R12" s="89"/>
    </row>
    <row r="13" spans="1:18" s="90" customFormat="1">
      <c r="A13" s="130" t="s">
        <v>363</v>
      </c>
      <c r="B13" s="364">
        <v>0</v>
      </c>
      <c r="C13" s="212">
        <f t="shared" si="0"/>
        <v>0</v>
      </c>
      <c r="D13" s="360">
        <v>0</v>
      </c>
      <c r="E13" s="360">
        <v>0</v>
      </c>
      <c r="F13" s="360">
        <v>0</v>
      </c>
      <c r="G13" s="360">
        <v>0</v>
      </c>
      <c r="H13" s="360">
        <v>0</v>
      </c>
      <c r="I13" s="360">
        <v>0</v>
      </c>
      <c r="J13" s="360">
        <v>0</v>
      </c>
      <c r="K13" s="360">
        <v>0</v>
      </c>
      <c r="L13" s="360">
        <v>0</v>
      </c>
      <c r="M13" s="360">
        <v>0</v>
      </c>
      <c r="N13" s="360">
        <v>0</v>
      </c>
      <c r="O13" s="360">
        <v>0</v>
      </c>
      <c r="P13" s="360">
        <v>0</v>
      </c>
      <c r="Q13" s="360">
        <v>0</v>
      </c>
      <c r="R13" s="89"/>
    </row>
    <row r="14" spans="1:18" s="90" customFormat="1">
      <c r="A14" s="130" t="s">
        <v>364</v>
      </c>
      <c r="B14" s="364">
        <v>141312</v>
      </c>
      <c r="C14" s="212">
        <f t="shared" si="0"/>
        <v>1.0824775357834793E-5</v>
      </c>
      <c r="D14" s="360">
        <v>0</v>
      </c>
      <c r="E14" s="360">
        <v>0</v>
      </c>
      <c r="F14" s="360">
        <v>0</v>
      </c>
      <c r="G14" s="360">
        <v>0</v>
      </c>
      <c r="H14" s="360">
        <v>0</v>
      </c>
      <c r="I14" s="360">
        <v>0</v>
      </c>
      <c r="J14" s="360">
        <v>0</v>
      </c>
      <c r="K14" s="360">
        <v>29207</v>
      </c>
      <c r="L14" s="360">
        <v>0</v>
      </c>
      <c r="M14" s="360">
        <v>0</v>
      </c>
      <c r="N14" s="360">
        <v>0</v>
      </c>
      <c r="O14" s="360">
        <v>0</v>
      </c>
      <c r="P14" s="360">
        <v>112105</v>
      </c>
      <c r="Q14" s="360">
        <v>0</v>
      </c>
      <c r="R14" s="89"/>
    </row>
    <row r="15" spans="1:18" s="90" customFormat="1">
      <c r="A15" s="130" t="s">
        <v>294</v>
      </c>
      <c r="B15" s="364">
        <v>1369101865</v>
      </c>
      <c r="C15" s="212">
        <f t="shared" si="0"/>
        <v>0.10487587841526309</v>
      </c>
      <c r="D15" s="360">
        <v>55709293</v>
      </c>
      <c r="E15" s="360">
        <v>2321332</v>
      </c>
      <c r="F15" s="360">
        <v>19476</v>
      </c>
      <c r="G15" s="360">
        <v>1678800</v>
      </c>
      <c r="H15" s="360">
        <v>399556433</v>
      </c>
      <c r="I15" s="360">
        <v>276193464</v>
      </c>
      <c r="J15" s="360">
        <v>228050889</v>
      </c>
      <c r="K15" s="360">
        <v>72798717</v>
      </c>
      <c r="L15" s="360">
        <v>3785947</v>
      </c>
      <c r="M15" s="360">
        <v>1160531</v>
      </c>
      <c r="N15" s="360">
        <v>286031204</v>
      </c>
      <c r="O15" s="360">
        <v>17351102</v>
      </c>
      <c r="P15" s="360">
        <v>23629002</v>
      </c>
      <c r="Q15" s="360">
        <v>815676</v>
      </c>
      <c r="R15" s="89"/>
    </row>
    <row r="16" spans="1:18" s="90" customFormat="1">
      <c r="A16" s="130" t="s">
        <v>295</v>
      </c>
      <c r="B16" s="364">
        <v>141146729</v>
      </c>
      <c r="C16" s="212">
        <f t="shared" si="0"/>
        <v>1.0812115276255276E-2</v>
      </c>
      <c r="D16" s="360">
        <v>3190131</v>
      </c>
      <c r="E16" s="360">
        <v>91426</v>
      </c>
      <c r="F16" s="360">
        <v>0</v>
      </c>
      <c r="G16" s="360">
        <v>358497</v>
      </c>
      <c r="H16" s="360">
        <v>46651690</v>
      </c>
      <c r="I16" s="360">
        <v>24631894</v>
      </c>
      <c r="J16" s="360">
        <v>22798677</v>
      </c>
      <c r="K16" s="360">
        <v>6836365</v>
      </c>
      <c r="L16" s="360">
        <v>123988</v>
      </c>
      <c r="M16" s="360">
        <v>228928</v>
      </c>
      <c r="N16" s="360">
        <v>24731369</v>
      </c>
      <c r="O16" s="360">
        <v>31437</v>
      </c>
      <c r="P16" s="360">
        <v>11400392</v>
      </c>
      <c r="Q16" s="360">
        <v>71935</v>
      </c>
      <c r="R16" s="89"/>
    </row>
    <row r="17" spans="1:18" s="90" customFormat="1">
      <c r="A17" s="130" t="s">
        <v>296</v>
      </c>
      <c r="B17" s="364">
        <v>1474273093</v>
      </c>
      <c r="C17" s="212">
        <f t="shared" si="0"/>
        <v>0.11293220001008607</v>
      </c>
      <c r="D17" s="360">
        <v>1149725008</v>
      </c>
      <c r="E17" s="360">
        <v>-92538</v>
      </c>
      <c r="F17" s="360">
        <v>127761</v>
      </c>
      <c r="G17" s="360">
        <v>451251</v>
      </c>
      <c r="H17" s="360">
        <v>320715318</v>
      </c>
      <c r="I17" s="360">
        <v>273460</v>
      </c>
      <c r="J17" s="360">
        <v>0</v>
      </c>
      <c r="K17" s="360">
        <v>0</v>
      </c>
      <c r="L17" s="360">
        <v>0</v>
      </c>
      <c r="M17" s="360">
        <v>48663</v>
      </c>
      <c r="N17" s="360">
        <v>0</v>
      </c>
      <c r="O17" s="360">
        <v>0</v>
      </c>
      <c r="P17" s="360">
        <v>3024170</v>
      </c>
      <c r="Q17" s="360">
        <v>0</v>
      </c>
      <c r="R17" s="89"/>
    </row>
    <row r="18" spans="1:18" s="90" customFormat="1">
      <c r="A18" s="130" t="s">
        <v>297</v>
      </c>
      <c r="B18" s="364">
        <v>2222469</v>
      </c>
      <c r="C18" s="212">
        <f t="shared" si="0"/>
        <v>1.7024546864209504E-4</v>
      </c>
      <c r="D18" s="360">
        <v>-8943</v>
      </c>
      <c r="E18" s="360">
        <v>0</v>
      </c>
      <c r="F18" s="360">
        <v>0</v>
      </c>
      <c r="G18" s="360">
        <v>0</v>
      </c>
      <c r="H18" s="360">
        <v>1448648</v>
      </c>
      <c r="I18" s="360">
        <v>0</v>
      </c>
      <c r="J18" s="360">
        <v>325188</v>
      </c>
      <c r="K18" s="360">
        <v>23063</v>
      </c>
      <c r="L18" s="360">
        <v>0</v>
      </c>
      <c r="M18" s="360">
        <v>0</v>
      </c>
      <c r="N18" s="360">
        <v>141675</v>
      </c>
      <c r="O18" s="360">
        <v>0</v>
      </c>
      <c r="P18" s="360">
        <v>292837</v>
      </c>
      <c r="Q18" s="360">
        <v>0</v>
      </c>
      <c r="R18" s="89"/>
    </row>
    <row r="19" spans="1:18" s="90" customFormat="1">
      <c r="A19" s="130" t="s">
        <v>298</v>
      </c>
      <c r="B19" s="360">
        <v>343690830</v>
      </c>
      <c r="C19" s="212">
        <f t="shared" si="0"/>
        <v>2.6327389233028953E-2</v>
      </c>
      <c r="D19" s="360">
        <v>13222445</v>
      </c>
      <c r="E19" s="360">
        <v>0</v>
      </c>
      <c r="F19" s="360">
        <v>0</v>
      </c>
      <c r="G19" s="360">
        <v>188282</v>
      </c>
      <c r="H19" s="360">
        <v>51850121</v>
      </c>
      <c r="I19" s="360">
        <v>36356602</v>
      </c>
      <c r="J19" s="360">
        <v>103953865</v>
      </c>
      <c r="K19" s="360">
        <v>39804805</v>
      </c>
      <c r="L19" s="360">
        <v>149937</v>
      </c>
      <c r="M19" s="360">
        <v>0</v>
      </c>
      <c r="N19" s="360">
        <v>94131670</v>
      </c>
      <c r="O19" s="360">
        <v>0</v>
      </c>
      <c r="P19" s="360">
        <v>3915330</v>
      </c>
      <c r="Q19" s="360">
        <v>117774</v>
      </c>
      <c r="R19" s="89"/>
    </row>
    <row r="20" spans="1:18" s="90" customFormat="1">
      <c r="A20" s="130" t="s">
        <v>299</v>
      </c>
      <c r="B20" s="360">
        <v>2007292420</v>
      </c>
      <c r="C20" s="212">
        <f t="shared" si="0"/>
        <v>0.15376252210700131</v>
      </c>
      <c r="D20" s="360">
        <v>8670041</v>
      </c>
      <c r="E20" s="360">
        <v>71540</v>
      </c>
      <c r="F20" s="360">
        <v>0</v>
      </c>
      <c r="G20" s="360">
        <v>6461573</v>
      </c>
      <c r="H20" s="360">
        <v>1113475382</v>
      </c>
      <c r="I20" s="360">
        <v>320932152</v>
      </c>
      <c r="J20" s="360">
        <v>277512177</v>
      </c>
      <c r="K20" s="360">
        <v>75685707</v>
      </c>
      <c r="L20" s="360">
        <v>4315086</v>
      </c>
      <c r="M20" s="360">
        <v>370036</v>
      </c>
      <c r="N20" s="360">
        <v>185934766</v>
      </c>
      <c r="O20" s="360">
        <v>0</v>
      </c>
      <c r="P20" s="360">
        <v>12967546</v>
      </c>
      <c r="Q20" s="360">
        <v>896414</v>
      </c>
      <c r="R20" s="89"/>
    </row>
    <row r="21" spans="1:18" s="90" customFormat="1">
      <c r="A21" s="130" t="s">
        <v>300</v>
      </c>
      <c r="B21" s="360">
        <v>501586827</v>
      </c>
      <c r="C21" s="212">
        <f t="shared" si="0"/>
        <v>3.8422531170205956E-2</v>
      </c>
      <c r="D21" s="360">
        <v>40368447</v>
      </c>
      <c r="E21" s="360">
        <v>300806</v>
      </c>
      <c r="F21" s="360">
        <v>4229</v>
      </c>
      <c r="G21" s="360">
        <v>1915367</v>
      </c>
      <c r="H21" s="360">
        <v>378838355</v>
      </c>
      <c r="I21" s="360">
        <v>18572139</v>
      </c>
      <c r="J21" s="360">
        <v>26095469</v>
      </c>
      <c r="K21" s="360">
        <v>7691842</v>
      </c>
      <c r="L21" s="360">
        <v>326518</v>
      </c>
      <c r="M21" s="360">
        <v>526</v>
      </c>
      <c r="N21" s="360">
        <v>26169238</v>
      </c>
      <c r="O21" s="360">
        <v>0</v>
      </c>
      <c r="P21" s="360">
        <v>1256170</v>
      </c>
      <c r="Q21" s="360">
        <v>47720</v>
      </c>
      <c r="R21" s="89"/>
    </row>
    <row r="22" spans="1:18" s="90" customFormat="1">
      <c r="A22" s="130" t="s">
        <v>301</v>
      </c>
      <c r="B22" s="360">
        <v>309899029</v>
      </c>
      <c r="C22" s="212">
        <f t="shared" si="0"/>
        <v>2.3738871239074744E-2</v>
      </c>
      <c r="D22" s="360">
        <v>165396868</v>
      </c>
      <c r="E22" s="360">
        <v>180</v>
      </c>
      <c r="F22" s="360">
        <v>0</v>
      </c>
      <c r="G22" s="360">
        <v>1328686</v>
      </c>
      <c r="H22" s="360">
        <v>142723774</v>
      </c>
      <c r="I22" s="360">
        <v>2213</v>
      </c>
      <c r="J22" s="360">
        <v>0</v>
      </c>
      <c r="K22" s="360">
        <v>0</v>
      </c>
      <c r="L22" s="360">
        <v>0</v>
      </c>
      <c r="M22" s="360">
        <v>0</v>
      </c>
      <c r="N22" s="360">
        <v>0</v>
      </c>
      <c r="O22" s="360">
        <v>0</v>
      </c>
      <c r="P22" s="360">
        <v>447308</v>
      </c>
      <c r="Q22" s="360">
        <v>0</v>
      </c>
      <c r="R22" s="89"/>
    </row>
    <row r="23" spans="1:18" s="90" customFormat="1">
      <c r="A23" s="130" t="s">
        <v>365</v>
      </c>
      <c r="B23" s="360">
        <v>484532</v>
      </c>
      <c r="C23" s="212">
        <f t="shared" si="0"/>
        <v>3.7116098092748017E-5</v>
      </c>
      <c r="D23" s="360">
        <v>47157</v>
      </c>
      <c r="E23" s="360">
        <v>0</v>
      </c>
      <c r="F23" s="360">
        <v>0</v>
      </c>
      <c r="G23" s="360">
        <v>12833</v>
      </c>
      <c r="H23" s="360">
        <v>424542</v>
      </c>
      <c r="I23" s="360">
        <v>0</v>
      </c>
      <c r="J23" s="360">
        <v>0</v>
      </c>
      <c r="K23" s="360">
        <v>0</v>
      </c>
      <c r="L23" s="360">
        <v>0</v>
      </c>
      <c r="M23" s="360">
        <v>0</v>
      </c>
      <c r="N23" s="360">
        <v>0</v>
      </c>
      <c r="O23" s="360">
        <v>0</v>
      </c>
      <c r="P23" s="360">
        <v>0</v>
      </c>
      <c r="Q23" s="360">
        <v>0</v>
      </c>
      <c r="R23" s="89"/>
    </row>
    <row r="24" spans="1:18" s="90" customFormat="1">
      <c r="A24" s="130" t="s">
        <v>303</v>
      </c>
      <c r="B24" s="360">
        <v>69061885</v>
      </c>
      <c r="C24" s="212">
        <f t="shared" si="0"/>
        <v>5.2902753546310317E-3</v>
      </c>
      <c r="D24" s="360">
        <v>0</v>
      </c>
      <c r="E24" s="360">
        <v>0</v>
      </c>
      <c r="F24" s="360">
        <v>0</v>
      </c>
      <c r="G24" s="360">
        <v>392223</v>
      </c>
      <c r="H24" s="360">
        <v>67299406</v>
      </c>
      <c r="I24" s="360">
        <v>0</v>
      </c>
      <c r="J24" s="360">
        <v>1238766</v>
      </c>
      <c r="K24" s="360">
        <v>2035</v>
      </c>
      <c r="L24" s="360">
        <v>0</v>
      </c>
      <c r="M24" s="360">
        <v>0</v>
      </c>
      <c r="N24" s="360">
        <v>11814</v>
      </c>
      <c r="O24" s="360">
        <v>0</v>
      </c>
      <c r="P24" s="360">
        <v>117641</v>
      </c>
      <c r="Q24" s="360">
        <v>0</v>
      </c>
      <c r="R24" s="89"/>
    </row>
    <row r="25" spans="1:18" s="90" customFormat="1">
      <c r="A25" s="130" t="s">
        <v>304</v>
      </c>
      <c r="B25" s="360">
        <v>495591925</v>
      </c>
      <c r="C25" s="212">
        <f t="shared" si="0"/>
        <v>3.796330996151713E-2</v>
      </c>
      <c r="D25" s="360">
        <v>261206086</v>
      </c>
      <c r="E25" s="360">
        <v>2167</v>
      </c>
      <c r="F25" s="360">
        <v>2724</v>
      </c>
      <c r="G25" s="360">
        <v>1481162</v>
      </c>
      <c r="H25" s="360">
        <v>227884693</v>
      </c>
      <c r="I25" s="360">
        <v>3508463</v>
      </c>
      <c r="J25" s="360">
        <v>480276</v>
      </c>
      <c r="K25" s="360">
        <v>46212</v>
      </c>
      <c r="L25" s="360">
        <v>87000</v>
      </c>
      <c r="M25" s="360">
        <v>0</v>
      </c>
      <c r="N25" s="360">
        <v>182398</v>
      </c>
      <c r="O25" s="360">
        <v>0</v>
      </c>
      <c r="P25" s="360">
        <v>710744</v>
      </c>
      <c r="Q25" s="360">
        <v>0</v>
      </c>
      <c r="R25" s="89"/>
    </row>
    <row r="26" spans="1:18" s="90" customFormat="1">
      <c r="A26" s="130" t="s">
        <v>305</v>
      </c>
      <c r="B26" s="360">
        <v>98515128</v>
      </c>
      <c r="C26" s="212">
        <f t="shared" si="0"/>
        <v>7.5464513271933063E-3</v>
      </c>
      <c r="D26" s="360">
        <v>71925046</v>
      </c>
      <c r="E26" s="360">
        <v>0</v>
      </c>
      <c r="F26" s="360">
        <v>0</v>
      </c>
      <c r="G26" s="360">
        <v>12916</v>
      </c>
      <c r="H26" s="360">
        <v>25595985</v>
      </c>
      <c r="I26" s="360">
        <v>458968</v>
      </c>
      <c r="J26" s="360">
        <v>41250</v>
      </c>
      <c r="K26" s="360">
        <v>35408</v>
      </c>
      <c r="L26" s="360">
        <v>32258</v>
      </c>
      <c r="M26" s="360">
        <v>0</v>
      </c>
      <c r="N26" s="360">
        <v>-76275</v>
      </c>
      <c r="O26" s="360">
        <v>0</v>
      </c>
      <c r="P26" s="360">
        <v>489571</v>
      </c>
      <c r="Q26" s="360">
        <v>0</v>
      </c>
      <c r="R26" s="89"/>
    </row>
    <row r="27" spans="1:18" s="90" customFormat="1">
      <c r="A27" s="130" t="s">
        <v>306</v>
      </c>
      <c r="B27" s="364">
        <v>112861964</v>
      </c>
      <c r="C27" s="212">
        <f t="shared" si="0"/>
        <v>8.6454470019816966E-3</v>
      </c>
      <c r="D27" s="360">
        <v>80629</v>
      </c>
      <c r="E27" s="360">
        <v>112</v>
      </c>
      <c r="F27" s="360">
        <v>0</v>
      </c>
      <c r="G27" s="360">
        <v>12417</v>
      </c>
      <c r="H27" s="360">
        <v>3966967</v>
      </c>
      <c r="I27" s="360">
        <v>1770396</v>
      </c>
      <c r="J27" s="360">
        <v>32878553</v>
      </c>
      <c r="K27" s="360">
        <v>12184820</v>
      </c>
      <c r="L27" s="360">
        <v>583</v>
      </c>
      <c r="M27" s="360">
        <v>12693</v>
      </c>
      <c r="N27" s="360">
        <v>61468626</v>
      </c>
      <c r="O27" s="360">
        <v>0</v>
      </c>
      <c r="P27" s="360">
        <v>484325</v>
      </c>
      <c r="Q27" s="360">
        <v>1844</v>
      </c>
      <c r="R27" s="89"/>
    </row>
    <row r="28" spans="1:18" s="90" customFormat="1">
      <c r="A28" s="130" t="s">
        <v>307</v>
      </c>
      <c r="B28" s="364">
        <v>107257203</v>
      </c>
      <c r="C28" s="212">
        <f t="shared" si="0"/>
        <v>8.216111356322775E-3</v>
      </c>
      <c r="D28" s="360">
        <v>496798</v>
      </c>
      <c r="E28" s="360">
        <v>6042</v>
      </c>
      <c r="F28" s="360">
        <v>0</v>
      </c>
      <c r="G28" s="360">
        <v>99760</v>
      </c>
      <c r="H28" s="360">
        <v>29520448</v>
      </c>
      <c r="I28" s="360">
        <v>52927934</v>
      </c>
      <c r="J28" s="360">
        <v>12351137</v>
      </c>
      <c r="K28" s="360">
        <v>2468390</v>
      </c>
      <c r="L28" s="360">
        <v>103943</v>
      </c>
      <c r="M28" s="360">
        <v>402098</v>
      </c>
      <c r="N28" s="360">
        <v>7140519</v>
      </c>
      <c r="O28" s="360">
        <v>14966</v>
      </c>
      <c r="P28" s="360">
        <v>1551001</v>
      </c>
      <c r="Q28" s="360">
        <v>174167</v>
      </c>
      <c r="R28" s="89"/>
    </row>
    <row r="29" spans="1:18" s="90" customFormat="1">
      <c r="A29" s="130" t="s">
        <v>366</v>
      </c>
      <c r="B29" s="364">
        <v>196663</v>
      </c>
      <c r="C29" s="212">
        <f t="shared" si="0"/>
        <v>1.506477012707954E-5</v>
      </c>
      <c r="D29" s="360">
        <v>0</v>
      </c>
      <c r="E29" s="360">
        <v>0</v>
      </c>
      <c r="F29" s="360">
        <v>0</v>
      </c>
      <c r="G29" s="360" t="s">
        <v>367</v>
      </c>
      <c r="H29" s="360">
        <v>0</v>
      </c>
      <c r="I29" s="360">
        <v>0</v>
      </c>
      <c r="J29" s="360">
        <v>-75</v>
      </c>
      <c r="K29" s="360">
        <v>0</v>
      </c>
      <c r="L29" s="360">
        <v>0</v>
      </c>
      <c r="M29" s="360">
        <v>0</v>
      </c>
      <c r="N29" s="360">
        <v>0</v>
      </c>
      <c r="O29" s="360">
        <v>0</v>
      </c>
      <c r="P29" s="360">
        <v>196737</v>
      </c>
      <c r="Q29" s="360">
        <v>0</v>
      </c>
      <c r="R29" s="89"/>
    </row>
    <row r="30" spans="1:18" s="90" customFormat="1">
      <c r="A30" s="130" t="s">
        <v>368</v>
      </c>
      <c r="B30" s="360">
        <v>150622848</v>
      </c>
      <c r="C30" s="212">
        <f t="shared" si="0"/>
        <v>1.1538004510284305E-2</v>
      </c>
      <c r="D30" s="360">
        <v>521846</v>
      </c>
      <c r="E30" s="360">
        <v>35726</v>
      </c>
      <c r="F30" s="360">
        <v>0</v>
      </c>
      <c r="G30" s="360">
        <v>109318</v>
      </c>
      <c r="H30" s="360">
        <v>35430100</v>
      </c>
      <c r="I30" s="360">
        <v>720441</v>
      </c>
      <c r="J30" s="360">
        <v>45542729</v>
      </c>
      <c r="K30" s="360">
        <v>20844103</v>
      </c>
      <c r="L30" s="360">
        <v>4485</v>
      </c>
      <c r="M30" s="360">
        <v>0</v>
      </c>
      <c r="N30" s="360">
        <v>45363294</v>
      </c>
      <c r="O30" s="360">
        <v>0</v>
      </c>
      <c r="P30" s="360">
        <v>2049063</v>
      </c>
      <c r="Q30" s="360">
        <v>1744</v>
      </c>
      <c r="R30" s="89"/>
    </row>
    <row r="31" spans="1:18" s="90" customFormat="1">
      <c r="A31" s="130" t="s">
        <v>369</v>
      </c>
      <c r="B31" s="365">
        <v>241125045</v>
      </c>
      <c r="C31" s="213">
        <f t="shared" si="0"/>
        <v>1.8470649663671915E-2</v>
      </c>
      <c r="D31" s="365">
        <v>37654674</v>
      </c>
      <c r="E31" s="365">
        <v>52163</v>
      </c>
      <c r="F31" s="365">
        <v>-83</v>
      </c>
      <c r="G31" s="365">
        <v>494715</v>
      </c>
      <c r="H31" s="365">
        <v>88702188</v>
      </c>
      <c r="I31" s="365">
        <v>38196433</v>
      </c>
      <c r="J31" s="365">
        <v>30197169</v>
      </c>
      <c r="K31" s="365">
        <v>8288738</v>
      </c>
      <c r="L31" s="365">
        <v>92017</v>
      </c>
      <c r="M31" s="365">
        <v>13051879</v>
      </c>
      <c r="N31" s="365">
        <v>21240927</v>
      </c>
      <c r="O31" s="365">
        <v>11050</v>
      </c>
      <c r="P31" s="365">
        <v>2991984</v>
      </c>
      <c r="Q31" s="365">
        <v>151191</v>
      </c>
      <c r="R31" s="89"/>
    </row>
    <row r="32" spans="1:18" s="95" customFormat="1">
      <c r="A32" s="214" t="s">
        <v>311</v>
      </c>
      <c r="B32" s="93">
        <f>SUM(B11:B31)</f>
        <v>9440430506</v>
      </c>
      <c r="C32" s="215">
        <f t="shared" si="0"/>
        <v>0.72315542564467739</v>
      </c>
      <c r="D32" s="93">
        <f>SUM(D11:D31)</f>
        <v>1828672093</v>
      </c>
      <c r="E32" s="93">
        <f t="shared" ref="E32:Q32" si="1">SUM(E11:E31)</f>
        <v>3915628</v>
      </c>
      <c r="F32" s="93">
        <f t="shared" si="1"/>
        <v>162449</v>
      </c>
      <c r="G32" s="93">
        <f t="shared" si="1"/>
        <v>17927599</v>
      </c>
      <c r="H32" s="93">
        <f t="shared" si="1"/>
        <v>3785643168</v>
      </c>
      <c r="I32" s="93">
        <f t="shared" si="1"/>
        <v>1200687154</v>
      </c>
      <c r="J32" s="93">
        <f t="shared" si="1"/>
        <v>985450045</v>
      </c>
      <c r="K32" s="93">
        <f t="shared" si="1"/>
        <v>296275179</v>
      </c>
      <c r="L32" s="93">
        <f t="shared" si="1"/>
        <v>20010941</v>
      </c>
      <c r="M32" s="93">
        <f t="shared" si="1"/>
        <v>15523987</v>
      </c>
      <c r="N32" s="93">
        <f t="shared" si="1"/>
        <v>1111987413</v>
      </c>
      <c r="O32" s="93">
        <f t="shared" si="1"/>
        <v>50474489</v>
      </c>
      <c r="P32" s="93">
        <f t="shared" si="1"/>
        <v>119525388</v>
      </c>
      <c r="Q32" s="93">
        <f t="shared" si="1"/>
        <v>4174972</v>
      </c>
      <c r="R32" s="94"/>
    </row>
    <row r="33" spans="1:18" s="90" customFormat="1">
      <c r="A33" s="214"/>
      <c r="B33" s="235"/>
      <c r="C33" s="215"/>
      <c r="D33" s="216"/>
      <c r="E33" s="216"/>
      <c r="F33" s="216"/>
      <c r="G33" s="216"/>
      <c r="H33" s="84"/>
      <c r="I33" s="216"/>
      <c r="J33" s="216"/>
      <c r="K33" s="216"/>
      <c r="L33" s="216"/>
      <c r="M33" s="216"/>
      <c r="N33" s="216"/>
      <c r="O33" s="216"/>
      <c r="P33" s="216"/>
      <c r="Q33" s="89"/>
      <c r="R33" s="89"/>
    </row>
    <row r="34" spans="1:18" s="111" customFormat="1">
      <c r="A34" s="217" t="s">
        <v>312</v>
      </c>
      <c r="B34" s="147"/>
      <c r="C34" s="215"/>
      <c r="D34" s="218"/>
      <c r="E34" s="219"/>
      <c r="F34" s="220"/>
      <c r="G34" s="219"/>
      <c r="H34" s="219"/>
      <c r="I34" s="219"/>
      <c r="J34" s="219"/>
      <c r="K34" s="219"/>
      <c r="L34" s="219"/>
      <c r="M34" s="219"/>
      <c r="N34" s="219"/>
      <c r="O34" s="219"/>
      <c r="P34" s="219"/>
    </row>
    <row r="35" spans="1:18" s="111" customFormat="1">
      <c r="A35" s="221" t="s">
        <v>313</v>
      </c>
      <c r="B35" s="364">
        <v>36887207</v>
      </c>
      <c r="C35" s="212">
        <f>B35/$B$40</f>
        <v>2.8256321427263865E-3</v>
      </c>
      <c r="D35" s="364">
        <v>35885534</v>
      </c>
      <c r="E35" s="364">
        <v>381729</v>
      </c>
      <c r="F35" s="364">
        <v>81477</v>
      </c>
      <c r="G35" s="364">
        <v>135828</v>
      </c>
      <c r="H35" s="364">
        <v>27418</v>
      </c>
      <c r="I35" s="364">
        <v>1811</v>
      </c>
      <c r="J35" s="364">
        <v>0</v>
      </c>
      <c r="K35" s="364">
        <v>0</v>
      </c>
      <c r="L35" s="364">
        <v>0</v>
      </c>
      <c r="M35" s="364">
        <v>0</v>
      </c>
      <c r="N35" s="364">
        <v>0</v>
      </c>
      <c r="O35" s="364">
        <v>0</v>
      </c>
      <c r="P35" s="364">
        <v>1748</v>
      </c>
      <c r="Q35" s="364">
        <v>371662</v>
      </c>
    </row>
    <row r="36" spans="1:18" s="111" customFormat="1">
      <c r="A36" s="221" t="s">
        <v>314</v>
      </c>
      <c r="B36" s="364">
        <v>546914364</v>
      </c>
      <c r="C36" s="212">
        <f>B36/$B$40</f>
        <v>4.1894709085379081E-2</v>
      </c>
      <c r="D36" s="364">
        <v>205458754</v>
      </c>
      <c r="E36" s="364">
        <v>16236409</v>
      </c>
      <c r="F36" s="364">
        <v>120748302</v>
      </c>
      <c r="G36" s="364">
        <v>1021731</v>
      </c>
      <c r="H36" s="364">
        <v>201060660</v>
      </c>
      <c r="I36" s="364">
        <v>1857642</v>
      </c>
      <c r="J36" s="222">
        <v>70189</v>
      </c>
      <c r="K36" s="222">
        <v>3940</v>
      </c>
      <c r="L36" s="364">
        <v>0</v>
      </c>
      <c r="M36" s="364">
        <v>3542</v>
      </c>
      <c r="N36" s="364">
        <v>9686</v>
      </c>
      <c r="O36" s="364">
        <v>0</v>
      </c>
      <c r="P36" s="364">
        <v>403881</v>
      </c>
      <c r="Q36" s="364">
        <v>39627</v>
      </c>
    </row>
    <row r="37" spans="1:18" s="90" customFormat="1">
      <c r="A37" s="130" t="s">
        <v>370</v>
      </c>
      <c r="B37" s="365">
        <v>3030265160</v>
      </c>
      <c r="C37" s="213">
        <f>B37/$B$40</f>
        <v>0.23212423312721714</v>
      </c>
      <c r="D37" s="365">
        <v>243853422</v>
      </c>
      <c r="E37" s="365">
        <v>971887</v>
      </c>
      <c r="F37" s="365">
        <v>539673</v>
      </c>
      <c r="G37" s="365">
        <v>10076023</v>
      </c>
      <c r="H37" s="365">
        <v>2041228401</v>
      </c>
      <c r="I37" s="365">
        <v>121507480</v>
      </c>
      <c r="J37" s="365">
        <v>378384648</v>
      </c>
      <c r="K37" s="365">
        <v>67602441</v>
      </c>
      <c r="L37" s="365">
        <v>371288</v>
      </c>
      <c r="M37" s="365">
        <v>0</v>
      </c>
      <c r="N37" s="365">
        <v>156197069</v>
      </c>
      <c r="O37" s="365">
        <v>0</v>
      </c>
      <c r="P37" s="365">
        <v>1085623</v>
      </c>
      <c r="Q37" s="365">
        <v>8447205</v>
      </c>
      <c r="R37" s="89"/>
    </row>
    <row r="38" spans="1:18" s="224" customFormat="1">
      <c r="A38" s="214" t="s">
        <v>316</v>
      </c>
      <c r="B38" s="223">
        <f>SUM(B35:B37)</f>
        <v>3614066731</v>
      </c>
      <c r="C38" s="215">
        <f>B38/$B$40</f>
        <v>0.27684457435532261</v>
      </c>
      <c r="D38" s="223">
        <f t="shared" ref="D38:Q38" si="2">SUM(D35:D37)</f>
        <v>485197710</v>
      </c>
      <c r="E38" s="223">
        <f t="shared" si="2"/>
        <v>17590025</v>
      </c>
      <c r="F38" s="223">
        <f t="shared" si="2"/>
        <v>121369452</v>
      </c>
      <c r="G38" s="223">
        <f t="shared" si="2"/>
        <v>11233582</v>
      </c>
      <c r="H38" s="223">
        <f t="shared" si="2"/>
        <v>2242316479</v>
      </c>
      <c r="I38" s="223">
        <f>SUM(I35:I37)</f>
        <v>123366933</v>
      </c>
      <c r="J38" s="223">
        <f t="shared" si="2"/>
        <v>378454837</v>
      </c>
      <c r="K38" s="223">
        <f t="shared" si="2"/>
        <v>67606381</v>
      </c>
      <c r="L38" s="223">
        <f t="shared" si="2"/>
        <v>371288</v>
      </c>
      <c r="M38" s="223">
        <f t="shared" si="2"/>
        <v>3542</v>
      </c>
      <c r="N38" s="223">
        <f t="shared" si="2"/>
        <v>156206755</v>
      </c>
      <c r="O38" s="223">
        <f t="shared" si="2"/>
        <v>0</v>
      </c>
      <c r="P38" s="223">
        <f t="shared" si="2"/>
        <v>1491252</v>
      </c>
      <c r="Q38" s="223">
        <f t="shared" si="2"/>
        <v>8858494</v>
      </c>
    </row>
    <row r="39" spans="1:18" s="111" customFormat="1">
      <c r="B39" s="235"/>
      <c r="C39" s="215"/>
      <c r="D39" s="222"/>
      <c r="E39" s="364"/>
      <c r="F39" s="364"/>
      <c r="G39" s="364"/>
      <c r="H39" s="364"/>
      <c r="I39" s="364"/>
      <c r="J39" s="364"/>
      <c r="K39" s="364"/>
      <c r="L39" s="364"/>
      <c r="M39" s="364"/>
      <c r="N39" s="364"/>
      <c r="O39" s="364"/>
      <c r="P39" s="364"/>
      <c r="Q39" s="112"/>
    </row>
    <row r="40" spans="1:18" s="224" customFormat="1">
      <c r="A40" s="225" t="s">
        <v>317</v>
      </c>
      <c r="B40" s="147">
        <f>B32+B38</f>
        <v>13054497237</v>
      </c>
      <c r="C40" s="215">
        <f>B40/$B$40</f>
        <v>1</v>
      </c>
      <c r="D40" s="147">
        <f t="shared" ref="D40:Q40" si="3">D32+D38</f>
        <v>2313869803</v>
      </c>
      <c r="E40" s="147">
        <f t="shared" si="3"/>
        <v>21505653</v>
      </c>
      <c r="F40" s="147">
        <f t="shared" si="3"/>
        <v>121531901</v>
      </c>
      <c r="G40" s="147">
        <f t="shared" si="3"/>
        <v>29161181</v>
      </c>
      <c r="H40" s="147">
        <f t="shared" si="3"/>
        <v>6027959647</v>
      </c>
      <c r="I40" s="147">
        <f t="shared" si="3"/>
        <v>1324054087</v>
      </c>
      <c r="J40" s="147">
        <f t="shared" si="3"/>
        <v>1363904882</v>
      </c>
      <c r="K40" s="147">
        <f t="shared" si="3"/>
        <v>363881560</v>
      </c>
      <c r="L40" s="147">
        <f t="shared" si="3"/>
        <v>20382229</v>
      </c>
      <c r="M40" s="147">
        <f t="shared" si="3"/>
        <v>15527529</v>
      </c>
      <c r="N40" s="147">
        <f t="shared" si="3"/>
        <v>1268194168</v>
      </c>
      <c r="O40" s="147">
        <f t="shared" si="3"/>
        <v>50474489</v>
      </c>
      <c r="P40" s="147">
        <f t="shared" si="3"/>
        <v>121016640</v>
      </c>
      <c r="Q40" s="147">
        <f t="shared" si="3"/>
        <v>13033466</v>
      </c>
    </row>
    <row r="41" spans="1:18">
      <c r="B41" s="235"/>
      <c r="C41" s="235"/>
      <c r="D41" s="235"/>
      <c r="E41" s="235"/>
      <c r="F41" s="235"/>
      <c r="G41" s="235"/>
      <c r="H41" s="235"/>
      <c r="I41" s="235"/>
      <c r="J41" s="235"/>
      <c r="K41" s="235"/>
      <c r="L41" s="235"/>
      <c r="M41" s="235"/>
      <c r="N41" s="235"/>
      <c r="O41" s="235"/>
      <c r="P41" s="235"/>
      <c r="Q41" s="235"/>
    </row>
    <row r="42" spans="1:18" s="236" customFormat="1">
      <c r="A42" s="225" t="s">
        <v>371</v>
      </c>
      <c r="B42" s="147">
        <f>B32+B37</f>
        <v>12470695666</v>
      </c>
      <c r="D42" s="147">
        <f t="shared" ref="D42:Q42" si="4">D32+D37</f>
        <v>2072525515</v>
      </c>
      <c r="E42" s="147">
        <f t="shared" si="4"/>
        <v>4887515</v>
      </c>
      <c r="F42" s="147">
        <f t="shared" si="4"/>
        <v>702122</v>
      </c>
      <c r="G42" s="147">
        <f t="shared" si="4"/>
        <v>28003622</v>
      </c>
      <c r="H42" s="147">
        <f t="shared" si="4"/>
        <v>5826871569</v>
      </c>
      <c r="I42" s="147">
        <f>I32+I37</f>
        <v>1322194634</v>
      </c>
      <c r="J42" s="147">
        <f t="shared" si="4"/>
        <v>1363834693</v>
      </c>
      <c r="K42" s="147">
        <f t="shared" si="4"/>
        <v>363877620</v>
      </c>
      <c r="L42" s="147">
        <f t="shared" si="4"/>
        <v>20382229</v>
      </c>
      <c r="M42" s="147">
        <f t="shared" si="4"/>
        <v>15523987</v>
      </c>
      <c r="N42" s="147">
        <f t="shared" si="4"/>
        <v>1268184482</v>
      </c>
      <c r="O42" s="147">
        <f t="shared" si="4"/>
        <v>50474489</v>
      </c>
      <c r="P42" s="147">
        <f t="shared" si="4"/>
        <v>120611011</v>
      </c>
      <c r="Q42" s="147">
        <f t="shared" si="4"/>
        <v>12622177</v>
      </c>
    </row>
    <row r="43" spans="1:18">
      <c r="B43" s="375"/>
      <c r="D43" s="237"/>
    </row>
    <row r="44" spans="1:18" s="111" customFormat="1">
      <c r="A44" s="238" t="s">
        <v>372</v>
      </c>
      <c r="B44" s="364"/>
      <c r="D44" s="219"/>
      <c r="E44" s="219"/>
      <c r="F44" s="219"/>
      <c r="G44" s="219"/>
      <c r="H44" s="219"/>
      <c r="I44" s="219"/>
      <c r="J44" s="219"/>
      <c r="K44" s="219"/>
      <c r="L44" s="219"/>
      <c r="M44" s="219"/>
      <c r="N44" s="219"/>
      <c r="O44" s="219"/>
      <c r="P44" s="219"/>
    </row>
    <row r="45" spans="1:18" s="111" customFormat="1">
      <c r="A45" s="238" t="s">
        <v>373</v>
      </c>
      <c r="B45" s="364"/>
      <c r="D45" s="219"/>
      <c r="E45" s="219"/>
      <c r="F45" s="219"/>
      <c r="G45" s="219"/>
      <c r="H45" s="219"/>
      <c r="I45" s="219"/>
      <c r="J45" s="219"/>
      <c r="K45" s="219"/>
      <c r="L45" s="219"/>
      <c r="M45" s="219"/>
      <c r="N45" s="219"/>
      <c r="O45" s="219"/>
      <c r="P45" s="219"/>
    </row>
    <row r="46" spans="1:18" s="234" customFormat="1">
      <c r="A46" s="230" t="s">
        <v>374</v>
      </c>
      <c r="B46" s="239"/>
      <c r="C46" s="240"/>
      <c r="D46" s="241"/>
      <c r="E46" s="241"/>
      <c r="F46" s="241"/>
      <c r="G46" s="241"/>
      <c r="H46" s="241"/>
      <c r="I46" s="241"/>
      <c r="J46" s="241"/>
      <c r="K46" s="242"/>
      <c r="L46" s="242"/>
      <c r="M46" s="242"/>
      <c r="N46" s="233"/>
      <c r="O46" s="233"/>
      <c r="P46" s="233"/>
    </row>
    <row r="47" spans="1:18" s="234" customFormat="1">
      <c r="A47" s="230" t="s">
        <v>375</v>
      </c>
      <c r="B47" s="239"/>
      <c r="C47" s="240"/>
      <c r="D47" s="241"/>
      <c r="E47" s="241"/>
      <c r="F47" s="241"/>
      <c r="G47" s="241"/>
      <c r="H47" s="241"/>
      <c r="I47" s="241"/>
      <c r="J47" s="241"/>
      <c r="K47" s="242"/>
      <c r="L47" s="242"/>
      <c r="M47" s="242"/>
      <c r="N47" s="233"/>
      <c r="O47" s="233"/>
      <c r="P47" s="233"/>
    </row>
    <row r="48" spans="1:18" s="234" customFormat="1">
      <c r="A48" s="230" t="s">
        <v>376</v>
      </c>
      <c r="B48" s="239"/>
      <c r="C48" s="240"/>
      <c r="D48" s="241"/>
      <c r="E48" s="241"/>
      <c r="F48" s="241"/>
      <c r="G48" s="241"/>
      <c r="H48" s="241"/>
      <c r="I48" s="243"/>
      <c r="J48" s="243"/>
      <c r="K48" s="242"/>
      <c r="L48" s="242"/>
      <c r="M48" s="242"/>
      <c r="N48" s="233"/>
      <c r="O48" s="233"/>
      <c r="P48" s="233"/>
    </row>
    <row r="49" spans="1:16" s="234" customFormat="1">
      <c r="A49" s="230" t="s">
        <v>377</v>
      </c>
      <c r="B49" s="239"/>
      <c r="C49" s="240"/>
      <c r="D49" s="241"/>
      <c r="E49" s="241"/>
      <c r="F49" s="241"/>
      <c r="G49" s="241"/>
      <c r="H49" s="241"/>
      <c r="I49" s="243"/>
      <c r="J49" s="243"/>
      <c r="K49" s="242"/>
      <c r="L49" s="242"/>
      <c r="M49" s="242"/>
      <c r="N49" s="233"/>
      <c r="O49" s="233"/>
      <c r="P49" s="233"/>
    </row>
    <row r="50" spans="1:16" s="234" customFormat="1" ht="33.75" customHeight="1">
      <c r="A50" s="390" t="s">
        <v>378</v>
      </c>
      <c r="B50" s="391"/>
      <c r="C50" s="391"/>
      <c r="D50" s="391"/>
      <c r="E50" s="391"/>
      <c r="F50" s="391"/>
      <c r="G50" s="391"/>
      <c r="H50" s="391"/>
      <c r="I50" s="391"/>
      <c r="J50" s="391"/>
      <c r="K50" s="391"/>
      <c r="L50" s="391"/>
      <c r="M50" s="391"/>
      <c r="N50" s="233"/>
      <c r="O50" s="233"/>
      <c r="P50" s="233"/>
    </row>
    <row r="51" spans="1:16" s="234" customFormat="1" ht="12" customHeight="1">
      <c r="A51" s="390" t="s">
        <v>379</v>
      </c>
      <c r="B51" s="391"/>
      <c r="C51" s="391"/>
      <c r="D51" s="391"/>
      <c r="E51" s="391"/>
      <c r="F51" s="391"/>
      <c r="G51" s="391"/>
      <c r="H51" s="391"/>
      <c r="I51" s="391"/>
      <c r="J51" s="391"/>
      <c r="K51" s="391"/>
      <c r="L51" s="391"/>
      <c r="M51" s="391"/>
      <c r="N51" s="233"/>
      <c r="O51" s="233"/>
      <c r="P51" s="233"/>
    </row>
    <row r="52" spans="1:16" s="234" customFormat="1">
      <c r="B52" s="231"/>
      <c r="C52" s="244"/>
      <c r="D52" s="233"/>
      <c r="E52" s="233"/>
      <c r="F52" s="233"/>
      <c r="G52" s="233"/>
      <c r="H52" s="233"/>
      <c r="I52" s="233"/>
      <c r="J52" s="233"/>
      <c r="K52" s="233"/>
      <c r="L52" s="233"/>
      <c r="M52" s="233"/>
      <c r="N52" s="233"/>
      <c r="O52" s="233"/>
      <c r="P52" s="233"/>
    </row>
    <row r="53" spans="1:16" s="234" customFormat="1">
      <c r="A53" s="10" t="s">
        <v>380</v>
      </c>
      <c r="B53" s="231"/>
      <c r="C53" s="244"/>
      <c r="D53" s="233"/>
      <c r="E53" s="233"/>
      <c r="F53" s="233"/>
      <c r="G53" s="233"/>
      <c r="H53" s="233"/>
      <c r="I53" s="233"/>
      <c r="J53" s="233"/>
      <c r="K53" s="233"/>
      <c r="L53" s="233"/>
      <c r="M53" s="233"/>
      <c r="N53" s="233"/>
      <c r="O53" s="233"/>
      <c r="P53" s="233"/>
    </row>
  </sheetData>
  <mergeCells count="2">
    <mergeCell ref="A51:M51"/>
    <mergeCell ref="A50:M50"/>
  </mergeCells>
  <pageMargins left="0.7" right="0.7" top="0.75" bottom="0.75" header="0.3" footer="0.3"/>
  <pageSetup orientation="portrait" horizontalDpi="4294967293" verticalDpi="0" r:id="rId1"/>
  <ignoredErrors>
    <ignoredError sqref="C32 C40 C34:C3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showGridLines="0" workbookViewId="0">
      <pane ySplit="7" topLeftCell="A26" activePane="bottomLeft" state="frozen"/>
      <selection pane="bottomLeft" activeCell="A8" sqref="A8"/>
    </sheetView>
  </sheetViews>
  <sheetFormatPr defaultColWidth="9.140625" defaultRowHeight="13.15"/>
  <cols>
    <col min="1" max="1" width="45.42578125" style="90" bestFit="1" customWidth="1"/>
    <col min="2" max="2" width="21.85546875" style="274" bestFit="1" customWidth="1"/>
    <col min="3" max="3" width="12.28515625" style="275" customWidth="1"/>
    <col min="4" max="4" width="19.42578125" style="274" customWidth="1"/>
    <col min="5" max="5" width="18" style="274" bestFit="1" customWidth="1"/>
    <col min="6" max="6" width="17.85546875" style="274" bestFit="1" customWidth="1"/>
    <col min="7" max="7" width="13.5703125" style="274" customWidth="1"/>
    <col min="8" max="8" width="20" style="274" bestFit="1" customWidth="1"/>
    <col min="9" max="11" width="13.85546875" style="274" customWidth="1"/>
    <col min="12" max="16384" width="9.140625" style="90"/>
  </cols>
  <sheetData>
    <row r="1" spans="1:11" ht="17.45">
      <c r="K1" s="292" t="s">
        <v>381</v>
      </c>
    </row>
    <row r="2" spans="1:11" ht="17.45">
      <c r="K2" s="292" t="s">
        <v>1</v>
      </c>
    </row>
    <row r="3" spans="1:11" ht="17.45">
      <c r="K3" s="292" t="s">
        <v>2</v>
      </c>
    </row>
    <row r="4" spans="1:11" ht="17.45">
      <c r="K4" s="292" t="s">
        <v>382</v>
      </c>
    </row>
    <row r="6" spans="1:11" ht="13.5" customHeight="1"/>
    <row r="7" spans="1:11" s="154" customFormat="1" ht="86.25" customHeight="1">
      <c r="A7" s="247" t="s">
        <v>282</v>
      </c>
      <c r="B7" s="248" t="s">
        <v>98</v>
      </c>
      <c r="C7" s="167" t="s">
        <v>330</v>
      </c>
      <c r="D7" s="210" t="s">
        <v>383</v>
      </c>
      <c r="E7" s="210" t="s">
        <v>353</v>
      </c>
      <c r="F7" s="249" t="s">
        <v>384</v>
      </c>
      <c r="G7" s="167" t="s">
        <v>330</v>
      </c>
      <c r="H7" s="249" t="s">
        <v>385</v>
      </c>
      <c r="I7" s="250" t="s">
        <v>386</v>
      </c>
      <c r="J7" s="250" t="s">
        <v>387</v>
      </c>
      <c r="K7" s="250" t="s">
        <v>388</v>
      </c>
    </row>
    <row r="8" spans="1:11">
      <c r="A8" s="130" t="s">
        <v>290</v>
      </c>
      <c r="B8" s="171">
        <v>538770</v>
      </c>
      <c r="C8" s="251">
        <f t="shared" ref="C8:C29" si="0">B8/$B$37</f>
        <v>2.3284369729941975E-4</v>
      </c>
      <c r="D8" s="171">
        <v>-144030</v>
      </c>
      <c r="E8" s="171">
        <v>8342</v>
      </c>
      <c r="F8" s="171">
        <f>D8+E8</f>
        <v>-135688</v>
      </c>
      <c r="G8" s="251">
        <f t="shared" ref="G8:G29" si="1">F8/$F$37</f>
        <v>-9.4861801118327287E-4</v>
      </c>
      <c r="H8" s="171">
        <f>B8+F8</f>
        <v>403082</v>
      </c>
      <c r="I8" s="252">
        <f t="shared" ref="I8:I29" si="2">H8/$H$37</f>
        <v>1.640607240853323E-4</v>
      </c>
      <c r="J8" s="252">
        <v>5.4904993663054341E-3</v>
      </c>
      <c r="K8" s="252">
        <v>4.3490453222606446E-3</v>
      </c>
    </row>
    <row r="9" spans="1:11">
      <c r="A9" s="130" t="s">
        <v>291</v>
      </c>
      <c r="B9" s="171">
        <v>19927797</v>
      </c>
      <c r="C9" s="251">
        <f t="shared" si="0"/>
        <v>8.6123242432063502E-3</v>
      </c>
      <c r="D9" s="171">
        <v>1270702</v>
      </c>
      <c r="E9" s="171">
        <v>0</v>
      </c>
      <c r="F9" s="171">
        <f t="shared" ref="F9:F28" si="3">D9+E9</f>
        <v>1270702</v>
      </c>
      <c r="G9" s="251">
        <f t="shared" si="1"/>
        <v>8.8836949770547662E-3</v>
      </c>
      <c r="H9" s="171">
        <f t="shared" ref="H9:H28" si="4">B9+F9</f>
        <v>21198499</v>
      </c>
      <c r="I9" s="252">
        <f t="shared" si="2"/>
        <v>8.628123050550985E-3</v>
      </c>
      <c r="J9" s="252">
        <v>9.8748977811406926E-3</v>
      </c>
      <c r="K9" s="252">
        <v>9.7210713527327453E-3</v>
      </c>
    </row>
    <row r="10" spans="1:11">
      <c r="A10" s="130" t="s">
        <v>292</v>
      </c>
      <c r="B10" s="171">
        <v>0</v>
      </c>
      <c r="C10" s="251">
        <f t="shared" si="0"/>
        <v>0</v>
      </c>
      <c r="D10" s="171">
        <v>0</v>
      </c>
      <c r="E10" s="171">
        <v>0</v>
      </c>
      <c r="F10" s="171">
        <f t="shared" si="3"/>
        <v>0</v>
      </c>
      <c r="G10" s="251">
        <f t="shared" si="1"/>
        <v>0</v>
      </c>
      <c r="H10" s="171">
        <f t="shared" si="4"/>
        <v>0</v>
      </c>
      <c r="I10" s="252">
        <f t="shared" si="2"/>
        <v>0</v>
      </c>
      <c r="J10" s="252">
        <v>1.1075097395130721E-6</v>
      </c>
      <c r="K10" s="252">
        <v>0</v>
      </c>
    </row>
    <row r="11" spans="1:11">
      <c r="A11" s="130" t="s">
        <v>293</v>
      </c>
      <c r="B11" s="171">
        <v>0</v>
      </c>
      <c r="C11" s="251">
        <f t="shared" si="0"/>
        <v>0</v>
      </c>
      <c r="D11" s="171">
        <v>0</v>
      </c>
      <c r="E11" s="171">
        <v>0</v>
      </c>
      <c r="F11" s="171">
        <v>0</v>
      </c>
      <c r="G11" s="251">
        <f t="shared" si="1"/>
        <v>0</v>
      </c>
      <c r="H11" s="171">
        <v>0</v>
      </c>
      <c r="I11" s="252">
        <f t="shared" si="2"/>
        <v>0</v>
      </c>
      <c r="J11" s="252">
        <v>0</v>
      </c>
      <c r="K11" s="253">
        <v>0</v>
      </c>
    </row>
    <row r="12" spans="1:11">
      <c r="A12" s="130" t="s">
        <v>294</v>
      </c>
      <c r="B12" s="171">
        <v>55709293</v>
      </c>
      <c r="C12" s="251">
        <f t="shared" si="0"/>
        <v>2.4076243584566111E-2</v>
      </c>
      <c r="D12" s="171">
        <v>2321332</v>
      </c>
      <c r="E12" s="171">
        <v>19476</v>
      </c>
      <c r="F12" s="171">
        <f t="shared" si="3"/>
        <v>2340808</v>
      </c>
      <c r="G12" s="251">
        <f t="shared" si="1"/>
        <v>1.6364989015402207E-2</v>
      </c>
      <c r="H12" s="171">
        <f t="shared" si="4"/>
        <v>58050101</v>
      </c>
      <c r="I12" s="252">
        <f t="shared" si="2"/>
        <v>2.3627305618426703E-2</v>
      </c>
      <c r="J12" s="252">
        <v>1.9728021519692392E-2</v>
      </c>
      <c r="K12" s="252">
        <v>1.8786375400428677E-2</v>
      </c>
    </row>
    <row r="13" spans="1:11">
      <c r="A13" s="130" t="s">
        <v>295</v>
      </c>
      <c r="B13" s="171">
        <v>3190131</v>
      </c>
      <c r="C13" s="251">
        <f t="shared" si="0"/>
        <v>1.3786994392959802E-3</v>
      </c>
      <c r="D13" s="171">
        <v>91426</v>
      </c>
      <c r="E13" s="171">
        <v>0</v>
      </c>
      <c r="F13" s="171">
        <f t="shared" si="3"/>
        <v>91426</v>
      </c>
      <c r="G13" s="251">
        <f t="shared" si="1"/>
        <v>6.3917480020666466E-4</v>
      </c>
      <c r="H13" s="171">
        <f t="shared" si="4"/>
        <v>3281557</v>
      </c>
      <c r="I13" s="252">
        <f t="shared" si="2"/>
        <v>1.3356453960913432E-3</v>
      </c>
      <c r="J13" s="252">
        <v>1.5632546769413188E-3</v>
      </c>
      <c r="K13" s="252">
        <v>1.460648008984419E-3</v>
      </c>
    </row>
    <row r="14" spans="1:11">
      <c r="A14" s="130" t="s">
        <v>296</v>
      </c>
      <c r="B14" s="171">
        <v>1149725008</v>
      </c>
      <c r="C14" s="251">
        <f t="shared" si="0"/>
        <v>0.49688405393827595</v>
      </c>
      <c r="D14" s="171">
        <v>-92538</v>
      </c>
      <c r="E14" s="171">
        <v>127761</v>
      </c>
      <c r="F14" s="171">
        <f t="shared" si="3"/>
        <v>35223</v>
      </c>
      <c r="G14" s="251">
        <f t="shared" si="1"/>
        <v>2.4625001627195052E-4</v>
      </c>
      <c r="H14" s="171">
        <f t="shared" si="4"/>
        <v>1149760231</v>
      </c>
      <c r="I14" s="252">
        <f t="shared" si="2"/>
        <v>0.46797052714430049</v>
      </c>
      <c r="J14" s="252">
        <v>0.45720174236926336</v>
      </c>
      <c r="K14" s="252">
        <v>0.46997227209402431</v>
      </c>
    </row>
    <row r="15" spans="1:11">
      <c r="A15" s="130" t="s">
        <v>297</v>
      </c>
      <c r="B15" s="171">
        <v>-8943</v>
      </c>
      <c r="C15" s="251">
        <f t="shared" si="0"/>
        <v>-3.8649538484858307E-6</v>
      </c>
      <c r="D15" s="171">
        <v>0</v>
      </c>
      <c r="E15" s="171">
        <v>0</v>
      </c>
      <c r="F15" s="171">
        <f t="shared" si="3"/>
        <v>0</v>
      </c>
      <c r="G15" s="251">
        <f t="shared" si="1"/>
        <v>0</v>
      </c>
      <c r="H15" s="171">
        <f t="shared" si="4"/>
        <v>-8943</v>
      </c>
      <c r="I15" s="252">
        <f t="shared" si="2"/>
        <v>-3.6399418865023161E-6</v>
      </c>
      <c r="J15" s="252">
        <v>6.4069327011340315E-5</v>
      </c>
      <c r="K15" s="252">
        <v>0</v>
      </c>
    </row>
    <row r="16" spans="1:11">
      <c r="A16" s="130" t="s">
        <v>298</v>
      </c>
      <c r="B16" s="171">
        <v>13222445</v>
      </c>
      <c r="C16" s="251">
        <f t="shared" si="0"/>
        <v>5.7144291277135438E-3</v>
      </c>
      <c r="D16" s="171">
        <v>0</v>
      </c>
      <c r="E16" s="171">
        <v>0</v>
      </c>
      <c r="F16" s="171">
        <f t="shared" si="3"/>
        <v>0</v>
      </c>
      <c r="G16" s="251">
        <f t="shared" si="1"/>
        <v>0</v>
      </c>
      <c r="H16" s="171">
        <f t="shared" si="4"/>
        <v>13222445</v>
      </c>
      <c r="I16" s="252">
        <f t="shared" si="2"/>
        <v>5.3817434191516401E-3</v>
      </c>
      <c r="J16" s="252">
        <v>6.4600940599865864E-3</v>
      </c>
      <c r="K16" s="252">
        <v>6.5873736664126548E-3</v>
      </c>
    </row>
    <row r="17" spans="1:11">
      <c r="A17" s="130" t="s">
        <v>299</v>
      </c>
      <c r="B17" s="171">
        <v>8670041</v>
      </c>
      <c r="C17" s="251">
        <f t="shared" si="0"/>
        <v>3.7469874012613148E-3</v>
      </c>
      <c r="D17" s="171">
        <v>71540</v>
      </c>
      <c r="E17" s="171">
        <v>0</v>
      </c>
      <c r="F17" s="171">
        <f t="shared" si="3"/>
        <v>71540</v>
      </c>
      <c r="G17" s="251">
        <f t="shared" si="1"/>
        <v>5.0014837362221667E-4</v>
      </c>
      <c r="H17" s="171">
        <f t="shared" si="4"/>
        <v>8741581</v>
      </c>
      <c r="I17" s="252">
        <f t="shared" si="2"/>
        <v>3.5579611803816173E-3</v>
      </c>
      <c r="J17" s="252">
        <v>6.6095597416007835E-3</v>
      </c>
      <c r="K17" s="252">
        <v>3.2474837427517791E-3</v>
      </c>
    </row>
    <row r="18" spans="1:11">
      <c r="A18" s="130" t="s">
        <v>300</v>
      </c>
      <c r="B18" s="171">
        <v>40368447</v>
      </c>
      <c r="C18" s="251">
        <f t="shared" si="0"/>
        <v>1.7446291467074389E-2</v>
      </c>
      <c r="D18" s="171">
        <v>300806</v>
      </c>
      <c r="E18" s="171">
        <v>4229</v>
      </c>
      <c r="F18" s="171">
        <f t="shared" si="3"/>
        <v>305035</v>
      </c>
      <c r="G18" s="251">
        <f t="shared" si="1"/>
        <v>2.1325518471883263E-3</v>
      </c>
      <c r="H18" s="171">
        <f t="shared" si="4"/>
        <v>40673482</v>
      </c>
      <c r="I18" s="252">
        <f t="shared" si="2"/>
        <v>1.6554747937123783E-2</v>
      </c>
      <c r="J18" s="252">
        <v>1.7874112610662411E-2</v>
      </c>
      <c r="K18" s="252">
        <v>1.8776212002946779E-2</v>
      </c>
    </row>
    <row r="19" spans="1:11">
      <c r="A19" s="130" t="s">
        <v>301</v>
      </c>
      <c r="B19" s="171">
        <v>165396868</v>
      </c>
      <c r="C19" s="251">
        <f t="shared" si="0"/>
        <v>7.1480628592653792E-2</v>
      </c>
      <c r="D19" s="171">
        <v>180</v>
      </c>
      <c r="E19" s="171">
        <v>0</v>
      </c>
      <c r="F19" s="171">
        <f t="shared" si="3"/>
        <v>180</v>
      </c>
      <c r="G19" s="251">
        <f t="shared" si="1"/>
        <v>1.2584107807100783E-6</v>
      </c>
      <c r="H19" s="171">
        <f t="shared" si="4"/>
        <v>165397048</v>
      </c>
      <c r="I19" s="252">
        <f t="shared" si="2"/>
        <v>6.7319204172988284E-2</v>
      </c>
      <c r="J19" s="252">
        <v>6.4888444334429932E-2</v>
      </c>
      <c r="K19" s="252">
        <v>6.3967829345593946E-2</v>
      </c>
    </row>
    <row r="20" spans="1:11">
      <c r="A20" s="130" t="s">
        <v>302</v>
      </c>
      <c r="B20" s="171">
        <v>47157</v>
      </c>
      <c r="C20" s="251">
        <f t="shared" si="0"/>
        <v>2.038014409404521E-5</v>
      </c>
      <c r="D20" s="171">
        <v>0</v>
      </c>
      <c r="E20" s="171">
        <v>0</v>
      </c>
      <c r="F20" s="171">
        <f t="shared" si="3"/>
        <v>0</v>
      </c>
      <c r="G20" s="251">
        <f t="shared" si="1"/>
        <v>0</v>
      </c>
      <c r="H20" s="171">
        <f t="shared" si="4"/>
        <v>47157</v>
      </c>
      <c r="I20" s="252">
        <f t="shared" si="2"/>
        <v>1.9193641903364613E-5</v>
      </c>
      <c r="J20" s="252">
        <v>1.3926099328195154E-5</v>
      </c>
      <c r="K20" s="252">
        <v>3.5664328257914543E-6</v>
      </c>
    </row>
    <row r="21" spans="1:11">
      <c r="A21" s="130" t="s">
        <v>303</v>
      </c>
      <c r="B21" s="171">
        <v>0</v>
      </c>
      <c r="C21" s="251">
        <f t="shared" si="0"/>
        <v>0</v>
      </c>
      <c r="D21" s="171">
        <v>0</v>
      </c>
      <c r="E21" s="171">
        <v>0</v>
      </c>
      <c r="F21" s="171">
        <f t="shared" si="3"/>
        <v>0</v>
      </c>
      <c r="G21" s="251">
        <f t="shared" si="1"/>
        <v>0</v>
      </c>
      <c r="H21" s="171">
        <f t="shared" si="4"/>
        <v>0</v>
      </c>
      <c r="I21" s="252">
        <f t="shared" si="2"/>
        <v>0</v>
      </c>
      <c r="J21" s="252">
        <v>0</v>
      </c>
      <c r="K21" s="253">
        <v>0</v>
      </c>
    </row>
    <row r="22" spans="1:11">
      <c r="A22" s="130" t="s">
        <v>304</v>
      </c>
      <c r="B22" s="171">
        <v>261206086</v>
      </c>
      <c r="C22" s="251">
        <f t="shared" si="0"/>
        <v>0.11288711476390705</v>
      </c>
      <c r="D22" s="171">
        <v>2167</v>
      </c>
      <c r="E22" s="171">
        <v>2724</v>
      </c>
      <c r="F22" s="171">
        <f t="shared" si="3"/>
        <v>4891</v>
      </c>
      <c r="G22" s="251">
        <f t="shared" si="1"/>
        <v>3.4193817380294406E-5</v>
      </c>
      <c r="H22" s="171">
        <f t="shared" si="4"/>
        <v>261210977</v>
      </c>
      <c r="I22" s="252">
        <f t="shared" si="2"/>
        <v>0.10631698271234409</v>
      </c>
      <c r="J22" s="252">
        <v>0.11150559231382857</v>
      </c>
      <c r="K22" s="252">
        <v>0.11264183151650969</v>
      </c>
    </row>
    <row r="23" spans="1:11">
      <c r="A23" s="130" t="s">
        <v>305</v>
      </c>
      <c r="B23" s="171">
        <v>71925046</v>
      </c>
      <c r="C23" s="251">
        <f t="shared" si="0"/>
        <v>3.1084309889323536E-2</v>
      </c>
      <c r="D23" s="171">
        <v>0</v>
      </c>
      <c r="E23" s="171">
        <v>0</v>
      </c>
      <c r="F23" s="171">
        <f t="shared" si="3"/>
        <v>0</v>
      </c>
      <c r="G23" s="251">
        <f t="shared" si="1"/>
        <v>0</v>
      </c>
      <c r="H23" s="171">
        <f t="shared" si="4"/>
        <v>71925046</v>
      </c>
      <c r="I23" s="252">
        <f t="shared" si="2"/>
        <v>2.9274626816952462E-2</v>
      </c>
      <c r="J23" s="252">
        <v>2.6523776155242484E-2</v>
      </c>
      <c r="K23" s="252">
        <v>2.4647916333923436E-2</v>
      </c>
    </row>
    <row r="24" spans="1:11">
      <c r="A24" s="130" t="s">
        <v>306</v>
      </c>
      <c r="B24" s="171">
        <v>80629</v>
      </c>
      <c r="C24" s="251">
        <f t="shared" si="0"/>
        <v>3.4845953689988149E-5</v>
      </c>
      <c r="D24" s="171">
        <v>112</v>
      </c>
      <c r="E24" s="171">
        <v>0</v>
      </c>
      <c r="F24" s="171">
        <f t="shared" si="3"/>
        <v>112</v>
      </c>
      <c r="G24" s="251">
        <f t="shared" si="1"/>
        <v>7.8301115244182654E-7</v>
      </c>
      <c r="H24" s="171">
        <f t="shared" si="4"/>
        <v>80741</v>
      </c>
      <c r="I24" s="252">
        <f t="shared" si="2"/>
        <v>3.2862858979993686E-5</v>
      </c>
      <c r="J24" s="252">
        <v>3.1829874481402048E-5</v>
      </c>
      <c r="K24" s="252">
        <v>2.0528050359476796E-5</v>
      </c>
    </row>
    <row r="25" spans="1:11">
      <c r="A25" s="130" t="s">
        <v>307</v>
      </c>
      <c r="B25" s="171">
        <v>496798</v>
      </c>
      <c r="C25" s="251">
        <f t="shared" si="0"/>
        <v>2.1470438801521452E-4</v>
      </c>
      <c r="D25" s="171">
        <v>6042</v>
      </c>
      <c r="E25" s="171">
        <v>0</v>
      </c>
      <c r="F25" s="171">
        <f t="shared" si="3"/>
        <v>6042</v>
      </c>
      <c r="G25" s="251">
        <f t="shared" si="1"/>
        <v>4.2240655205834963E-5</v>
      </c>
      <c r="H25" s="171">
        <f t="shared" si="4"/>
        <v>502840</v>
      </c>
      <c r="I25" s="252">
        <f t="shared" si="2"/>
        <v>2.0466380165591242E-4</v>
      </c>
      <c r="J25" s="252">
        <v>2.7071103457408175E-4</v>
      </c>
      <c r="K25" s="252">
        <v>2.0485693119222972E-4</v>
      </c>
    </row>
    <row r="26" spans="1:11">
      <c r="A26" s="130" t="s">
        <v>308</v>
      </c>
      <c r="B26" s="171">
        <v>0</v>
      </c>
      <c r="C26" s="251">
        <f t="shared" si="0"/>
        <v>0</v>
      </c>
      <c r="D26" s="171">
        <v>0</v>
      </c>
      <c r="E26" s="171">
        <v>0</v>
      </c>
      <c r="F26" s="171">
        <f t="shared" si="3"/>
        <v>0</v>
      </c>
      <c r="G26" s="251">
        <f t="shared" si="1"/>
        <v>0</v>
      </c>
      <c r="H26" s="171">
        <f t="shared" si="4"/>
        <v>0</v>
      </c>
      <c r="I26" s="252">
        <f t="shared" si="2"/>
        <v>0</v>
      </c>
      <c r="J26" s="252">
        <v>0</v>
      </c>
      <c r="K26" s="252">
        <v>0</v>
      </c>
    </row>
    <row r="27" spans="1:11">
      <c r="A27" s="130" t="s">
        <v>309</v>
      </c>
      <c r="B27" s="171">
        <v>521846</v>
      </c>
      <c r="C27" s="251">
        <f t="shared" si="0"/>
        <v>2.255295433318726E-4</v>
      </c>
      <c r="D27" s="171">
        <v>35726</v>
      </c>
      <c r="E27" s="171">
        <v>0</v>
      </c>
      <c r="F27" s="171">
        <f t="shared" si="3"/>
        <v>35726</v>
      </c>
      <c r="G27" s="251">
        <f t="shared" si="1"/>
        <v>2.497665752869348E-4</v>
      </c>
      <c r="H27" s="171">
        <f t="shared" si="4"/>
        <v>557572</v>
      </c>
      <c r="I27" s="252">
        <f t="shared" si="2"/>
        <v>2.2694058789453982E-4</v>
      </c>
      <c r="J27" s="252">
        <v>4.4058653853073425E-4</v>
      </c>
      <c r="K27" s="252">
        <v>1.3134909997339735E-4</v>
      </c>
    </row>
    <row r="28" spans="1:11">
      <c r="A28" s="130" t="s">
        <v>310</v>
      </c>
      <c r="B28" s="254">
        <v>37654674</v>
      </c>
      <c r="C28" s="255">
        <f t="shared" si="0"/>
        <v>1.6273462729484437E-2</v>
      </c>
      <c r="D28" s="254">
        <v>52163</v>
      </c>
      <c r="E28" s="254">
        <v>-83</v>
      </c>
      <c r="F28" s="254">
        <f t="shared" si="3"/>
        <v>52080</v>
      </c>
      <c r="G28" s="255">
        <f t="shared" si="1"/>
        <v>3.6410018588544935E-4</v>
      </c>
      <c r="H28" s="254">
        <f t="shared" si="4"/>
        <v>37706754</v>
      </c>
      <c r="I28" s="256">
        <f t="shared" si="2"/>
        <v>1.5347242903795008E-2</v>
      </c>
      <c r="J28" s="256">
        <v>1.3335648671950777E-2</v>
      </c>
      <c r="K28" s="256">
        <v>1.2070312013480439E-2</v>
      </c>
    </row>
    <row r="29" spans="1:11" s="95" customFormat="1">
      <c r="A29" s="257" t="s">
        <v>311</v>
      </c>
      <c r="B29" s="258">
        <f>SUM(B8:B28)</f>
        <v>1828672093</v>
      </c>
      <c r="C29" s="259">
        <f t="shared" si="0"/>
        <v>0.79030898394934457</v>
      </c>
      <c r="D29" s="258">
        <f>SUM(D8:D28)</f>
        <v>3915628</v>
      </c>
      <c r="E29" s="258">
        <f>SUM(E8:E28)</f>
        <v>162449</v>
      </c>
      <c r="F29" s="258">
        <f>SUM(F8:F28)</f>
        <v>4078077</v>
      </c>
      <c r="G29" s="259">
        <f t="shared" si="1"/>
        <v>2.8510533674254525E-2</v>
      </c>
      <c r="H29" s="258">
        <f>SUM(H8:H28)</f>
        <v>1832750170</v>
      </c>
      <c r="I29" s="260">
        <f t="shared" si="2"/>
        <v>0.74595819202473901</v>
      </c>
      <c r="J29" s="260">
        <v>0.74187787398470995</v>
      </c>
      <c r="K29" s="260">
        <v>0.74658867131440043</v>
      </c>
    </row>
    <row r="30" spans="1:11" s="95" customFormat="1">
      <c r="A30" s="257"/>
      <c r="B30" s="258"/>
      <c r="C30" s="259"/>
      <c r="D30" s="258"/>
      <c r="E30" s="258"/>
      <c r="F30" s="258"/>
      <c r="G30" s="259"/>
      <c r="H30" s="258"/>
      <c r="I30" s="252"/>
      <c r="J30" s="260"/>
      <c r="K30" s="260"/>
    </row>
    <row r="31" spans="1:11">
      <c r="A31" s="257" t="s">
        <v>312</v>
      </c>
      <c r="B31" s="171"/>
      <c r="C31" s="261"/>
      <c r="D31" s="171"/>
      <c r="E31" s="171"/>
      <c r="F31" s="171"/>
      <c r="G31" s="261"/>
      <c r="H31" s="171"/>
      <c r="I31" s="252"/>
      <c r="J31" s="252"/>
      <c r="K31" s="252"/>
    </row>
    <row r="32" spans="1:11">
      <c r="A32" s="132" t="s">
        <v>313</v>
      </c>
      <c r="B32" s="262">
        <v>35885534</v>
      </c>
      <c r="C32" s="251">
        <f>B32/$B$37</f>
        <v>1.5508882113191224E-2</v>
      </c>
      <c r="D32" s="364">
        <v>381729</v>
      </c>
      <c r="E32" s="364">
        <v>81477</v>
      </c>
      <c r="F32" s="263">
        <f t="shared" ref="F32:F34" si="5">D32+E32</f>
        <v>463206</v>
      </c>
      <c r="G32" s="251">
        <f>F32/$F$37</f>
        <v>3.2383523560532922E-3</v>
      </c>
      <c r="H32" s="263">
        <f t="shared" ref="H32:H34" si="6">B32+F32</f>
        <v>36348740</v>
      </c>
      <c r="I32" s="252">
        <f>H32/$H$37</f>
        <v>1.4794509811873221E-2</v>
      </c>
      <c r="J32" s="252">
        <v>1.6683577523312766E-2</v>
      </c>
      <c r="K32" s="252">
        <v>2.1999999999999999E-2</v>
      </c>
    </row>
    <row r="33" spans="1:17">
      <c r="A33" s="132" t="s">
        <v>314</v>
      </c>
      <c r="B33" s="264">
        <v>205458754</v>
      </c>
      <c r="C33" s="251">
        <f>B33/$B$37</f>
        <v>8.8794431619971317E-2</v>
      </c>
      <c r="D33" s="364">
        <v>16236409</v>
      </c>
      <c r="E33" s="364">
        <v>120748302</v>
      </c>
      <c r="F33" s="171">
        <f t="shared" si="5"/>
        <v>136984711</v>
      </c>
      <c r="G33" s="251">
        <f>F33/$F$37</f>
        <v>0.95768353952696927</v>
      </c>
      <c r="H33" s="171">
        <f t="shared" si="6"/>
        <v>342443465</v>
      </c>
      <c r="I33" s="252">
        <f>H33/$H$37</f>
        <v>0.1393798850511562</v>
      </c>
      <c r="J33" s="252">
        <v>0.1407673023484515</v>
      </c>
      <c r="K33" s="252">
        <v>0.14555817430544093</v>
      </c>
    </row>
    <row r="34" spans="1:17">
      <c r="A34" s="130" t="s">
        <v>315</v>
      </c>
      <c r="B34" s="254">
        <v>243853422</v>
      </c>
      <c r="C34" s="255">
        <f>B34/$B$37</f>
        <v>0.10538770231749292</v>
      </c>
      <c r="D34" s="254">
        <v>971887</v>
      </c>
      <c r="E34" s="254">
        <v>539673</v>
      </c>
      <c r="F34" s="254">
        <f t="shared" si="5"/>
        <v>1511560</v>
      </c>
      <c r="G34" s="255">
        <f>F34/$F$37</f>
        <v>1.0567574442722922E-2</v>
      </c>
      <c r="H34" s="254">
        <f t="shared" si="6"/>
        <v>245364982</v>
      </c>
      <c r="I34" s="256">
        <f>H34/$H$37</f>
        <v>9.9867413112231559E-2</v>
      </c>
      <c r="J34" s="256">
        <v>0.10067124614352574</v>
      </c>
      <c r="K34" s="256">
        <v>9.0072007701773024E-2</v>
      </c>
    </row>
    <row r="35" spans="1:17">
      <c r="A35" s="257" t="s">
        <v>316</v>
      </c>
      <c r="B35" s="258">
        <f>SUM(B32:B34)</f>
        <v>485197710</v>
      </c>
      <c r="C35" s="259">
        <f>B35/$B$37</f>
        <v>0.20969101605065546</v>
      </c>
      <c r="D35" s="258">
        <f t="shared" ref="D35:H35" si="7">SUM(D32:D34)</f>
        <v>17590025</v>
      </c>
      <c r="E35" s="258">
        <f t="shared" si="7"/>
        <v>121369452</v>
      </c>
      <c r="F35" s="258">
        <f t="shared" si="7"/>
        <v>138959477</v>
      </c>
      <c r="G35" s="259">
        <f>F35/$F$37</f>
        <v>0.97148946632574551</v>
      </c>
      <c r="H35" s="258">
        <f t="shared" si="7"/>
        <v>624157187</v>
      </c>
      <c r="I35" s="260">
        <f>H35/$H$37</f>
        <v>0.25404180797526099</v>
      </c>
      <c r="J35" s="260">
        <v>0.25812212601529</v>
      </c>
      <c r="K35" s="260">
        <v>0.25700000000000001</v>
      </c>
    </row>
    <row r="36" spans="1:17">
      <c r="A36" s="257"/>
      <c r="B36" s="258"/>
      <c r="C36" s="259"/>
      <c r="D36" s="258"/>
      <c r="E36" s="258"/>
      <c r="F36" s="258"/>
      <c r="G36" s="259"/>
      <c r="H36" s="258"/>
      <c r="I36" s="260"/>
      <c r="J36" s="260"/>
      <c r="K36" s="260"/>
    </row>
    <row r="37" spans="1:17" s="95" customFormat="1">
      <c r="A37" s="265" t="s">
        <v>317</v>
      </c>
      <c r="B37" s="258">
        <f>B29+B35</f>
        <v>2313869803</v>
      </c>
      <c r="C37" s="259">
        <f>B37/$B$37</f>
        <v>1</v>
      </c>
      <c r="D37" s="258">
        <f t="shared" ref="D37:H37" si="8">D29+D35</f>
        <v>21505653</v>
      </c>
      <c r="E37" s="258">
        <f t="shared" si="8"/>
        <v>121531901</v>
      </c>
      <c r="F37" s="258">
        <f t="shared" si="8"/>
        <v>143037554</v>
      </c>
      <c r="G37" s="259">
        <f>F37/$F$37</f>
        <v>1</v>
      </c>
      <c r="H37" s="258">
        <f t="shared" si="8"/>
        <v>2456907357</v>
      </c>
      <c r="I37" s="260">
        <f>H37/$H$37</f>
        <v>1</v>
      </c>
      <c r="J37" s="260">
        <v>1</v>
      </c>
      <c r="K37" s="260"/>
    </row>
    <row r="38" spans="1:17" s="95" customFormat="1">
      <c r="A38" s="265"/>
      <c r="B38" s="258"/>
      <c r="C38" s="259"/>
      <c r="D38" s="258"/>
      <c r="E38" s="258"/>
      <c r="F38" s="258"/>
      <c r="G38" s="259"/>
      <c r="H38" s="258"/>
      <c r="I38" s="260"/>
      <c r="J38" s="260"/>
      <c r="K38" s="260"/>
    </row>
    <row r="39" spans="1:17" s="95" customFormat="1">
      <c r="A39" s="266" t="s">
        <v>389</v>
      </c>
      <c r="B39" s="363">
        <v>184360</v>
      </c>
      <c r="C39" s="267"/>
      <c r="D39" s="363">
        <v>14600</v>
      </c>
      <c r="E39" s="363">
        <v>323</v>
      </c>
      <c r="F39" s="363">
        <f>D39+E39</f>
        <v>14923</v>
      </c>
      <c r="G39" s="363"/>
      <c r="H39" s="363">
        <f>B39+F39</f>
        <v>199283</v>
      </c>
      <c r="I39" s="363"/>
      <c r="J39" s="268"/>
      <c r="K39" s="268"/>
    </row>
    <row r="40" spans="1:17">
      <c r="A40" s="151" t="s">
        <v>390</v>
      </c>
      <c r="B40" s="183">
        <f>B37/B39</f>
        <v>12550.82340529399</v>
      </c>
      <c r="C40" s="269"/>
      <c r="D40" s="183">
        <f t="shared" ref="D40:H40" si="9">D37/D39</f>
        <v>1472.9899315068494</v>
      </c>
      <c r="E40" s="183">
        <f t="shared" si="9"/>
        <v>376259.75541795668</v>
      </c>
      <c r="F40" s="183">
        <f t="shared" si="9"/>
        <v>9585.0401393821612</v>
      </c>
      <c r="G40" s="183"/>
      <c r="H40" s="183">
        <f t="shared" si="9"/>
        <v>12328.735301054279</v>
      </c>
      <c r="I40" s="270"/>
      <c r="J40" s="271"/>
      <c r="K40" s="268"/>
    </row>
    <row r="41" spans="1:17">
      <c r="A41" s="151"/>
      <c r="B41" s="258"/>
      <c r="C41" s="272"/>
      <c r="D41" s="258"/>
      <c r="E41" s="258"/>
      <c r="F41" s="258"/>
      <c r="G41" s="258"/>
      <c r="I41" s="273"/>
      <c r="J41" s="271"/>
      <c r="K41" s="268"/>
    </row>
    <row r="42" spans="1:17">
      <c r="D42" s="276"/>
      <c r="F42" s="276"/>
      <c r="H42" s="376"/>
    </row>
    <row r="43" spans="1:17" s="176" customFormat="1">
      <c r="A43" s="284" t="s">
        <v>391</v>
      </c>
      <c r="B43" s="285"/>
      <c r="C43" s="286"/>
      <c r="D43" s="285"/>
      <c r="E43" s="195"/>
      <c r="F43" s="195"/>
      <c r="G43" s="195"/>
      <c r="H43" s="287"/>
      <c r="I43" s="196"/>
      <c r="J43" s="288"/>
      <c r="K43" s="200"/>
    </row>
    <row r="44" spans="1:17" s="234" customFormat="1" ht="12" customHeight="1">
      <c r="A44" s="390" t="s">
        <v>379</v>
      </c>
      <c r="B44" s="391"/>
      <c r="C44" s="391"/>
      <c r="D44" s="391"/>
      <c r="E44" s="391"/>
      <c r="F44" s="391"/>
      <c r="G44" s="391"/>
      <c r="H44" s="391"/>
      <c r="I44" s="391"/>
      <c r="J44" s="391"/>
      <c r="K44" s="391"/>
      <c r="L44" s="391"/>
      <c r="M44" s="391"/>
      <c r="N44" s="233"/>
      <c r="O44" s="233"/>
      <c r="P44" s="233"/>
    </row>
    <row r="45" spans="1:17" s="234" customFormat="1" ht="12" customHeight="1">
      <c r="A45" s="385"/>
      <c r="B45" s="386"/>
      <c r="C45" s="386"/>
      <c r="D45" s="386"/>
      <c r="E45" s="386"/>
      <c r="F45" s="386"/>
      <c r="G45" s="386"/>
      <c r="H45" s="386"/>
      <c r="I45" s="386"/>
      <c r="J45" s="386"/>
      <c r="K45" s="386"/>
      <c r="L45" s="386"/>
      <c r="M45" s="386"/>
      <c r="N45" s="233"/>
      <c r="O45" s="233"/>
      <c r="P45" s="233"/>
    </row>
    <row r="46" spans="1:17" s="234" customFormat="1">
      <c r="A46" s="10" t="s">
        <v>392</v>
      </c>
      <c r="B46" s="289"/>
      <c r="C46" s="290"/>
      <c r="D46" s="289"/>
      <c r="E46" s="289"/>
      <c r="F46" s="289"/>
      <c r="G46" s="289"/>
      <c r="H46" s="289"/>
      <c r="I46" s="289"/>
      <c r="J46" s="289"/>
      <c r="K46" s="289"/>
      <c r="L46" s="291"/>
      <c r="M46" s="291"/>
      <c r="N46" s="291"/>
      <c r="O46" s="291"/>
      <c r="P46" s="291"/>
      <c r="Q46" s="291"/>
    </row>
    <row r="47" spans="1:17" s="234" customFormat="1">
      <c r="A47" s="100"/>
      <c r="B47" s="289"/>
      <c r="C47" s="290"/>
      <c r="D47" s="289"/>
      <c r="E47" s="289"/>
      <c r="F47" s="289"/>
      <c r="G47" s="289"/>
      <c r="H47" s="289"/>
      <c r="I47" s="289"/>
      <c r="J47" s="289"/>
      <c r="K47" s="289"/>
      <c r="L47" s="291"/>
      <c r="M47" s="291"/>
      <c r="N47" s="291"/>
      <c r="O47" s="291"/>
      <c r="P47" s="291"/>
      <c r="Q47" s="291"/>
    </row>
    <row r="48" spans="1:17">
      <c r="D48" s="173"/>
      <c r="E48" s="204"/>
    </row>
  </sheetData>
  <mergeCells count="1">
    <mergeCell ref="A44:M44"/>
  </mergeCells>
  <pageMargins left="0.7" right="0.7" top="0.75" bottom="0.75" header="0.3" footer="0.3"/>
  <pageSetup orientation="portrait" horizontalDpi="4294967293" verticalDpi="0" r:id="rId1"/>
  <ignoredErrors>
    <ignoredError sqref="C35:C37 G35:G37 C29:G2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328936-CDDA-44B5-B557-7A6D21E97B48}"/>
</file>

<file path=customXml/itemProps2.xml><?xml version="1.0" encoding="utf-8"?>
<ds:datastoreItem xmlns:ds="http://schemas.openxmlformats.org/officeDocument/2006/customXml" ds:itemID="{53738238-D986-48A7-BFAF-38A68B57B4AC}"/>
</file>

<file path=customXml/itemProps3.xml><?xml version="1.0" encoding="utf-8"?>
<ds:datastoreItem xmlns:ds="http://schemas.openxmlformats.org/officeDocument/2006/customXml" ds:itemID="{3170FBD7-E3B6-4444-831D-B9FDFC51E4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Emad Attiah</dc:creator>
  <cp:keywords/>
  <dc:description/>
  <cp:lastModifiedBy/>
  <cp:revision/>
  <dcterms:created xsi:type="dcterms:W3CDTF">2017-07-13T18:49:33Z</dcterms:created>
  <dcterms:modified xsi:type="dcterms:W3CDTF">2020-11-30T17:34:24Z</dcterms:modified>
  <cp:category/>
  <cp:contentStatus/>
</cp:coreProperties>
</file>