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03"/>
  <workbookPr/>
  <mc:AlternateContent xmlns:mc="http://schemas.openxmlformats.org/markup-compatibility/2006">
    <mc:Choice Requires="x15">
      <x15ac:absPath xmlns:x15ac="http://schemas.microsoft.com/office/spreadsheetml/2010/11/ac" url="K:\Data Requests\Padmaja Maganti\SFY2022\2021.2195-Janice Norris-Annual Tables Report - All Other Sections SFY2021\Programs &amp; Reports\"/>
    </mc:Choice>
  </mc:AlternateContent>
  <xr:revisionPtr revIDLastSave="0" documentId="8_{7099061B-EE99-4D7F-BA0D-18736C314E68}" xr6:coauthVersionLast="47" xr6:coauthVersionMax="47" xr10:uidLastSave="{00000000-0000-0000-0000-000000000000}"/>
  <bookViews>
    <workbookView xWindow="-120" yWindow="-120" windowWidth="29040" windowHeight="15840" tabRatio="841"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9 Exp by Eligibility Grp" sheetId="16" r:id="rId7"/>
    <sheet name="Table 10 Exp by Service Categ" sheetId="1" r:id="rId8"/>
    <sheet name="Table 11 Exp for Elderly" sheetId="2" r:id="rId9"/>
    <sheet name="Table 12 Exp Blind Disabled" sheetId="3" r:id="rId10"/>
    <sheet name="Table 13 Exp for Fam. &amp; Child." sheetId="4" r:id="rId11"/>
    <sheet name="Table 14 Exp MedSol,Alien,Adju" sheetId="8" r:id="rId12"/>
  </sheets>
  <definedNames>
    <definedName name="_xlnm._FilterDatabase" localSheetId="4" hidden="1">'Table 7 Elig. &amp; Prgm Payments'!$A$8:$BE$8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0" i="15" l="1"/>
  <c r="N55" i="9"/>
  <c r="M55" i="9"/>
  <c r="L55" i="9"/>
  <c r="K55" i="9"/>
  <c r="J55" i="9"/>
  <c r="I55" i="9"/>
  <c r="H55" i="9"/>
  <c r="G55" i="9"/>
  <c r="F55" i="9"/>
  <c r="F54" i="9"/>
  <c r="E55" i="9"/>
  <c r="D55" i="9"/>
  <c r="C55" i="9"/>
  <c r="B55" i="9"/>
  <c r="O51" i="9"/>
  <c r="L30" i="4"/>
  <c r="F19" i="5"/>
  <c r="C34" i="10"/>
  <c r="B34" i="10"/>
  <c r="E54" i="9" l="1"/>
  <c r="G54" i="9"/>
  <c r="H54" i="9"/>
  <c r="I54" i="9"/>
  <c r="J54" i="9"/>
  <c r="K54" i="9"/>
  <c r="L54" i="9"/>
  <c r="M54" i="9"/>
  <c r="N54" i="9"/>
  <c r="D54" i="9"/>
  <c r="C54" i="9"/>
  <c r="B54" i="9"/>
  <c r="O50" i="9"/>
  <c r="F40" i="3" l="1"/>
  <c r="O49" i="9" l="1"/>
  <c r="P9" i="4"/>
  <c r="M53" i="9" l="1"/>
  <c r="L53" i="9"/>
  <c r="K53" i="9"/>
  <c r="J53" i="9"/>
  <c r="I53" i="9"/>
  <c r="H53" i="9"/>
  <c r="G53" i="9"/>
  <c r="F53" i="9"/>
  <c r="E53" i="9"/>
  <c r="D53" i="9"/>
  <c r="C53" i="9"/>
  <c r="B53" i="9"/>
  <c r="E10" i="16" l="1"/>
  <c r="E26" i="16" l="1"/>
  <c r="G26" i="16" s="1"/>
  <c r="B24" i="16"/>
  <c r="E23" i="16"/>
  <c r="G23" i="16" s="1"/>
  <c r="E22" i="16"/>
  <c r="G22" i="16" s="1"/>
  <c r="E21" i="16"/>
  <c r="G21" i="16" s="1"/>
  <c r="E20" i="16"/>
  <c r="G20" i="16" s="1"/>
  <c r="E19" i="16"/>
  <c r="G19" i="16" s="1"/>
  <c r="E18" i="16"/>
  <c r="G18" i="16" s="1"/>
  <c r="B16" i="16"/>
  <c r="E15" i="16"/>
  <c r="G15" i="16" s="1"/>
  <c r="E14" i="16"/>
  <c r="G14" i="16" s="1"/>
  <c r="B12" i="16"/>
  <c r="E11" i="16"/>
  <c r="G11" i="16" s="1"/>
  <c r="G10" i="16"/>
  <c r="D110" i="15"/>
  <c r="C110" i="15"/>
  <c r="I108" i="15"/>
  <c r="H108" i="15" s="1"/>
  <c r="F108" i="15"/>
  <c r="E108" i="15"/>
  <c r="I107" i="15"/>
  <c r="H107" i="15" s="1"/>
  <c r="F107" i="15"/>
  <c r="E107" i="15"/>
  <c r="I106" i="15"/>
  <c r="H106" i="15" s="1"/>
  <c r="F106" i="15"/>
  <c r="E106" i="15"/>
  <c r="I105" i="15"/>
  <c r="H105" i="15" s="1"/>
  <c r="F105" i="15"/>
  <c r="E105" i="15"/>
  <c r="I104" i="15"/>
  <c r="H104" i="15" s="1"/>
  <c r="F104" i="15"/>
  <c r="E104" i="15"/>
  <c r="I103" i="15"/>
  <c r="H103" i="15" s="1"/>
  <c r="F103" i="15"/>
  <c r="E103" i="15"/>
  <c r="I102" i="15"/>
  <c r="H102" i="15" s="1"/>
  <c r="F102" i="15"/>
  <c r="E102" i="15"/>
  <c r="I101" i="15"/>
  <c r="H101" i="15" s="1"/>
  <c r="F101" i="15"/>
  <c r="E101" i="15"/>
  <c r="I100" i="15"/>
  <c r="H100" i="15" s="1"/>
  <c r="F100" i="15"/>
  <c r="E100" i="15"/>
  <c r="I99" i="15"/>
  <c r="H99" i="15" s="1"/>
  <c r="F99" i="15"/>
  <c r="E99" i="15"/>
  <c r="I98" i="15"/>
  <c r="H98" i="15" s="1"/>
  <c r="F98" i="15"/>
  <c r="E98" i="15"/>
  <c r="I97" i="15"/>
  <c r="H97" i="15" s="1"/>
  <c r="F97" i="15"/>
  <c r="E97" i="15"/>
  <c r="I96" i="15"/>
  <c r="H96" i="15" s="1"/>
  <c r="F96" i="15"/>
  <c r="E96" i="15"/>
  <c r="I95" i="15"/>
  <c r="H95" i="15" s="1"/>
  <c r="F95" i="15"/>
  <c r="E95" i="15"/>
  <c r="I94" i="15"/>
  <c r="H94" i="15" s="1"/>
  <c r="F94" i="15"/>
  <c r="E94" i="15"/>
  <c r="I93" i="15"/>
  <c r="H93" i="15" s="1"/>
  <c r="F93" i="15"/>
  <c r="E93" i="15"/>
  <c r="I92" i="15"/>
  <c r="H92" i="15" s="1"/>
  <c r="F92" i="15"/>
  <c r="E92" i="15"/>
  <c r="I91" i="15"/>
  <c r="H91" i="15" s="1"/>
  <c r="F91" i="15"/>
  <c r="E91" i="15"/>
  <c r="I90" i="15"/>
  <c r="H90" i="15" s="1"/>
  <c r="F90" i="15"/>
  <c r="E90" i="15"/>
  <c r="I89" i="15"/>
  <c r="H89" i="15" s="1"/>
  <c r="F89" i="15"/>
  <c r="E89" i="15"/>
  <c r="I88" i="15"/>
  <c r="H88" i="15" s="1"/>
  <c r="F88" i="15"/>
  <c r="E88" i="15"/>
  <c r="I87" i="15"/>
  <c r="H87" i="15" s="1"/>
  <c r="F87" i="15"/>
  <c r="E87" i="15"/>
  <c r="I86" i="15"/>
  <c r="H86" i="15" s="1"/>
  <c r="F86" i="15"/>
  <c r="E86" i="15"/>
  <c r="I85" i="15"/>
  <c r="H85" i="15" s="1"/>
  <c r="F85" i="15"/>
  <c r="E85" i="15"/>
  <c r="I84" i="15"/>
  <c r="H84" i="15" s="1"/>
  <c r="F84" i="15"/>
  <c r="E84" i="15"/>
  <c r="I83" i="15"/>
  <c r="H83" i="15" s="1"/>
  <c r="F83" i="15"/>
  <c r="E83" i="15"/>
  <c r="I82" i="15"/>
  <c r="H82" i="15" s="1"/>
  <c r="F82" i="15"/>
  <c r="E82" i="15"/>
  <c r="I81" i="15"/>
  <c r="H81" i="15" s="1"/>
  <c r="F81" i="15"/>
  <c r="E81" i="15"/>
  <c r="I80" i="15"/>
  <c r="H80" i="15" s="1"/>
  <c r="F80" i="15"/>
  <c r="E80" i="15"/>
  <c r="I79" i="15"/>
  <c r="H79" i="15" s="1"/>
  <c r="F79" i="15"/>
  <c r="E79" i="15"/>
  <c r="I78" i="15"/>
  <c r="H78" i="15" s="1"/>
  <c r="F78" i="15"/>
  <c r="E78" i="15"/>
  <c r="I77" i="15"/>
  <c r="H77" i="15" s="1"/>
  <c r="F77" i="15"/>
  <c r="E77" i="15"/>
  <c r="I76" i="15"/>
  <c r="H76" i="15" s="1"/>
  <c r="F76" i="15"/>
  <c r="E76" i="15"/>
  <c r="I75" i="15"/>
  <c r="H75" i="15" s="1"/>
  <c r="F75" i="15"/>
  <c r="E75" i="15"/>
  <c r="I74" i="15"/>
  <c r="H74" i="15" s="1"/>
  <c r="F74" i="15"/>
  <c r="E74" i="15"/>
  <c r="I73" i="15"/>
  <c r="H73" i="15" s="1"/>
  <c r="F73" i="15"/>
  <c r="E73" i="15"/>
  <c r="I72" i="15"/>
  <c r="H72" i="15" s="1"/>
  <c r="F72" i="15"/>
  <c r="E72" i="15"/>
  <c r="I71" i="15"/>
  <c r="H71" i="15" s="1"/>
  <c r="F71" i="15"/>
  <c r="E71" i="15"/>
  <c r="I70" i="15"/>
  <c r="H70" i="15" s="1"/>
  <c r="F70" i="15"/>
  <c r="E70" i="15"/>
  <c r="I69" i="15"/>
  <c r="H69" i="15" s="1"/>
  <c r="F69" i="15"/>
  <c r="E69" i="15"/>
  <c r="I68" i="15"/>
  <c r="H68" i="15" s="1"/>
  <c r="F68" i="15"/>
  <c r="E68" i="15"/>
  <c r="I67" i="15"/>
  <c r="H67" i="15" s="1"/>
  <c r="F67" i="15"/>
  <c r="E67" i="15"/>
  <c r="I66" i="15"/>
  <c r="H66" i="15" s="1"/>
  <c r="F66" i="15"/>
  <c r="E66" i="15"/>
  <c r="I65" i="15"/>
  <c r="H65" i="15" s="1"/>
  <c r="F65" i="15"/>
  <c r="E65" i="15"/>
  <c r="I64" i="15"/>
  <c r="H64" i="15" s="1"/>
  <c r="F64" i="15"/>
  <c r="E64" i="15"/>
  <c r="I63" i="15"/>
  <c r="H63" i="15" s="1"/>
  <c r="F63" i="15"/>
  <c r="E63" i="15"/>
  <c r="I62" i="15"/>
  <c r="H62" i="15" s="1"/>
  <c r="F62" i="15"/>
  <c r="E62" i="15"/>
  <c r="I61" i="15"/>
  <c r="H61" i="15" s="1"/>
  <c r="F61" i="15"/>
  <c r="E61" i="15"/>
  <c r="I60" i="15"/>
  <c r="H60" i="15" s="1"/>
  <c r="F60" i="15"/>
  <c r="E60" i="15"/>
  <c r="I59" i="15"/>
  <c r="H59" i="15" s="1"/>
  <c r="F59" i="15"/>
  <c r="E59" i="15"/>
  <c r="I58" i="15"/>
  <c r="H58" i="15" s="1"/>
  <c r="F58" i="15"/>
  <c r="E58" i="15"/>
  <c r="I57" i="15"/>
  <c r="H57" i="15" s="1"/>
  <c r="F57" i="15"/>
  <c r="E57" i="15"/>
  <c r="I56" i="15"/>
  <c r="H56" i="15" s="1"/>
  <c r="F56" i="15"/>
  <c r="E56" i="15"/>
  <c r="I55" i="15"/>
  <c r="H55" i="15" s="1"/>
  <c r="F55" i="15"/>
  <c r="E55" i="15"/>
  <c r="I54" i="15"/>
  <c r="H54" i="15" s="1"/>
  <c r="F54" i="15"/>
  <c r="E54" i="15"/>
  <c r="I53" i="15"/>
  <c r="H53" i="15" s="1"/>
  <c r="F53" i="15"/>
  <c r="E53" i="15"/>
  <c r="I52" i="15"/>
  <c r="H52" i="15" s="1"/>
  <c r="F52" i="15"/>
  <c r="E52" i="15"/>
  <c r="I51" i="15"/>
  <c r="H51" i="15" s="1"/>
  <c r="F51" i="15"/>
  <c r="E51" i="15"/>
  <c r="I50" i="15"/>
  <c r="H50" i="15" s="1"/>
  <c r="F50" i="15"/>
  <c r="E50" i="15"/>
  <c r="I49" i="15"/>
  <c r="H49" i="15" s="1"/>
  <c r="F49" i="15"/>
  <c r="E49" i="15"/>
  <c r="I48" i="15"/>
  <c r="H48" i="15" s="1"/>
  <c r="F48" i="15"/>
  <c r="E48" i="15"/>
  <c r="I47" i="15"/>
  <c r="H47" i="15" s="1"/>
  <c r="F47" i="15"/>
  <c r="E47" i="15"/>
  <c r="I46" i="15"/>
  <c r="H46" i="15" s="1"/>
  <c r="F46" i="15"/>
  <c r="E46" i="15"/>
  <c r="I45" i="15"/>
  <c r="H45" i="15" s="1"/>
  <c r="F45" i="15"/>
  <c r="E45" i="15"/>
  <c r="I44" i="15"/>
  <c r="H44" i="15" s="1"/>
  <c r="F44" i="15"/>
  <c r="E44" i="15"/>
  <c r="I43" i="15"/>
  <c r="H43" i="15" s="1"/>
  <c r="F43" i="15"/>
  <c r="E43" i="15"/>
  <c r="I42" i="15"/>
  <c r="H42" i="15" s="1"/>
  <c r="F42" i="15"/>
  <c r="E42" i="15"/>
  <c r="I41" i="15"/>
  <c r="H41" i="15" s="1"/>
  <c r="F41" i="15"/>
  <c r="E41" i="15"/>
  <c r="I40" i="15"/>
  <c r="H40" i="15" s="1"/>
  <c r="F40" i="15"/>
  <c r="E40" i="15"/>
  <c r="I39" i="15"/>
  <c r="H39" i="15" s="1"/>
  <c r="F39" i="15"/>
  <c r="E39" i="15"/>
  <c r="I38" i="15"/>
  <c r="H38" i="15" s="1"/>
  <c r="F38" i="15"/>
  <c r="E38" i="15"/>
  <c r="I37" i="15"/>
  <c r="H37" i="15" s="1"/>
  <c r="F37" i="15"/>
  <c r="E37" i="15"/>
  <c r="I36" i="15"/>
  <c r="H36" i="15" s="1"/>
  <c r="F36" i="15"/>
  <c r="E36" i="15"/>
  <c r="I35" i="15"/>
  <c r="H35" i="15" s="1"/>
  <c r="F35" i="15"/>
  <c r="E35" i="15"/>
  <c r="I34" i="15"/>
  <c r="H34" i="15" s="1"/>
  <c r="F34" i="15"/>
  <c r="E34" i="15"/>
  <c r="I33" i="15"/>
  <c r="H33" i="15" s="1"/>
  <c r="F33" i="15"/>
  <c r="E33" i="15"/>
  <c r="I32" i="15"/>
  <c r="H32" i="15" s="1"/>
  <c r="F32" i="15"/>
  <c r="E32" i="15"/>
  <c r="I31" i="15"/>
  <c r="H31" i="15" s="1"/>
  <c r="F31" i="15"/>
  <c r="E31" i="15"/>
  <c r="I30" i="15"/>
  <c r="H30" i="15" s="1"/>
  <c r="F30" i="15"/>
  <c r="E30" i="15"/>
  <c r="I29" i="15"/>
  <c r="H29" i="15" s="1"/>
  <c r="F29" i="15"/>
  <c r="E29" i="15"/>
  <c r="I28" i="15"/>
  <c r="H28" i="15" s="1"/>
  <c r="F28" i="15"/>
  <c r="E28" i="15"/>
  <c r="I27" i="15"/>
  <c r="H27" i="15" s="1"/>
  <c r="F27" i="15"/>
  <c r="E27" i="15"/>
  <c r="I26" i="15"/>
  <c r="H26" i="15" s="1"/>
  <c r="F26" i="15"/>
  <c r="E26" i="15"/>
  <c r="I25" i="15"/>
  <c r="H25" i="15" s="1"/>
  <c r="F25" i="15"/>
  <c r="E25" i="15"/>
  <c r="I24" i="15"/>
  <c r="H24" i="15" s="1"/>
  <c r="F24" i="15"/>
  <c r="E24" i="15"/>
  <c r="I23" i="15"/>
  <c r="H23" i="15" s="1"/>
  <c r="F23" i="15"/>
  <c r="E23" i="15"/>
  <c r="I22" i="15"/>
  <c r="H22" i="15" s="1"/>
  <c r="F22" i="15"/>
  <c r="E22" i="15"/>
  <c r="I21" i="15"/>
  <c r="H21" i="15" s="1"/>
  <c r="F21" i="15"/>
  <c r="E21" i="15"/>
  <c r="I20" i="15"/>
  <c r="H20" i="15" s="1"/>
  <c r="F20" i="15"/>
  <c r="E20" i="15"/>
  <c r="I19" i="15"/>
  <c r="H19" i="15" s="1"/>
  <c r="F19" i="15"/>
  <c r="E19" i="15"/>
  <c r="I18" i="15"/>
  <c r="H18" i="15" s="1"/>
  <c r="F18" i="15"/>
  <c r="E18" i="15"/>
  <c r="I17" i="15"/>
  <c r="H17" i="15" s="1"/>
  <c r="F17" i="15"/>
  <c r="E17" i="15"/>
  <c r="I16" i="15"/>
  <c r="H16" i="15" s="1"/>
  <c r="F16" i="15"/>
  <c r="E16" i="15"/>
  <c r="I15" i="15"/>
  <c r="H15" i="15" s="1"/>
  <c r="F15" i="15"/>
  <c r="E15" i="15"/>
  <c r="I14" i="15"/>
  <c r="H14" i="15" s="1"/>
  <c r="F14" i="15"/>
  <c r="E14" i="15"/>
  <c r="I13" i="15"/>
  <c r="H13" i="15" s="1"/>
  <c r="F13" i="15"/>
  <c r="E13" i="15"/>
  <c r="I12" i="15"/>
  <c r="H12" i="15" s="1"/>
  <c r="F12" i="15"/>
  <c r="E12" i="15"/>
  <c r="I11" i="15"/>
  <c r="H11" i="15" s="1"/>
  <c r="F11" i="15"/>
  <c r="E11" i="15"/>
  <c r="I10" i="15"/>
  <c r="H10" i="15" s="1"/>
  <c r="F10" i="15"/>
  <c r="E10" i="15"/>
  <c r="I9" i="15"/>
  <c r="H9" i="15" s="1"/>
  <c r="F9" i="15"/>
  <c r="E9" i="15"/>
  <c r="B28" i="16" l="1"/>
  <c r="C23" i="16" s="1"/>
  <c r="C24" i="16" l="1"/>
  <c r="C15" i="16"/>
  <c r="C26" i="16"/>
  <c r="C16" i="16"/>
  <c r="E28" i="16"/>
  <c r="G28" i="16" s="1"/>
  <c r="C10" i="16"/>
  <c r="C11" i="16"/>
  <c r="C19" i="16"/>
  <c r="C18" i="16"/>
  <c r="C22" i="16"/>
  <c r="C21" i="16"/>
  <c r="C14" i="16"/>
  <c r="C12" i="16"/>
  <c r="C20" i="16"/>
  <c r="C28" i="16" l="1"/>
  <c r="D32" i="1" l="1"/>
  <c r="B36" i="8" l="1"/>
  <c r="I32" i="1" l="1"/>
  <c r="E32" i="1"/>
  <c r="F32" i="1"/>
  <c r="G32" i="1"/>
  <c r="H32" i="1"/>
  <c r="J32" i="1"/>
  <c r="K32" i="1"/>
  <c r="L32" i="1"/>
  <c r="M32" i="1"/>
  <c r="N32" i="1"/>
  <c r="O32" i="1"/>
  <c r="P32" i="1"/>
  <c r="Q32" i="1"/>
  <c r="F10" i="5" l="1"/>
  <c r="F11" i="5"/>
  <c r="F13" i="5"/>
  <c r="F14" i="5"/>
  <c r="F15" i="5"/>
  <c r="F16" i="5"/>
  <c r="F17" i="5"/>
  <c r="F18" i="5"/>
  <c r="F20" i="5"/>
  <c r="F21" i="5"/>
  <c r="F22" i="5"/>
  <c r="F23" i="5"/>
  <c r="F24" i="5"/>
  <c r="F25" i="5"/>
  <c r="F26" i="5"/>
  <c r="F27" i="5"/>
  <c r="F28" i="5"/>
  <c r="F29" i="5"/>
  <c r="F30" i="5"/>
  <c r="D30" i="8" l="1"/>
  <c r="C30" i="8"/>
  <c r="B30" i="8"/>
  <c r="B38" i="8" l="1"/>
  <c r="B42" i="8" s="1"/>
  <c r="D36" i="8"/>
  <c r="D38" i="8" s="1"/>
  <c r="D42" i="8" s="1"/>
  <c r="C36" i="8"/>
  <c r="C38" i="8" s="1"/>
  <c r="C42" i="8" s="1"/>
  <c r="N47" i="9" l="1"/>
  <c r="N45" i="9"/>
  <c r="N44" i="9"/>
  <c r="O43" i="9"/>
  <c r="O42" i="9"/>
  <c r="O41" i="9"/>
  <c r="O40" i="9"/>
  <c r="O39" i="9"/>
  <c r="O38" i="9"/>
  <c r="E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48" i="9" l="1"/>
  <c r="O45" i="9"/>
  <c r="O46" i="9"/>
  <c r="O47" i="9"/>
  <c r="N53" i="9"/>
  <c r="I38" i="1" l="1"/>
  <c r="I40" i="1" s="1"/>
  <c r="P21" i="4"/>
  <c r="P11" i="4"/>
  <c r="P12" i="4"/>
  <c r="P35" i="4"/>
  <c r="P34" i="4"/>
  <c r="P33" i="4"/>
  <c r="P10" i="4"/>
  <c r="P13" i="4"/>
  <c r="P14" i="4"/>
  <c r="P15" i="4"/>
  <c r="P16" i="4"/>
  <c r="P17" i="4"/>
  <c r="P18" i="4"/>
  <c r="P19" i="4"/>
  <c r="P20" i="4"/>
  <c r="P22" i="4"/>
  <c r="P23" i="4"/>
  <c r="P24" i="4"/>
  <c r="P25" i="4"/>
  <c r="P26" i="4"/>
  <c r="P27" i="4"/>
  <c r="P28" i="4"/>
  <c r="P29" i="4"/>
  <c r="I42" i="1"/>
  <c r="D36" i="4"/>
  <c r="F36" i="4"/>
  <c r="H36" i="4"/>
  <c r="J36" i="4"/>
  <c r="L36" i="4"/>
  <c r="N36" i="4"/>
  <c r="B36" i="4"/>
  <c r="P36" i="4" l="1"/>
  <c r="P30" i="4"/>
  <c r="D30" i="4"/>
  <c r="F30" i="4"/>
  <c r="H30" i="4"/>
  <c r="J30" i="4"/>
  <c r="N30" i="4"/>
  <c r="B30" i="4"/>
  <c r="F11" i="3"/>
  <c r="F10" i="3"/>
  <c r="F12" i="3"/>
  <c r="F13" i="3"/>
  <c r="F14" i="3"/>
  <c r="F15" i="3"/>
  <c r="F16" i="3"/>
  <c r="F17" i="3"/>
  <c r="F18" i="3"/>
  <c r="F19" i="3"/>
  <c r="F20" i="3"/>
  <c r="F21" i="3"/>
  <c r="F22" i="3"/>
  <c r="F23" i="3"/>
  <c r="F24" i="3"/>
  <c r="F25" i="3"/>
  <c r="F26" i="3"/>
  <c r="F27" i="3"/>
  <c r="F28" i="3"/>
  <c r="F29" i="3"/>
  <c r="F33" i="3"/>
  <c r="F34" i="3"/>
  <c r="F35" i="3"/>
  <c r="F9" i="3"/>
  <c r="D36" i="3"/>
  <c r="B36" i="3"/>
  <c r="B30" i="3"/>
  <c r="D30" i="3"/>
  <c r="F39" i="2"/>
  <c r="H39" i="2" s="1"/>
  <c r="F26" i="2"/>
  <c r="H26" i="2" s="1"/>
  <c r="F15" i="2"/>
  <c r="H15" i="2" s="1"/>
  <c r="F34" i="2"/>
  <c r="F33" i="2"/>
  <c r="H33" i="2" s="1"/>
  <c r="F32" i="2"/>
  <c r="H32" i="2" s="1"/>
  <c r="D35" i="2"/>
  <c r="E35" i="2"/>
  <c r="B35" i="2"/>
  <c r="F9" i="2"/>
  <c r="H9" i="2" s="1"/>
  <c r="F10" i="2"/>
  <c r="H10" i="2" s="1"/>
  <c r="F12" i="2"/>
  <c r="H12" i="2" s="1"/>
  <c r="F13" i="2"/>
  <c r="F14" i="2"/>
  <c r="H14" i="2" s="1"/>
  <c r="F16" i="2"/>
  <c r="H16" i="2" s="1"/>
  <c r="F17" i="2"/>
  <c r="H17" i="2" s="1"/>
  <c r="F18" i="2"/>
  <c r="H18" i="2" s="1"/>
  <c r="F19" i="2"/>
  <c r="H19" i="2" s="1"/>
  <c r="F20" i="2"/>
  <c r="H20" i="2" s="1"/>
  <c r="F21" i="2"/>
  <c r="H21" i="2" s="1"/>
  <c r="F22" i="2"/>
  <c r="H22" i="2" s="1"/>
  <c r="F23" i="2"/>
  <c r="H23" i="2" s="1"/>
  <c r="F24" i="2"/>
  <c r="H24" i="2" s="1"/>
  <c r="F25" i="2"/>
  <c r="H25" i="2" s="1"/>
  <c r="F27" i="2"/>
  <c r="H27" i="2" s="1"/>
  <c r="F28" i="2"/>
  <c r="H28" i="2" s="1"/>
  <c r="F8" i="2"/>
  <c r="H8" i="2" s="1"/>
  <c r="D29" i="2"/>
  <c r="E29" i="2"/>
  <c r="B29" i="2"/>
  <c r="B38" i="3" l="1"/>
  <c r="C11" i="3" s="1"/>
  <c r="D38" i="3"/>
  <c r="D41" i="3" s="1"/>
  <c r="D38" i="4"/>
  <c r="E30" i="4" s="1"/>
  <c r="B38" i="4"/>
  <c r="C30" i="4" s="1"/>
  <c r="N38" i="4"/>
  <c r="O30" i="4" s="1"/>
  <c r="L38" i="4"/>
  <c r="M30" i="4" s="1"/>
  <c r="J38" i="4"/>
  <c r="K30" i="4" s="1"/>
  <c r="F38" i="4"/>
  <c r="H38" i="4"/>
  <c r="I30" i="4" s="1"/>
  <c r="P38" i="4"/>
  <c r="F36" i="3"/>
  <c r="F30" i="3"/>
  <c r="D37" i="2"/>
  <c r="D40" i="2" s="1"/>
  <c r="B37" i="2"/>
  <c r="B40" i="2" s="1"/>
  <c r="E37" i="2"/>
  <c r="E40" i="2" s="1"/>
  <c r="F35" i="2"/>
  <c r="H34" i="2"/>
  <c r="H35" i="2" s="1"/>
  <c r="F29" i="2"/>
  <c r="H13" i="2"/>
  <c r="H29" i="2" s="1"/>
  <c r="C17" i="3" l="1"/>
  <c r="C10" i="3"/>
  <c r="C19" i="3"/>
  <c r="E24" i="3"/>
  <c r="E16" i="3"/>
  <c r="C21" i="3"/>
  <c r="C29" i="3"/>
  <c r="C28" i="3"/>
  <c r="C33" i="3"/>
  <c r="C16" i="3"/>
  <c r="C38" i="3"/>
  <c r="C22" i="3"/>
  <c r="C20" i="3"/>
  <c r="C18" i="3"/>
  <c r="E19" i="3"/>
  <c r="B41" i="3"/>
  <c r="C15" i="3"/>
  <c r="C24" i="3"/>
  <c r="C25" i="3"/>
  <c r="C26" i="3"/>
  <c r="C9" i="3"/>
  <c r="E20" i="3"/>
  <c r="C14" i="3"/>
  <c r="C12" i="3"/>
  <c r="C13" i="3"/>
  <c r="C23" i="3"/>
  <c r="C34" i="3"/>
  <c r="C35" i="3"/>
  <c r="C36" i="3"/>
  <c r="C30" i="3"/>
  <c r="C27" i="3"/>
  <c r="E13" i="3"/>
  <c r="E35" i="3"/>
  <c r="E38" i="3"/>
  <c r="E10" i="3"/>
  <c r="E28" i="3"/>
  <c r="E30" i="3"/>
  <c r="E11" i="3"/>
  <c r="E14" i="3"/>
  <c r="E18" i="3"/>
  <c r="E27" i="3"/>
  <c r="E29" i="3"/>
  <c r="E21" i="3"/>
  <c r="E22" i="3"/>
  <c r="E17" i="3"/>
  <c r="E26" i="3"/>
  <c r="E9" i="3"/>
  <c r="E15" i="3"/>
  <c r="E23" i="3"/>
  <c r="E25" i="3"/>
  <c r="E36" i="3"/>
  <c r="E33" i="3"/>
  <c r="E12" i="3"/>
  <c r="E34" i="3"/>
  <c r="B42" i="4"/>
  <c r="C13" i="4"/>
  <c r="C21" i="4"/>
  <c r="C29" i="4"/>
  <c r="C15" i="4"/>
  <c r="C33" i="4"/>
  <c r="C16" i="4"/>
  <c r="C24" i="4"/>
  <c r="C25" i="4"/>
  <c r="C10" i="4"/>
  <c r="C9" i="4"/>
  <c r="C14" i="4"/>
  <c r="C22" i="4"/>
  <c r="C23" i="4"/>
  <c r="C26" i="4"/>
  <c r="C11" i="4"/>
  <c r="C19" i="4"/>
  <c r="C27" i="4"/>
  <c r="C38" i="4"/>
  <c r="C12" i="4"/>
  <c r="C20" i="4"/>
  <c r="C28" i="4"/>
  <c r="C34" i="4"/>
  <c r="C17" i="4"/>
  <c r="C35" i="4"/>
  <c r="C18" i="4"/>
  <c r="C36" i="4"/>
  <c r="L42" i="4"/>
  <c r="M15" i="4"/>
  <c r="M23" i="4"/>
  <c r="M33" i="4"/>
  <c r="M9" i="4"/>
  <c r="M17" i="4"/>
  <c r="M25" i="4"/>
  <c r="M35" i="4"/>
  <c r="M26" i="4"/>
  <c r="M27" i="4"/>
  <c r="M20" i="4"/>
  <c r="M28" i="4"/>
  <c r="M16" i="4"/>
  <c r="M24" i="4"/>
  <c r="M34" i="4"/>
  <c r="M18" i="4"/>
  <c r="M12" i="4"/>
  <c r="M13" i="4"/>
  <c r="M21" i="4"/>
  <c r="M29" i="4"/>
  <c r="M14" i="4"/>
  <c r="M22" i="4"/>
  <c r="M10" i="4"/>
  <c r="M11" i="4"/>
  <c r="M19" i="4"/>
  <c r="M38" i="4"/>
  <c r="M36" i="4"/>
  <c r="D42" i="4"/>
  <c r="E15" i="4"/>
  <c r="E23" i="4"/>
  <c r="E33" i="4"/>
  <c r="E17" i="4"/>
  <c r="E25" i="4"/>
  <c r="E35" i="4"/>
  <c r="E18" i="4"/>
  <c r="E19" i="4"/>
  <c r="E38" i="4"/>
  <c r="E20" i="4"/>
  <c r="E16" i="4"/>
  <c r="E24" i="4"/>
  <c r="E34" i="4"/>
  <c r="E26" i="4"/>
  <c r="E9" i="4"/>
  <c r="E13" i="4"/>
  <c r="E21" i="4"/>
  <c r="E29" i="4"/>
  <c r="E14" i="4"/>
  <c r="E22" i="4"/>
  <c r="E10" i="4"/>
  <c r="E36" i="4"/>
  <c r="E11" i="4"/>
  <c r="E27" i="4"/>
  <c r="E12" i="4"/>
  <c r="E28" i="4"/>
  <c r="H42" i="4"/>
  <c r="I11" i="4"/>
  <c r="I19" i="4"/>
  <c r="I27" i="4"/>
  <c r="I38" i="4"/>
  <c r="I13" i="4"/>
  <c r="I21" i="4"/>
  <c r="I9" i="4"/>
  <c r="I33" i="4"/>
  <c r="I16" i="4"/>
  <c r="I34" i="4"/>
  <c r="I12" i="4"/>
  <c r="I20" i="4"/>
  <c r="I28" i="4"/>
  <c r="I29" i="4"/>
  <c r="I17" i="4"/>
  <c r="I25" i="4"/>
  <c r="I35" i="4"/>
  <c r="I10" i="4"/>
  <c r="I18" i="4"/>
  <c r="I26" i="4"/>
  <c r="I14" i="4"/>
  <c r="I22" i="4"/>
  <c r="I15" i="4"/>
  <c r="I23" i="4"/>
  <c r="I24" i="4"/>
  <c r="I36" i="4"/>
  <c r="F42" i="4"/>
  <c r="G17" i="4"/>
  <c r="G25" i="4"/>
  <c r="G35" i="4"/>
  <c r="G11" i="4"/>
  <c r="G19" i="4"/>
  <c r="G38" i="4"/>
  <c r="G28" i="4"/>
  <c r="G29" i="4"/>
  <c r="G10" i="4"/>
  <c r="G18" i="4"/>
  <c r="G26" i="4"/>
  <c r="G27" i="4"/>
  <c r="G20" i="4"/>
  <c r="G9" i="4"/>
  <c r="G21" i="4"/>
  <c r="G15" i="4"/>
  <c r="G23" i="4"/>
  <c r="G33" i="4"/>
  <c r="G16" i="4"/>
  <c r="G24" i="4"/>
  <c r="G34" i="4"/>
  <c r="G12" i="4"/>
  <c r="G13" i="4"/>
  <c r="G14" i="4"/>
  <c r="G22" i="4"/>
  <c r="G36" i="4"/>
  <c r="J42" i="4"/>
  <c r="K13" i="4"/>
  <c r="K21" i="4"/>
  <c r="K29" i="4"/>
  <c r="K15" i="4"/>
  <c r="K33" i="4"/>
  <c r="K24" i="4"/>
  <c r="K17" i="4"/>
  <c r="K35" i="4"/>
  <c r="K18" i="4"/>
  <c r="K26" i="4"/>
  <c r="K14" i="4"/>
  <c r="K22" i="4"/>
  <c r="K9" i="4"/>
  <c r="K23" i="4"/>
  <c r="K34" i="4"/>
  <c r="K11" i="4"/>
  <c r="K19" i="4"/>
  <c r="K27" i="4"/>
  <c r="K38" i="4"/>
  <c r="K12" i="4"/>
  <c r="K20" i="4"/>
  <c r="K28" i="4"/>
  <c r="K16" i="4"/>
  <c r="K25" i="4"/>
  <c r="K10" i="4"/>
  <c r="K36" i="4"/>
  <c r="C35" i="2"/>
  <c r="G30" i="4"/>
  <c r="N42" i="4"/>
  <c r="O17" i="4"/>
  <c r="O25" i="4"/>
  <c r="O35" i="4"/>
  <c r="O11" i="4"/>
  <c r="O27" i="4"/>
  <c r="O38" i="4"/>
  <c r="O12" i="4"/>
  <c r="O21" i="4"/>
  <c r="O14" i="4"/>
  <c r="O10" i="4"/>
  <c r="O18" i="4"/>
  <c r="O26" i="4"/>
  <c r="O19" i="4"/>
  <c r="O20" i="4"/>
  <c r="O29" i="4"/>
  <c r="O15" i="4"/>
  <c r="O23" i="4"/>
  <c r="O33" i="4"/>
  <c r="O16" i="4"/>
  <c r="O24" i="4"/>
  <c r="O34" i="4"/>
  <c r="O9" i="4"/>
  <c r="O28" i="4"/>
  <c r="O13" i="4"/>
  <c r="O22" i="4"/>
  <c r="O36" i="4"/>
  <c r="P42" i="4"/>
  <c r="Q10" i="4"/>
  <c r="Q38" i="4"/>
  <c r="Q20" i="4"/>
  <c r="Q13" i="4"/>
  <c r="Q29" i="4"/>
  <c r="Q14" i="4"/>
  <c r="Q22" i="4"/>
  <c r="Q15" i="4"/>
  <c r="Q23" i="4"/>
  <c r="Q16" i="4"/>
  <c r="Q24" i="4"/>
  <c r="Q17" i="4"/>
  <c r="Q35" i="4"/>
  <c r="Q12" i="4"/>
  <c r="Q11" i="4"/>
  <c r="Q21" i="4"/>
  <c r="Q27" i="4"/>
  <c r="Q9" i="4"/>
  <c r="Q18" i="4"/>
  <c r="Q28" i="4"/>
  <c r="Q34" i="4"/>
  <c r="Q19" i="4"/>
  <c r="Q26" i="4"/>
  <c r="Q33" i="4"/>
  <c r="Q25" i="4"/>
  <c r="Q30" i="4"/>
  <c r="Q36" i="4"/>
  <c r="F38" i="3"/>
  <c r="C9" i="2"/>
  <c r="C17" i="2"/>
  <c r="C25" i="2"/>
  <c r="C8" i="2"/>
  <c r="C20" i="2"/>
  <c r="C14" i="2"/>
  <c r="C32" i="2"/>
  <c r="C10" i="2"/>
  <c r="C18" i="2"/>
  <c r="C26" i="2"/>
  <c r="C37" i="2"/>
  <c r="C11" i="2"/>
  <c r="C19" i="2"/>
  <c r="C12" i="2"/>
  <c r="C28" i="2"/>
  <c r="C13" i="2"/>
  <c r="C29" i="2"/>
  <c r="C15" i="2"/>
  <c r="C23" i="2"/>
  <c r="C33" i="2"/>
  <c r="C16" i="2"/>
  <c r="C24" i="2"/>
  <c r="C34" i="2"/>
  <c r="C27" i="2"/>
  <c r="C21" i="2"/>
  <c r="C22" i="2"/>
  <c r="H37" i="2"/>
  <c r="F37" i="2"/>
  <c r="F40" i="2" s="1"/>
  <c r="F41" i="3" l="1"/>
  <c r="G10" i="3"/>
  <c r="G26" i="3"/>
  <c r="G19" i="3"/>
  <c r="G18" i="3"/>
  <c r="G11" i="3"/>
  <c r="G27" i="3"/>
  <c r="G20" i="3"/>
  <c r="G17" i="3"/>
  <c r="G25" i="3"/>
  <c r="G35" i="3"/>
  <c r="G38" i="3"/>
  <c r="G12" i="3"/>
  <c r="G28" i="3"/>
  <c r="G9" i="3"/>
  <c r="G34" i="3"/>
  <c r="G21" i="3"/>
  <c r="G29" i="3"/>
  <c r="G15" i="3"/>
  <c r="G33" i="3"/>
  <c r="G14" i="3"/>
  <c r="G22" i="3"/>
  <c r="G24" i="3"/>
  <c r="G16" i="3"/>
  <c r="G23" i="3"/>
  <c r="G13" i="3"/>
  <c r="G30" i="3"/>
  <c r="G36" i="3"/>
  <c r="H40" i="2"/>
  <c r="G14" i="2"/>
  <c r="G22" i="2"/>
  <c r="G32" i="2"/>
  <c r="G16" i="2"/>
  <c r="G34" i="2"/>
  <c r="G17" i="2"/>
  <c r="G10" i="2"/>
  <c r="G18" i="2"/>
  <c r="G26" i="2"/>
  <c r="G37" i="2"/>
  <c r="G12" i="2"/>
  <c r="G20" i="2"/>
  <c r="G21" i="2"/>
  <c r="G15" i="2"/>
  <c r="G23" i="2"/>
  <c r="G33" i="2"/>
  <c r="G9" i="2"/>
  <c r="G11" i="2"/>
  <c r="G19" i="2"/>
  <c r="G27" i="2"/>
  <c r="G8" i="2"/>
  <c r="G28" i="2"/>
  <c r="G13" i="2"/>
  <c r="G29" i="2"/>
  <c r="G24" i="2"/>
  <c r="G25" i="2"/>
  <c r="I9" i="2"/>
  <c r="I17" i="2"/>
  <c r="I25" i="2"/>
  <c r="I27" i="2"/>
  <c r="I20" i="2"/>
  <c r="I13" i="2"/>
  <c r="I21" i="2"/>
  <c r="I29" i="2"/>
  <c r="I15" i="2"/>
  <c r="I23" i="2"/>
  <c r="I16" i="2"/>
  <c r="I34" i="2"/>
  <c r="I10" i="2"/>
  <c r="I18" i="2"/>
  <c r="I26" i="2"/>
  <c r="I37" i="2"/>
  <c r="I11" i="2"/>
  <c r="I8" i="2"/>
  <c r="I12" i="2"/>
  <c r="I14" i="2"/>
  <c r="I22" i="2"/>
  <c r="I32" i="2"/>
  <c r="I33" i="2"/>
  <c r="I24" i="2"/>
  <c r="I19" i="2"/>
  <c r="I28" i="2"/>
  <c r="I35" i="2"/>
  <c r="G35" i="2"/>
  <c r="B32" i="1" l="1"/>
  <c r="B42" i="1" s="1"/>
  <c r="D42" i="1"/>
  <c r="E42" i="1"/>
  <c r="F42" i="1"/>
  <c r="G42" i="1"/>
  <c r="H42" i="1"/>
  <c r="N42" i="1"/>
  <c r="O42" i="1"/>
  <c r="B38" i="1"/>
  <c r="D38" i="1"/>
  <c r="E38" i="1"/>
  <c r="F38" i="1"/>
  <c r="G38" i="1"/>
  <c r="H38" i="1"/>
  <c r="J38" i="1"/>
  <c r="K38" i="1"/>
  <c r="L38" i="1"/>
  <c r="M38" i="1"/>
  <c r="N38" i="1"/>
  <c r="O38" i="1"/>
  <c r="K40" i="1" l="1"/>
  <c r="J40" i="1"/>
  <c r="J42" i="1"/>
  <c r="H40" i="1"/>
  <c r="M40" i="1"/>
  <c r="M42" i="1"/>
  <c r="O40" i="1"/>
  <c r="G40" i="1"/>
  <c r="D40" i="1"/>
  <c r="K42" i="1"/>
  <c r="N40" i="1"/>
  <c r="L40" i="1"/>
  <c r="B40" i="1"/>
  <c r="C37" i="1" s="1"/>
  <c r="L42" i="1"/>
  <c r="F40" i="1"/>
  <c r="E40" i="1"/>
  <c r="Q38" i="1"/>
  <c r="P38" i="1"/>
  <c r="C40" i="1" l="1"/>
  <c r="C18" i="1"/>
  <c r="C26" i="1"/>
  <c r="C36" i="1"/>
  <c r="C12" i="1"/>
  <c r="C28" i="1"/>
  <c r="C22" i="1"/>
  <c r="C31" i="1"/>
  <c r="C24" i="1"/>
  <c r="C17" i="1"/>
  <c r="C25" i="1"/>
  <c r="C19" i="1"/>
  <c r="C27" i="1"/>
  <c r="C20" i="1"/>
  <c r="C11" i="1"/>
  <c r="C23" i="1"/>
  <c r="C32" i="1"/>
  <c r="C13" i="1"/>
  <c r="C21" i="1"/>
  <c r="C29" i="1"/>
  <c r="C14" i="1"/>
  <c r="C30" i="1"/>
  <c r="C15" i="1"/>
  <c r="C16" i="1"/>
  <c r="C35" i="1"/>
  <c r="C38" i="1"/>
  <c r="Q42" i="1" l="1"/>
  <c r="Q40" i="1"/>
  <c r="P42" i="1"/>
  <c r="P40" i="1"/>
  <c r="B37" i="5" l="1"/>
  <c r="B31" i="5"/>
  <c r="D29" i="5" l="1"/>
  <c r="D18" i="5"/>
  <c r="D26" i="5"/>
  <c r="F31" i="5"/>
  <c r="D11" i="5"/>
  <c r="D15" i="5"/>
  <c r="D19" i="5"/>
  <c r="D23" i="5"/>
  <c r="D27" i="5"/>
  <c r="D31" i="5"/>
  <c r="D13" i="5"/>
  <c r="D21" i="5"/>
  <c r="D22" i="5"/>
  <c r="D10" i="5"/>
  <c r="D12" i="5"/>
  <c r="D16" i="5"/>
  <c r="D20" i="5"/>
  <c r="D24" i="5"/>
  <c r="D28" i="5"/>
  <c r="D17" i="5"/>
  <c r="D25" i="5"/>
  <c r="D14" i="5"/>
  <c r="D30" i="5"/>
  <c r="B39" i="5"/>
  <c r="F41" i="5" l="1"/>
  <c r="C17" i="5"/>
  <c r="C14" i="5"/>
  <c r="C26" i="5"/>
  <c r="C11" i="5"/>
  <c r="C15" i="5"/>
  <c r="C19" i="5"/>
  <c r="C23" i="5"/>
  <c r="C27" i="5"/>
  <c r="C22" i="5"/>
  <c r="C39" i="5"/>
  <c r="C12" i="5"/>
  <c r="C16" i="5"/>
  <c r="C20" i="5"/>
  <c r="C24" i="5"/>
  <c r="C28" i="5"/>
  <c r="C34" i="5"/>
  <c r="C10" i="5"/>
  <c r="C35" i="5"/>
  <c r="C13" i="5"/>
  <c r="C21" i="5"/>
  <c r="C25" i="5"/>
  <c r="C29" i="5"/>
  <c r="C36" i="5"/>
  <c r="C18" i="5"/>
  <c r="C30" i="5"/>
  <c r="C37" i="5"/>
  <c r="C31" i="5"/>
</calcChain>
</file>

<file path=xl/sharedStrings.xml><?xml version="1.0" encoding="utf-8"?>
<sst xmlns="http://schemas.openxmlformats.org/spreadsheetml/2006/main" count="799" uniqueCount="419">
  <si>
    <t>Table 3</t>
  </si>
  <si>
    <t>North Carolina Medicaid</t>
  </si>
  <si>
    <t>State Fiscal Year 2021</t>
  </si>
  <si>
    <t>Enrolled NC Medicaid Providers</t>
  </si>
  <si>
    <t>Provider  Type</t>
  </si>
  <si>
    <t xml:space="preserve">Unduplicated NPI Count  By Type </t>
  </si>
  <si>
    <t>NPI Count with Multiple Taxonomy codes</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</si>
  <si>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</si>
  <si>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</si>
  <si>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</si>
  <si>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</si>
  <si>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</si>
  <si>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</si>
  <si>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</si>
  <si>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</si>
  <si>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</si>
  <si>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</si>
  <si>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</si>
  <si>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</si>
  <si>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</si>
  <si>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</si>
  <si>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</si>
  <si>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</si>
  <si>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</si>
  <si>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</si>
  <si>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</si>
  <si>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 Service Providers</t>
  </si>
  <si>
    <t>Respite Care Facility</t>
  </si>
  <si>
    <t>Speech, Language and Hearing Service Providers</t>
  </si>
  <si>
    <t>Student, Health Care</t>
  </si>
  <si>
    <t>Suppliers</t>
  </si>
  <si>
    <t>Transportation Services</t>
  </si>
  <si>
    <t>TOTAL</t>
  </si>
  <si>
    <t>Note: This is a count of all NPI providers that have a claim and taxonomy in the SFY 2021</t>
  </si>
  <si>
    <t>Source: NCAnayltics Data warehouse</t>
  </si>
  <si>
    <t>Run Date: 08/31/2021</t>
  </si>
  <si>
    <t>Table 4</t>
  </si>
  <si>
    <t>State Fiscal Years 2010 - 2021</t>
  </si>
  <si>
    <t>Sources of NC Medicaid Funds</t>
  </si>
  <si>
    <t>SFY 2010</t>
  </si>
  <si>
    <t>SFY 2011</t>
  </si>
  <si>
    <t>SFY 2012</t>
  </si>
  <si>
    <t>SFY 2013</t>
  </si>
  <si>
    <t>SFY 2014</t>
  </si>
  <si>
    <t>SFY 2015</t>
  </si>
  <si>
    <t>SFY 2016</t>
  </si>
  <si>
    <t>SFY 2017</t>
  </si>
  <si>
    <t>SFY 2018</t>
  </si>
  <si>
    <t>SFY 2019</t>
  </si>
  <si>
    <t>SFY 2020</t>
  </si>
  <si>
    <t>SFY 2021</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</si>
  <si>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</si>
  <si>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</si>
  <si>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</si>
  <si>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</si>
  <si>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</si>
  <si>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</si>
  <si>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</si>
  <si>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</si>
  <si>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</si>
  <si>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</si>
  <si>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</si>
  <si>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</si>
  <si>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</si>
  <si>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</si>
  <si>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2008 - 2021</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</si>
  <si>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</si>
  <si>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</si>
  <si>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</si>
  <si>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</si>
  <si>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</si>
  <si>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</si>
  <si>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</si>
  <si>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</si>
  <si>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</si>
  <si>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</si>
  <si>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</si>
  <si>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</si>
  <si>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</si>
  <si>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</si>
  <si>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</si>
  <si>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</si>
  <si>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</si>
  <si>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SFY 2021*</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</si>
  <si>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</si>
  <si>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</si>
  <si>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</si>
  <si>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</si>
  <si>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</si>
  <si>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</si>
  <si>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</si>
  <si>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</si>
  <si>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</si>
  <si>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</si>
  <si>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</si>
  <si>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</si>
  <si>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</si>
  <si>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</si>
  <si>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1979 - 2021</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</si>
  <si>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</si>
  <si>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</si>
  <si>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</si>
  <si>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</si>
  <si>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</si>
  <si>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</si>
  <si>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</si>
  <si>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</si>
  <si>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</si>
  <si>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</si>
  <si>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</si>
  <si>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</si>
  <si>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</si>
  <si>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</si>
  <si>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</si>
  <si>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</si>
  <si>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</si>
  <si>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</si>
  <si>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</si>
  <si>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</si>
  <si>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</si>
  <si>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</si>
  <si>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</si>
  <si>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</si>
  <si>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</si>
  <si>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</si>
  <si>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</si>
  <si>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</si>
  <si>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</si>
  <si>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</si>
  <si>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</si>
  <si>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</si>
  <si>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</si>
  <si>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</si>
  <si>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</si>
  <si>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</si>
  <si>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</si>
  <si>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</si>
  <si>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</si>
  <si>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</si>
  <si>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</si>
  <si>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</si>
  <si>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</si>
  <si>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</si>
  <si>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</si>
  <si>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</si>
  <si>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</si>
  <si>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</si>
  <si>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</si>
  <si>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</si>
  <si>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</si>
  <si>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</si>
  <si>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</si>
  <si>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</si>
  <si>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</si>
  <si>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</si>
  <si>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</si>
  <si>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</si>
  <si>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</si>
  <si>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 xml:space="preserve">SFY 2018 -% of Total </t>
  </si>
  <si>
    <t xml:space="preserve">SFY 2020 -% of Total </t>
  </si>
  <si>
    <t>SFY 2021 -% of Total</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</si>
  <si>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</si>
  <si>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</si>
  <si>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</si>
  <si>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</si>
  <si>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</si>
  <si>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</si>
  <si>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</si>
  <si>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2020 Est. County Population</t>
  </si>
  <si>
    <t>Number of Medicaid Eligibles</t>
  </si>
  <si>
    <t>Expenditure per Eligible</t>
  </si>
  <si>
    <t>Per Capita Expenditure</t>
  </si>
  <si>
    <t>Ranking</t>
  </si>
  <si>
    <t>Eligibles per 1,000 Population</t>
  </si>
  <si>
    <t>% of Medicaid Eligibles based on 2020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</si>
  <si>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</si>
  <si>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</si>
  <si>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</si>
  <si>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</si>
  <si>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</si>
  <si>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</si>
  <si>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</si>
  <si>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</si>
  <si>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</si>
  <si>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</si>
  <si>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</si>
  <si>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</si>
  <si>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</si>
  <si>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</si>
  <si>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</si>
  <si>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</si>
  <si>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</si>
  <si>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</si>
  <si>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</si>
  <si>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</si>
  <si>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</si>
  <si>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</si>
  <si>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</si>
  <si>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</si>
  <si>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</si>
  <si>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</si>
  <si>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</si>
  <si>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</si>
  <si>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</si>
  <si>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</si>
  <si>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</si>
  <si>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</si>
  <si>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</si>
  <si>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</si>
  <si>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</si>
  <si>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</si>
  <si>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</si>
  <si>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</si>
  <si>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</si>
  <si>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</si>
  <si>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</si>
  <si>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</si>
  <si>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</si>
  <si>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</si>
  <si>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</si>
  <si>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</si>
  <si>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</si>
  <si>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</si>
  <si>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</si>
  <si>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</si>
  <si>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</si>
  <si>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</si>
  <si>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</si>
  <si>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</si>
  <si>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</si>
  <si>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</si>
  <si>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</si>
  <si>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</si>
  <si>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</si>
  <si>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</si>
  <si>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</si>
  <si>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</si>
  <si>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</si>
  <si>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</si>
  <si>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</si>
  <si>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</si>
  <si>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</si>
  <si>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</si>
  <si>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</si>
  <si>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</si>
  <si>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</si>
  <si>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</si>
  <si>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</si>
  <si>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</si>
  <si>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</si>
  <si>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</si>
  <si>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</si>
  <si>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</si>
  <si>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</si>
  <si>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</si>
  <si>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</si>
  <si>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</si>
  <si>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</si>
  <si>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</si>
  <si>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</si>
  <si>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</si>
  <si>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</si>
  <si>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</si>
  <si>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</si>
  <si>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</si>
  <si>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</si>
  <si>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</si>
  <si>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</si>
  <si>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</si>
  <si>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</si>
  <si>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</si>
  <si>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</si>
  <si>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</si>
  <si>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</si>
  <si>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</si>
  <si>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 Total</t>
  </si>
  <si>
    <t xml:space="preserve">Source: </t>
  </si>
  <si>
    <t>1.NCAnayltics Data warehouse.</t>
  </si>
  <si>
    <t>2. EJ752 Report.</t>
  </si>
  <si>
    <t>3.County population is obtained from NC Budget and Management (NC OSBM).</t>
  </si>
  <si>
    <t>4. Eligibles are counted in only one county during each year (the last county of record) regardless of whether they may have moved between counties.</t>
  </si>
  <si>
    <t>5. Out of State expenditures excluded.</t>
  </si>
  <si>
    <t>6. Medicare Part A &amp; B premiums excluded.</t>
  </si>
  <si>
    <t>Note:</t>
  </si>
  <si>
    <t>Health Choice expenditures and eligibles are not included.</t>
  </si>
  <si>
    <t>Table 8</t>
  </si>
  <si>
    <t>NC Medicaid Expenditures by Type of Service</t>
  </si>
  <si>
    <t>Type of Service</t>
  </si>
  <si>
    <t>Expenditures SFY 2021</t>
  </si>
  <si>
    <t>Percentage of Paid Claims and Premiums</t>
  </si>
  <si>
    <t>Percentage of Paid Claims only</t>
  </si>
  <si>
    <t>2021 
Number of Recipients</t>
  </si>
  <si>
    <t>2021 Expenditures per Recipient</t>
  </si>
  <si>
    <t>2020
Number of Recipients</t>
  </si>
  <si>
    <t>2020 Expenditures per Recipient</t>
  </si>
  <si>
    <t>Inpatient Hospital</t>
  </si>
  <si>
    <t>Outpatient Hospital</t>
  </si>
  <si>
    <t>Mental Hospital (&gt; 65)</t>
  </si>
  <si>
    <t>Psychiatric Hospital (&lt; 21)</t>
  </si>
  <si>
    <t>Physician</t>
  </si>
  <si>
    <t>Clinics</t>
  </si>
  <si>
    <t>Nursing Facility</t>
  </si>
  <si>
    <t>Intermediate Care Facility (Mentally Retarded)</t>
  </si>
  <si>
    <t>Dental</t>
  </si>
  <si>
    <t>Prescribed Drugs</t>
  </si>
  <si>
    <t>Home Health</t>
  </si>
  <si>
    <t>CAP/Disabled Adult</t>
  </si>
  <si>
    <t>CAP/Mentally Retarded</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</si>
  <si>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</si>
  <si>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</si>
  <si>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</si>
  <si>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</si>
  <si>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</si>
  <si>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</si>
  <si>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</si>
  <si>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</si>
  <si>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</si>
  <si>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</si>
  <si>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</si>
  <si>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</si>
  <si>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HMO Premiums</t>
  </si>
  <si>
    <t>Total Premiums</t>
  </si>
  <si>
    <t>Grand Total Services and Premiums</t>
  </si>
  <si>
    <t>Total Recipients</t>
  </si>
  <si>
    <t>Expenditures per Recipient</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</si>
  <si>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</si>
  <si>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</si>
  <si>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</si>
  <si>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</si>
  <si>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</si>
  <si>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t>Source:  SFY2020 NCAnaytics data warehouse</t>
  </si>
  <si>
    <t>Table 9</t>
  </si>
  <si>
    <t>NC Medicaid Service Expenditures by Eligibility Group</t>
  </si>
  <si>
    <t>Eligibility Group</t>
  </si>
  <si>
    <t>Total Service Dollars</t>
  </si>
  <si>
    <t>Percent of Service Dollars</t>
  </si>
  <si>
    <t>SFY 2021 Expenditures Per Recipient</t>
  </si>
  <si>
    <t>SFY 2020 Expenditures Per Recipient</t>
  </si>
  <si>
    <t>2020 to 2021 % Change</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</si>
  <si>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</si>
  <si>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</si>
  <si>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</si>
  <si>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</si>
  <si>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</si>
  <si>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</si>
  <si>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</si>
  <si>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</si>
  <si>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</si>
  <si>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</si>
  <si>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Total Service Expenditures for the above groups</t>
  </si>
  <si>
    <t>Unduplicated total number of recipients</t>
  </si>
  <si>
    <t xml:space="preserve">Note1: Unduplicated number of recipients was obtained to reflect that the Medicaid recipient might have appeared more than once among the eligibility groups listed above. </t>
  </si>
  <si>
    <t xml:space="preserve">Note2: Medicare Part A&amp;B were excluded from this table. Also, Family Planning and Medsolution were excluded from this table.  </t>
  </si>
  <si>
    <t>Note3: HealthChoice is not included.</t>
  </si>
  <si>
    <t>Note 4: Includes HMO premiums.</t>
  </si>
  <si>
    <t>Source: NCAnalytics data warehouse.</t>
  </si>
  <si>
    <t>Table 10</t>
  </si>
  <si>
    <t>NC Medicaid Service Expenditures by Service Category</t>
  </si>
  <si>
    <t>MQBQ 
Medicare Qualified Beneficiary ****</t>
  </si>
  <si>
    <t>MQBB+MQBE
Part B Premium Only</t>
  </si>
  <si>
    <t>Other Adult**</t>
  </si>
  <si>
    <t xml:space="preserve"> Children***</t>
  </si>
  <si>
    <t>MSCHIP</t>
  </si>
  <si>
    <t>Breast 
&amp; Cervical 
Cancer</t>
  </si>
  <si>
    <t>Family Planning</t>
  </si>
  <si>
    <t>Infants and Children</t>
  </si>
  <si>
    <t>Medsolution Encounters</t>
  </si>
  <si>
    <t>Alien 
&amp; Refugees</t>
  </si>
  <si>
    <t>Adjustments and Others</t>
  </si>
  <si>
    <t>.</t>
  </si>
  <si>
    <t>Mental Hospital (&gt; 65) *</t>
  </si>
  <si>
    <t>Psychiatric Hospital (&lt; 21) *</t>
  </si>
  <si>
    <t>CAP/Mentally Retarded *</t>
  </si>
  <si>
    <t>High Risk Intervention Residential *</t>
  </si>
  <si>
    <t>Practitioner-Non Physician *</t>
  </si>
  <si>
    <t>Other Services *</t>
  </si>
  <si>
    <t>*HMO Premiums</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</si>
  <si>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</si>
  <si>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</si>
  <si>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</si>
  <si>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</si>
  <si>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</si>
  <si>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</si>
  <si>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</si>
  <si>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</si>
  <si>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</si>
  <si>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</si>
  <si>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Table 11</t>
  </si>
  <si>
    <t>NC Medicaid Service Expenditures for the Elderly</t>
  </si>
  <si>
    <t>MQBQ 
Medicare Qualified Beneficiary</t>
  </si>
  <si>
    <t>Total Qualified Beneficieries</t>
  </si>
  <si>
    <t>Total Elderly Dollars</t>
  </si>
  <si>
    <t>SFY 2021 
% of Total Dollars</t>
  </si>
  <si>
    <t>SFY 2020 
% of Total Dollars</t>
  </si>
  <si>
    <t>SFY 2019 
% of Total Dollars</t>
  </si>
  <si>
    <t>Total Elderly Recipients</t>
  </si>
  <si>
    <t>Expenditures Per Recipient</t>
  </si>
  <si>
    <r>
      <rPr>
        <b/>
        <sz val="10"/>
        <rFont val="Arial"/>
        <family val="2"/>
      </rPr>
      <t>Note</t>
    </r>
    <r>
      <rPr>
        <sz val="10"/>
        <rFont val="Arial"/>
        <family val="2"/>
      </rPr>
      <t>: Service Expenditure/Recipient amounts do not contain adjustments, settlements or administrative costs.</t>
    </r>
  </si>
  <si>
    <r>
      <rPr>
        <b/>
        <sz val="10"/>
        <color theme="1"/>
        <rFont val="Arial"/>
        <family val="2"/>
      </rPr>
      <t xml:space="preserve">Source: </t>
    </r>
    <r>
      <rPr>
        <sz val="10"/>
        <color theme="1"/>
        <rFont val="Arial"/>
        <family val="2"/>
      </rPr>
      <t xml:space="preserve"> NCAnalytics data warehouse</t>
    </r>
  </si>
  <si>
    <t>Table 12</t>
  </si>
  <si>
    <t>NC Medicaid Service Expenditures for the Disabled &amp; Blind</t>
  </si>
  <si>
    <t>Total Blind &amp; Disabled Dollars</t>
  </si>
  <si>
    <t>SFY 2021
% of Total Dollars</t>
  </si>
  <si>
    <t>Total Disabled/Blind Recipients</t>
  </si>
  <si>
    <t>Service Expenditures Per Recipient</t>
  </si>
  <si>
    <r>
      <rPr>
        <b/>
        <sz val="8"/>
        <rFont val="Arial"/>
        <family val="2"/>
      </rPr>
      <t>Note</t>
    </r>
    <r>
      <rPr>
        <sz val="8"/>
        <rFont val="Arial"/>
        <family val="2"/>
      </rPr>
      <t>: Service Expenditure/Recipient amounts do not contain adjustments, settlements or administrative costs.</t>
    </r>
  </si>
  <si>
    <t>Table 13</t>
  </si>
  <si>
    <t xml:space="preserve">NC Medicaid Service Expenditures for Families and Children </t>
  </si>
  <si>
    <t>AFDC Adults</t>
  </si>
  <si>
    <t>% of Service Dollars</t>
  </si>
  <si>
    <t xml:space="preserve">Special  Pregnant  Women </t>
  </si>
  <si>
    <t>AFDC Children &amp; Other Children</t>
  </si>
  <si>
    <t>Breast Cervical</t>
  </si>
  <si>
    <t>Total Families &amp;  Children  Dollars</t>
  </si>
  <si>
    <r>
      <rPr>
        <b/>
        <sz val="10"/>
        <color theme="1"/>
        <rFont val="Arial"/>
        <family val="2"/>
      </rPr>
      <t xml:space="preserve">Source: </t>
    </r>
    <r>
      <rPr>
        <sz val="10"/>
        <color theme="1"/>
        <rFont val="Arial"/>
        <family val="2"/>
      </rPr>
      <t xml:space="preserve"> NCAnalytics data warehouse </t>
    </r>
    <r>
      <rPr>
        <sz val="10"/>
        <color rgb="FFFF0000"/>
        <rFont val="Calibri"/>
        <family val="2"/>
        <scheme val="minor"/>
      </rPr>
      <t/>
    </r>
  </si>
  <si>
    <t>Table 14</t>
  </si>
  <si>
    <t>NC Medicaid Service Expenditures for MedSolution, Alien &amp; Refugees, and Adjustment</t>
  </si>
  <si>
    <r>
      <t>Service Expenditures Per Recipien</t>
    </r>
    <r>
      <rPr>
        <b/>
        <sz val="10"/>
        <color theme="1"/>
        <rFont val="Arial"/>
        <family val="2"/>
      </rPr>
      <t>t</t>
    </r>
  </si>
  <si>
    <r>
      <rPr>
        <b/>
        <sz val="10"/>
        <color theme="1"/>
        <rFont val="Arial"/>
        <family val="2"/>
      </rPr>
      <t xml:space="preserve">Source: </t>
    </r>
    <r>
      <rPr>
        <sz val="10"/>
        <color theme="1"/>
        <rFont val="Arial"/>
        <family val="2"/>
      </rPr>
      <t xml:space="preserve"> NCAnalytics data warehouse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</si>
</sst>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_);\(0.00%\)"/>
    <numFmt numFmtId="172" formatCode="#,##0;[Red]#,##0"/>
    <numFmt numFmtId="173" formatCode="[$$-409]#,##0"/>
  </numFmts>
  <fonts count="45">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System"/>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FF0000"/>
      <name val="Calibri"/>
      <family val="2"/>
      <scheme val="minor"/>
    </font>
    <font>
      <sz val="11"/>
      <color theme="1"/>
      <name val="Arial"/>
      <family val="2"/>
    </font>
    <font>
      <b/>
      <sz val="10"/>
      <color theme="1"/>
      <name val="Arial"/>
      <family val="2"/>
    </font>
    <font>
      <sz val="10"/>
      <color theme="1"/>
      <name val="Arial"/>
      <family val="2"/>
    </font>
    <font>
      <b/>
      <sz val="11"/>
      <color theme="1"/>
      <name val="Arial"/>
      <family val="2"/>
    </font>
    <font>
      <sz val="14"/>
      <color theme="1"/>
      <name val="Arial"/>
      <family val="2"/>
    </font>
    <font>
      <sz val="11"/>
      <name val="Arial"/>
      <family val="2"/>
    </font>
    <font>
      <sz val="14"/>
      <name val="Arial"/>
      <family val="2"/>
    </font>
    <font>
      <b/>
      <sz val="1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b/>
      <sz val="10"/>
      <color indexed="12"/>
      <name val="Arial"/>
      <family val="2"/>
    </font>
    <font>
      <b/>
      <sz val="8"/>
      <color indexed="12"/>
      <name val="Arial"/>
      <family val="2"/>
    </font>
    <font>
      <sz val="8"/>
      <color theme="1"/>
      <name val="Arial"/>
      <family val="2"/>
    </font>
    <font>
      <b/>
      <sz val="8"/>
      <name val="Arial"/>
      <family val="2"/>
    </font>
    <font>
      <sz val="11"/>
      <color rgb="FF9C5700"/>
      <name val="Calibri"/>
      <family val="2"/>
      <scheme val="minor"/>
    </font>
    <font>
      <sz val="10"/>
      <color indexed="8"/>
      <name val="Arial, Helvetica, sans-serif"/>
    </font>
    <font>
      <sz val="10"/>
      <name val="Trebuchet MS"/>
      <family val="2"/>
    </font>
    <font>
      <sz val="11"/>
      <name val="Calibri"/>
      <family val="2"/>
    </font>
    <font>
      <b/>
      <sz val="11"/>
      <name val="Calibri"/>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9">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9" fontId="5" fillId="0" borderId="0" applyFill="0"/>
    <xf numFmtId="0" fontId="6" fillId="0" borderId="0"/>
    <xf numFmtId="0" fontId="3" fillId="0" borderId="0"/>
    <xf numFmtId="0" fontId="6"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1" fillId="10"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6"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4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3" fillId="0" borderId="0"/>
  </cellStyleXfs>
  <cellXfs count="400">
    <xf numFmtId="0" fontId="0" fillId="0" borderId="0" xfId="0"/>
    <xf numFmtId="0" fontId="23" fillId="0" borderId="0" xfId="0" applyFont="1"/>
    <xf numFmtId="165" fontId="23" fillId="0" borderId="0" xfId="2" applyNumberFormat="1" applyFont="1"/>
    <xf numFmtId="0" fontId="23" fillId="0" borderId="0" xfId="0" applyFont="1" applyAlignment="1">
      <alignment horizontal="right"/>
    </xf>
    <xf numFmtId="0" fontId="24" fillId="0" borderId="1" xfId="0" applyFont="1" applyFill="1" applyBorder="1" applyAlignment="1">
      <alignment horizontal="left"/>
    </xf>
    <xf numFmtId="165" fontId="24" fillId="0" borderId="1" xfId="2" applyNumberFormat="1" applyFont="1" applyFill="1" applyBorder="1" applyAlignment="1">
      <alignment horizontal="right" wrapText="1"/>
    </xf>
    <xf numFmtId="0" fontId="23" fillId="0" borderId="0" xfId="0" applyFont="1" applyFill="1" applyBorder="1"/>
    <xf numFmtId="165" fontId="25" fillId="0" borderId="0" xfId="2" applyNumberFormat="1" applyFont="1" applyFill="1"/>
    <xf numFmtId="49" fontId="24" fillId="0" borderId="0" xfId="0" applyNumberFormat="1" applyFont="1" applyFill="1"/>
    <xf numFmtId="0" fontId="26" fillId="0" borderId="0" xfId="0" applyFont="1"/>
    <xf numFmtId="0" fontId="25" fillId="0" borderId="0" xfId="0" applyFont="1" applyFill="1"/>
    <xf numFmtId="0" fontId="25" fillId="0" borderId="0" xfId="0" applyFont="1" applyFill="1" applyAlignment="1"/>
    <xf numFmtId="165" fontId="25" fillId="0" borderId="0" xfId="2" applyNumberFormat="1" applyFont="1" applyFill="1" applyBorder="1"/>
    <xf numFmtId="0" fontId="23" fillId="0" borderId="0" xfId="0" applyFont="1" applyBorder="1"/>
    <xf numFmtId="0" fontId="25" fillId="0" borderId="0" xfId="0" applyFont="1" applyFill="1" applyAlignment="1">
      <alignment wrapText="1"/>
    </xf>
    <xf numFmtId="165" fontId="23" fillId="0" borderId="0" xfId="2" applyNumberFormat="1" applyFont="1" applyFill="1"/>
    <xf numFmtId="165" fontId="27" fillId="0" borderId="0" xfId="2" applyNumberFormat="1" applyFont="1" applyAlignment="1">
      <alignment horizontal="right"/>
    </xf>
    <xf numFmtId="0" fontId="28" fillId="0" borderId="0" xfId="9" applyFont="1" applyBorder="1"/>
    <xf numFmtId="0" fontId="28" fillId="0" borderId="0" xfId="9" applyFont="1" applyBorder="1" applyAlignment="1">
      <alignment horizontal="right"/>
    </xf>
    <xf numFmtId="0" fontId="6" fillId="0" borderId="0" xfId="9" applyFont="1" applyBorder="1" applyAlignment="1">
      <alignment horizontal="center"/>
    </xf>
    <xf numFmtId="0" fontId="30" fillId="0" borderId="1" xfId="9" applyFont="1" applyBorder="1" applyAlignment="1">
      <alignment horizontal="right"/>
    </xf>
    <xf numFmtId="0" fontId="6" fillId="0" borderId="0" xfId="9" applyFont="1" applyBorder="1"/>
    <xf numFmtId="166" fontId="6" fillId="0" borderId="0" xfId="9" applyNumberFormat="1" applyFont="1" applyBorder="1" applyAlignment="1">
      <alignment horizontal="right"/>
    </xf>
    <xf numFmtId="166" fontId="6" fillId="0" borderId="1" xfId="9" applyNumberFormat="1" applyFont="1" applyBorder="1" applyAlignment="1">
      <alignment horizontal="right"/>
    </xf>
    <xf numFmtId="0" fontId="30" fillId="0" borderId="0" xfId="9" applyFont="1" applyBorder="1"/>
    <xf numFmtId="0" fontId="6" fillId="0" borderId="0" xfId="9" applyFont="1" applyBorder="1" applyAlignment="1">
      <alignment horizontal="right"/>
    </xf>
    <xf numFmtId="167" fontId="6" fillId="0" borderId="0" xfId="9" applyNumberFormat="1" applyFont="1" applyBorder="1"/>
    <xf numFmtId="168" fontId="6" fillId="0" borderId="0" xfId="9" applyNumberFormat="1" applyFont="1" applyBorder="1" applyAlignment="1">
      <alignment horizontal="right"/>
    </xf>
    <xf numFmtId="10" fontId="6" fillId="0" borderId="1" xfId="9" applyNumberFormat="1" applyFont="1" applyBorder="1" applyAlignment="1">
      <alignment horizontal="right"/>
    </xf>
    <xf numFmtId="0" fontId="30" fillId="0" borderId="0" xfId="9" applyFont="1" applyBorder="1" applyAlignment="1">
      <alignment horizontal="left"/>
    </xf>
    <xf numFmtId="0" fontId="33" fillId="0" borderId="0" xfId="9" applyFont="1" applyBorder="1" applyAlignment="1">
      <alignment horizontal="center"/>
    </xf>
    <xf numFmtId="0" fontId="33" fillId="0" borderId="0" xfId="9" applyFont="1" applyBorder="1"/>
    <xf numFmtId="0" fontId="33" fillId="0" borderId="0" xfId="9" applyFont="1" applyBorder="1" applyAlignment="1">
      <alignment horizontal="right"/>
    </xf>
    <xf numFmtId="166" fontId="33" fillId="0" borderId="0" xfId="9" applyNumberFormat="1" applyFont="1" applyBorder="1" applyAlignment="1">
      <alignment horizontal="right"/>
    </xf>
    <xf numFmtId="0" fontId="28" fillId="0" borderId="0" xfId="9" applyFont="1"/>
    <xf numFmtId="0" fontId="28" fillId="0" borderId="0" xfId="9" applyFont="1" applyAlignment="1">
      <alignment horizontal="right"/>
    </xf>
    <xf numFmtId="0" fontId="6" fillId="0" borderId="0" xfId="9" applyFont="1"/>
    <xf numFmtId="0" fontId="6" fillId="0" borderId="0" xfId="9" applyFont="1" applyAlignment="1">
      <alignment horizontal="right"/>
    </xf>
    <xf numFmtId="0" fontId="30" fillId="0" borderId="1" xfId="9" applyFont="1" applyBorder="1" applyAlignment="1">
      <alignment horizontal="left" wrapText="1"/>
    </xf>
    <xf numFmtId="0" fontId="30" fillId="0" borderId="1" xfId="9" applyFont="1" applyBorder="1" applyAlignment="1">
      <alignment horizontal="right" wrapText="1"/>
    </xf>
    <xf numFmtId="0" fontId="30" fillId="0" borderId="0" xfId="9" applyFont="1" applyBorder="1" applyAlignment="1">
      <alignment wrapText="1"/>
    </xf>
    <xf numFmtId="0" fontId="6" fillId="0" borderId="0" xfId="9" applyFont="1" applyAlignment="1"/>
    <xf numFmtId="0" fontId="6" fillId="0" borderId="0" xfId="9" applyFont="1" applyAlignment="1">
      <alignment horizontal="right" wrapText="1"/>
    </xf>
    <xf numFmtId="0" fontId="6" fillId="0" borderId="0" xfId="9" applyFont="1" applyAlignment="1">
      <alignment wrapText="1"/>
    </xf>
    <xf numFmtId="0" fontId="25" fillId="0" borderId="0" xfId="0" applyFont="1" applyAlignment="1">
      <alignment vertical="center"/>
    </xf>
    <xf numFmtId="10" fontId="6" fillId="0" borderId="0" xfId="9" applyNumberFormat="1" applyFont="1"/>
    <xf numFmtId="166" fontId="6" fillId="0" borderId="0" xfId="9" applyNumberFormat="1" applyFont="1"/>
    <xf numFmtId="10" fontId="25" fillId="0" borderId="0" xfId="9" applyNumberFormat="1" applyFont="1"/>
    <xf numFmtId="0" fontId="25" fillId="0" borderId="0" xfId="9" applyFont="1"/>
    <xf numFmtId="0" fontId="30" fillId="0" borderId="0" xfId="7" applyFont="1" applyFill="1" applyBorder="1" applyAlignment="1">
      <alignment horizontal="left" wrapText="1"/>
    </xf>
    <xf numFmtId="0" fontId="30" fillId="0" borderId="0" xfId="7" applyFont="1" applyFill="1" applyBorder="1" applyAlignment="1">
      <alignment horizontal="right" wrapText="1"/>
    </xf>
    <xf numFmtId="0" fontId="30" fillId="0" borderId="0" xfId="7" applyFont="1" applyFill="1" applyBorder="1" applyAlignment="1">
      <alignment wrapText="1"/>
    </xf>
    <xf numFmtId="0" fontId="6" fillId="0" borderId="0" xfId="7" applyFont="1" applyFill="1" applyBorder="1" applyAlignment="1">
      <alignment horizontal="left"/>
    </xf>
    <xf numFmtId="3" fontId="6" fillId="0" borderId="0" xfId="7" applyNumberFormat="1" applyFont="1" applyFill="1" applyBorder="1" applyAlignment="1">
      <alignment horizontal="right"/>
    </xf>
    <xf numFmtId="10" fontId="6" fillId="0" borderId="0" xfId="7" applyNumberFormat="1" applyFont="1" applyFill="1" applyBorder="1" applyAlignment="1">
      <alignment horizontal="right"/>
    </xf>
    <xf numFmtId="0" fontId="6" fillId="0" borderId="0" xfId="7" applyFont="1" applyBorder="1"/>
    <xf numFmtId="3" fontId="6" fillId="0" borderId="0" xfId="7" applyNumberFormat="1" applyFont="1" applyBorder="1"/>
    <xf numFmtId="0" fontId="25" fillId="0" borderId="0" xfId="7" applyFont="1" applyFill="1" applyBorder="1" applyAlignment="1">
      <alignment horizontal="left"/>
    </xf>
    <xf numFmtId="0" fontId="6" fillId="0" borderId="0" xfId="7" applyFont="1" applyBorder="1" applyAlignment="1">
      <alignment horizontal="left" wrapText="1"/>
    </xf>
    <xf numFmtId="3" fontId="6" fillId="0" borderId="0" xfId="7" applyNumberFormat="1" applyFont="1" applyBorder="1" applyAlignment="1">
      <alignment horizontal="right"/>
    </xf>
    <xf numFmtId="0" fontId="6" fillId="0" borderId="0" xfId="7" applyFont="1" applyBorder="1" applyAlignment="1">
      <alignment horizontal="right"/>
    </xf>
    <xf numFmtId="0" fontId="25" fillId="0" borderId="0" xfId="7" applyFont="1" applyBorder="1" applyAlignment="1">
      <alignment horizontal="left" wrapText="1"/>
    </xf>
    <xf numFmtId="168" fontId="6" fillId="0" borderId="0" xfId="7" applyNumberFormat="1" applyFont="1" applyBorder="1" applyAlignment="1">
      <alignment horizontal="right"/>
    </xf>
    <xf numFmtId="168" fontId="25" fillId="0" borderId="0" xfId="7" applyNumberFormat="1" applyFont="1" applyBorder="1" applyAlignment="1">
      <alignment horizontal="right"/>
    </xf>
    <xf numFmtId="0" fontId="6" fillId="0" borderId="0" xfId="7" applyFont="1" applyBorder="1" applyAlignment="1">
      <alignment horizontal="left"/>
    </xf>
    <xf numFmtId="0" fontId="6" fillId="0" borderId="0" xfId="7" applyFont="1" applyFill="1" applyBorder="1"/>
    <xf numFmtId="0" fontId="30" fillId="0" borderId="0" xfId="7" applyFont="1" applyFill="1" applyBorder="1" applyAlignment="1">
      <alignment horizontal="left"/>
    </xf>
    <xf numFmtId="0" fontId="30" fillId="0" borderId="0" xfId="7" applyFont="1" applyFill="1" applyBorder="1" applyAlignment="1">
      <alignment horizontal="right"/>
    </xf>
    <xf numFmtId="3" fontId="25" fillId="0" borderId="0" xfId="0" applyNumberFormat="1" applyFont="1"/>
    <xf numFmtId="3" fontId="25" fillId="0" borderId="0" xfId="2" applyNumberFormat="1" applyFont="1"/>
    <xf numFmtId="0" fontId="25" fillId="0" borderId="0" xfId="7" applyFont="1" applyBorder="1" applyAlignment="1">
      <alignment horizontal="right"/>
    </xf>
    <xf numFmtId="0" fontId="25" fillId="0" borderId="0" xfId="7" applyFont="1" applyBorder="1"/>
    <xf numFmtId="0" fontId="29" fillId="0" borderId="0" xfId="7" applyFont="1" applyBorder="1" applyAlignment="1">
      <alignment horizontal="right"/>
    </xf>
    <xf numFmtId="169" fontId="34" fillId="0" borderId="1" xfId="6" applyFont="1" applyFill="1" applyBorder="1" applyAlignment="1" applyProtection="1">
      <alignment horizontal="left" wrapText="1"/>
      <protection locked="0"/>
    </xf>
    <xf numFmtId="165" fontId="24" fillId="0" borderId="1" xfId="6" applyNumberFormat="1" applyFont="1" applyFill="1" applyBorder="1" applyAlignment="1" applyProtection="1">
      <alignment horizontal="right" wrapText="1"/>
      <protection locked="0"/>
    </xf>
    <xf numFmtId="44" fontId="24" fillId="0" borderId="1" xfId="1" applyFont="1" applyFill="1" applyBorder="1" applyAlignment="1" applyProtection="1">
      <alignment horizontal="right" wrapText="1"/>
      <protection locked="0"/>
    </xf>
    <xf numFmtId="165" fontId="34" fillId="0" borderId="1" xfId="6" applyNumberFormat="1" applyFont="1" applyFill="1" applyBorder="1" applyAlignment="1" applyProtection="1">
      <alignment horizontal="right" wrapText="1"/>
      <protection locked="0"/>
    </xf>
    <xf numFmtId="164" fontId="34" fillId="0" borderId="1" xfId="1" applyNumberFormat="1" applyFont="1" applyFill="1" applyBorder="1" applyAlignment="1" applyProtection="1">
      <alignment horizontal="right" wrapText="1"/>
      <protection locked="0"/>
    </xf>
    <xf numFmtId="165" fontId="34" fillId="0" borderId="1" xfId="2" applyNumberFormat="1" applyFont="1" applyFill="1" applyBorder="1" applyAlignment="1" applyProtection="1">
      <alignment horizontal="right" wrapText="1"/>
      <protection locked="0"/>
    </xf>
    <xf numFmtId="0" fontId="24" fillId="0" borderId="1" xfId="0" applyFont="1" applyFill="1" applyBorder="1" applyAlignment="1">
      <alignment horizontal="right" wrapText="1"/>
    </xf>
    <xf numFmtId="0" fontId="35" fillId="3" borderId="0" xfId="0" applyNumberFormat="1" applyFont="1" applyFill="1" applyBorder="1" applyAlignment="1" applyProtection="1">
      <alignment horizontal="left" wrapText="1"/>
    </xf>
    <xf numFmtId="3" fontId="35" fillId="3" borderId="0" xfId="2" applyNumberFormat="1" applyFont="1" applyFill="1" applyBorder="1" applyAlignment="1" applyProtection="1">
      <alignment horizontal="right" wrapText="1"/>
    </xf>
    <xf numFmtId="165" fontId="25" fillId="0" borderId="0" xfId="2" applyNumberFormat="1" applyFont="1" applyBorder="1"/>
    <xf numFmtId="168" fontId="25" fillId="0" borderId="0" xfId="3" applyNumberFormat="1" applyFont="1" applyBorder="1"/>
    <xf numFmtId="3" fontId="35" fillId="0" borderId="0" xfId="2" applyNumberFormat="1" applyFont="1" applyFill="1" applyBorder="1" applyAlignment="1" applyProtection="1">
      <alignment horizontal="right" wrapText="1"/>
    </xf>
    <xf numFmtId="3" fontId="25" fillId="0" borderId="0" xfId="2" applyNumberFormat="1" applyFont="1" applyFill="1" applyBorder="1"/>
    <xf numFmtId="165" fontId="24" fillId="0" borderId="0" xfId="0" applyNumberFormat="1" applyFont="1"/>
    <xf numFmtId="164" fontId="25" fillId="0" borderId="0" xfId="1" applyNumberFormat="1" applyFont="1" applyBorder="1"/>
    <xf numFmtId="0" fontId="25" fillId="0" borderId="0" xfId="0" applyFont="1" applyBorder="1"/>
    <xf numFmtId="0" fontId="34" fillId="3" borderId="0" xfId="0" applyNumberFormat="1" applyFont="1" applyFill="1" applyBorder="1" applyAlignment="1" applyProtection="1">
      <alignment horizontal="left" wrapText="1"/>
    </xf>
    <xf numFmtId="165" fontId="34" fillId="3" borderId="0" xfId="2" applyNumberFormat="1" applyFont="1" applyFill="1" applyBorder="1" applyAlignment="1" applyProtection="1">
      <alignment horizontal="right" wrapText="1"/>
    </xf>
    <xf numFmtId="166" fontId="24" fillId="0" borderId="0" xfId="1" applyNumberFormat="1" applyFont="1" applyBorder="1"/>
    <xf numFmtId="164" fontId="24" fillId="0" borderId="0" xfId="1" applyNumberFormat="1" applyFont="1" applyBorder="1"/>
    <xf numFmtId="0" fontId="24" fillId="0" borderId="0" xfId="0" applyFont="1" applyBorder="1"/>
    <xf numFmtId="10" fontId="24" fillId="0" borderId="0" xfId="3" applyNumberFormat="1" applyFont="1" applyBorder="1"/>
    <xf numFmtId="0" fontId="24" fillId="0" borderId="0" xfId="0" applyFont="1"/>
    <xf numFmtId="0" fontId="25" fillId="0" borderId="0" xfId="0" applyFont="1" applyBorder="1" applyAlignment="1">
      <alignment horizontal="left"/>
    </xf>
    <xf numFmtId="10" fontId="25" fillId="0" borderId="0" xfId="3" applyNumberFormat="1" applyFont="1" applyBorder="1"/>
    <xf numFmtId="0" fontId="25" fillId="0" borderId="0" xfId="0" applyFont="1"/>
    <xf numFmtId="0" fontId="30" fillId="2" borderId="0" xfId="0" applyFont="1" applyFill="1" applyBorder="1" applyAlignment="1">
      <alignment horizontal="left" wrapText="1"/>
    </xf>
    <xf numFmtId="9" fontId="24" fillId="0" borderId="0" xfId="3" applyFont="1" applyBorder="1"/>
    <xf numFmtId="169" fontId="34" fillId="2" borderId="0" xfId="6" applyFont="1" applyFill="1" applyBorder="1" applyAlignment="1" applyProtection="1">
      <alignment horizontal="right"/>
      <protection locked="0"/>
    </xf>
    <xf numFmtId="3" fontId="35" fillId="2" borderId="0" xfId="6" applyNumberFormat="1" applyFont="1" applyFill="1" applyBorder="1" applyAlignment="1" applyProtection="1">
      <alignment horizontal="left"/>
      <protection locked="0"/>
    </xf>
    <xf numFmtId="0" fontId="24" fillId="0" borderId="0" xfId="0" applyFont="1" applyAlignment="1">
      <alignment horizontal="right" indent="2"/>
    </xf>
    <xf numFmtId="0" fontId="6" fillId="0" borderId="0" xfId="7" applyFont="1" applyFill="1"/>
    <xf numFmtId="164" fontId="25" fillId="0" borderId="0" xfId="1" applyNumberFormat="1" applyFont="1"/>
    <xf numFmtId="0" fontId="30" fillId="2" borderId="0" xfId="0" applyFont="1" applyFill="1" applyBorder="1" applyAlignment="1">
      <alignment horizontal="center"/>
    </xf>
    <xf numFmtId="0" fontId="30" fillId="2" borderId="0" xfId="0" applyFont="1" applyFill="1" applyBorder="1"/>
    <xf numFmtId="0" fontId="25" fillId="0" borderId="0" xfId="0" applyFont="1" applyFill="1" applyBorder="1" applyAlignment="1">
      <alignment horizontal="left"/>
    </xf>
    <xf numFmtId="0" fontId="25" fillId="0" borderId="0" xfId="0" applyFont="1" applyFill="1" applyBorder="1"/>
    <xf numFmtId="164" fontId="25" fillId="0" borderId="0" xfId="1" applyNumberFormat="1" applyFont="1" applyFill="1" applyBorder="1"/>
    <xf numFmtId="9" fontId="25" fillId="0" borderId="0" xfId="3" applyFont="1" applyFill="1" applyBorder="1"/>
    <xf numFmtId="165" fontId="25" fillId="0" borderId="0" xfId="2" applyNumberFormat="1" applyFont="1"/>
    <xf numFmtId="10" fontId="25" fillId="0" borderId="0" xfId="3" applyNumberFormat="1" applyFont="1"/>
    <xf numFmtId="0" fontId="25" fillId="0" borderId="0" xfId="0" applyFont="1" applyAlignment="1">
      <alignment horizontal="left"/>
    </xf>
    <xf numFmtId="0" fontId="30" fillId="0" borderId="0" xfId="7" applyFont="1" applyBorder="1" applyAlignment="1">
      <alignment horizontal="left"/>
    </xf>
    <xf numFmtId="0" fontId="24" fillId="0" borderId="0" xfId="0" applyFont="1" applyFill="1" applyAlignment="1">
      <alignment horizontal="right" wrapText="1"/>
    </xf>
    <xf numFmtId="0" fontId="24" fillId="0" borderId="0" xfId="0" applyFont="1" applyFill="1" applyAlignment="1">
      <alignment horizontal="center" wrapText="1"/>
    </xf>
    <xf numFmtId="164" fontId="24" fillId="0" borderId="0" xfId="1" applyNumberFormat="1" applyFont="1" applyBorder="1" applyAlignment="1">
      <alignment horizontal="right"/>
    </xf>
    <xf numFmtId="10" fontId="27" fillId="0" borderId="0" xfId="3" applyNumberFormat="1" applyFont="1" applyAlignment="1">
      <alignment horizontal="right"/>
    </xf>
    <xf numFmtId="4" fontId="30" fillId="0" borderId="1" xfId="0" applyNumberFormat="1" applyFont="1" applyFill="1" applyBorder="1" applyAlignment="1">
      <alignment horizontal="left" wrapText="1"/>
    </xf>
    <xf numFmtId="3" fontId="24" fillId="0" borderId="1" xfId="0" applyNumberFormat="1" applyFont="1" applyFill="1" applyBorder="1" applyAlignment="1">
      <alignment horizontal="right" wrapText="1"/>
    </xf>
    <xf numFmtId="168" fontId="30" fillId="0" borderId="1" xfId="0" applyNumberFormat="1" applyFont="1" applyFill="1" applyBorder="1" applyAlignment="1">
      <alignment horizontal="right" wrapText="1"/>
    </xf>
    <xf numFmtId="3" fontId="30" fillId="0" borderId="1" xfId="0" applyNumberFormat="1" applyFont="1" applyFill="1" applyBorder="1" applyAlignment="1">
      <alignment horizontal="right" wrapText="1"/>
    </xf>
    <xf numFmtId="164" fontId="24" fillId="0" borderId="1" xfId="1" applyNumberFormat="1" applyFont="1" applyFill="1" applyBorder="1" applyAlignment="1">
      <alignment horizontal="right" wrapText="1"/>
    </xf>
    <xf numFmtId="0" fontId="30" fillId="0" borderId="0" xfId="0" applyFont="1" applyFill="1" applyBorder="1" applyAlignment="1">
      <alignment horizontal="center"/>
    </xf>
    <xf numFmtId="0" fontId="30" fillId="0" borderId="0" xfId="0" applyFont="1" applyFill="1" applyAlignment="1">
      <alignment horizontal="center"/>
    </xf>
    <xf numFmtId="0" fontId="6" fillId="0" borderId="0" xfId="0" applyFont="1" applyFill="1" applyAlignment="1">
      <alignment horizontal="center"/>
    </xf>
    <xf numFmtId="49" fontId="25" fillId="0" borderId="0" xfId="0" applyNumberFormat="1" applyFont="1" applyBorder="1"/>
    <xf numFmtId="168" fontId="6" fillId="0" borderId="0" xfId="1" quotePrefix="1" applyNumberFormat="1" applyFont="1" applyBorder="1"/>
    <xf numFmtId="0" fontId="6" fillId="0" borderId="0" xfId="0" quotePrefix="1" applyNumberFormat="1" applyFont="1" applyBorder="1"/>
    <xf numFmtId="168" fontId="25" fillId="0" borderId="1" xfId="3" applyNumberFormat="1" applyFont="1" applyBorder="1"/>
    <xf numFmtId="168" fontId="6" fillId="0" borderId="1" xfId="1" quotePrefix="1" applyNumberFormat="1" applyFont="1" applyBorder="1"/>
    <xf numFmtId="165" fontId="25" fillId="0" borderId="1" xfId="2" applyNumberFormat="1" applyFont="1" applyBorder="1"/>
    <xf numFmtId="0" fontId="30" fillId="0" borderId="0" xfId="0" applyFont="1" applyBorder="1" applyAlignment="1">
      <alignment horizontal="left"/>
    </xf>
    <xf numFmtId="166" fontId="24" fillId="0" borderId="0" xfId="0" applyNumberFormat="1" applyFont="1" applyBorder="1"/>
    <xf numFmtId="168" fontId="24" fillId="0" borderId="0" xfId="3" applyNumberFormat="1" applyFont="1" applyBorder="1"/>
    <xf numFmtId="168" fontId="30" fillId="0" borderId="0" xfId="1" quotePrefix="1" applyNumberFormat="1" applyFont="1" applyBorder="1"/>
    <xf numFmtId="0" fontId="30" fillId="0" borderId="0" xfId="0" applyFont="1" applyBorder="1"/>
    <xf numFmtId="164" fontId="30" fillId="0" borderId="0" xfId="0" quotePrefix="1" applyNumberFormat="1" applyFont="1" applyBorder="1"/>
    <xf numFmtId="0" fontId="25" fillId="0" borderId="1" xfId="0" applyFont="1" applyBorder="1"/>
    <xf numFmtId="164" fontId="25" fillId="0" borderId="1" xfId="1" applyNumberFormat="1" applyFont="1" applyBorder="1"/>
    <xf numFmtId="165" fontId="24" fillId="35" borderId="0" xfId="2" applyNumberFormat="1" applyFont="1" applyFill="1" applyBorder="1"/>
    <xf numFmtId="0" fontId="30" fillId="0" borderId="0" xfId="0" quotePrefix="1" applyNumberFormat="1" applyFont="1" applyBorder="1"/>
    <xf numFmtId="0" fontId="30" fillId="0" borderId="0" xfId="0" applyNumberFormat="1" applyFont="1" applyBorder="1" applyAlignment="1">
      <alignment horizontal="left" indent="1"/>
    </xf>
    <xf numFmtId="166" fontId="24" fillId="0" borderId="0" xfId="1" applyNumberFormat="1" applyFont="1" applyFill="1" applyBorder="1"/>
    <xf numFmtId="0" fontId="30" fillId="0" borderId="0" xfId="0" applyNumberFormat="1" applyFont="1" applyBorder="1"/>
    <xf numFmtId="0" fontId="6" fillId="0" borderId="0" xfId="0" applyFont="1" applyFill="1"/>
    <xf numFmtId="0" fontId="25" fillId="0" borderId="0" xfId="0" applyFont="1" applyAlignment="1">
      <alignment horizontal="right"/>
    </xf>
    <xf numFmtId="3" fontId="30" fillId="0" borderId="0" xfId="0" applyNumberFormat="1" applyFont="1" applyFill="1" applyBorder="1" applyAlignment="1">
      <alignment horizontal="left"/>
    </xf>
    <xf numFmtId="164" fontId="30" fillId="0" borderId="0" xfId="1" applyNumberFormat="1" applyFont="1" applyFill="1" applyBorder="1" applyAlignment="1">
      <alignment horizontal="left"/>
    </xf>
    <xf numFmtId="3" fontId="30" fillId="0" borderId="0" xfId="0" applyNumberFormat="1" applyFont="1" applyFill="1" applyBorder="1" applyAlignment="1">
      <alignment horizontal="center"/>
    </xf>
    <xf numFmtId="0" fontId="30" fillId="0" borderId="0" xfId="0" applyFont="1" applyFill="1" applyBorder="1"/>
    <xf numFmtId="168" fontId="24" fillId="0" borderId="0" xfId="0" applyNumberFormat="1" applyFont="1"/>
    <xf numFmtId="168" fontId="25" fillId="0" borderId="0" xfId="0" applyNumberFormat="1" applyFont="1" applyFill="1" applyBorder="1"/>
    <xf numFmtId="44" fontId="24" fillId="0" borderId="0" xfId="0" applyNumberFormat="1" applyFont="1"/>
    <xf numFmtId="166" fontId="25" fillId="0" borderId="0" xfId="0" applyNumberFormat="1" applyFont="1"/>
    <xf numFmtId="164" fontId="25" fillId="0" borderId="0" xfId="0" applyNumberFormat="1" applyFont="1"/>
    <xf numFmtId="0" fontId="6" fillId="0" borderId="0" xfId="0" applyFont="1" applyAlignment="1">
      <alignment horizontal="left"/>
    </xf>
    <xf numFmtId="164" fontId="6" fillId="0" borderId="0" xfId="1" applyNumberFormat="1" applyFont="1"/>
    <xf numFmtId="0" fontId="6" fillId="0" borderId="0" xfId="4" applyFont="1"/>
    <xf numFmtId="168" fontId="25" fillId="0" borderId="0" xfId="3" applyNumberFormat="1" applyFont="1"/>
    <xf numFmtId="0" fontId="27" fillId="0" borderId="0" xfId="0" applyFont="1" applyAlignment="1">
      <alignment horizontal="right"/>
    </xf>
    <xf numFmtId="0" fontId="29" fillId="0" borderId="0" xfId="0" applyFont="1" applyFill="1" applyBorder="1" applyAlignment="1">
      <alignment horizontal="right"/>
    </xf>
    <xf numFmtId="0" fontId="30" fillId="0" borderId="1" xfId="0" applyFont="1" applyFill="1" applyBorder="1" applyAlignment="1">
      <alignment horizontal="left" wrapText="1"/>
    </xf>
    <xf numFmtId="10" fontId="30" fillId="0" borderId="1" xfId="4" applyNumberFormat="1" applyFont="1" applyFill="1" applyBorder="1" applyAlignment="1">
      <alignment horizontal="right" wrapText="1"/>
    </xf>
    <xf numFmtId="168" fontId="24" fillId="0" borderId="1" xfId="0" applyNumberFormat="1" applyFont="1" applyFill="1" applyBorder="1" applyAlignment="1">
      <alignment horizontal="right" wrapText="1"/>
    </xf>
    <xf numFmtId="0" fontId="30" fillId="0" borderId="0" xfId="0" applyFont="1" applyFill="1" applyBorder="1" applyAlignment="1">
      <alignment wrapText="1"/>
    </xf>
    <xf numFmtId="0" fontId="6" fillId="0" borderId="0" xfId="0" applyNumberFormat="1" applyFont="1" applyFill="1" applyBorder="1" applyAlignment="1">
      <alignment horizontal="left" indent="1"/>
    </xf>
    <xf numFmtId="166" fontId="25" fillId="0" borderId="0" xfId="1" applyNumberFormat="1" applyFont="1" applyBorder="1" applyAlignment="1">
      <alignment horizontal="right"/>
    </xf>
    <xf numFmtId="168" fontId="6" fillId="0" borderId="0" xfId="0" applyNumberFormat="1" applyFont="1" applyFill="1" applyBorder="1" applyAlignment="1">
      <alignment horizontal="right"/>
    </xf>
    <xf numFmtId="165" fontId="25" fillId="0" borderId="0" xfId="2" applyNumberFormat="1" applyFont="1" applyBorder="1" applyAlignment="1">
      <alignment horizontal="right"/>
    </xf>
    <xf numFmtId="166" fontId="6" fillId="0" borderId="0" xfId="0" applyNumberFormat="1" applyFont="1" applyFill="1" applyBorder="1" applyAlignment="1">
      <alignment horizontal="right"/>
    </xf>
    <xf numFmtId="166" fontId="6" fillId="0" borderId="0" xfId="1"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indent="1"/>
    </xf>
    <xf numFmtId="0" fontId="30" fillId="0" borderId="0" xfId="0" applyFont="1" applyFill="1" applyBorder="1" applyAlignment="1">
      <alignment horizontal="left"/>
    </xf>
    <xf numFmtId="166" fontId="30" fillId="0" borderId="0" xfId="1" applyNumberFormat="1" applyFont="1" applyFill="1" applyBorder="1" applyAlignment="1">
      <alignment horizontal="right"/>
    </xf>
    <xf numFmtId="168" fontId="30" fillId="0" borderId="0" xfId="0" applyNumberFormat="1" applyFont="1" applyFill="1" applyBorder="1" applyAlignment="1">
      <alignment horizontal="right"/>
    </xf>
    <xf numFmtId="165" fontId="30" fillId="0" borderId="0" xfId="0" applyNumberFormat="1" applyFont="1" applyFill="1" applyBorder="1" applyAlignment="1">
      <alignment horizontal="right"/>
    </xf>
    <xf numFmtId="166" fontId="30" fillId="0" borderId="0" xfId="0" applyNumberFormat="1" applyFont="1" applyFill="1" applyBorder="1" applyAlignment="1">
      <alignment horizontal="right"/>
    </xf>
    <xf numFmtId="166" fontId="24" fillId="0" borderId="0" xfId="1" applyNumberFormat="1" applyFont="1" applyFill="1" applyBorder="1" applyAlignment="1">
      <alignment horizontal="right"/>
    </xf>
    <xf numFmtId="166" fontId="6" fillId="0" borderId="0" xfId="2" applyNumberFormat="1" applyFont="1" applyFill="1" applyBorder="1" applyAlignment="1">
      <alignment horizontal="right"/>
    </xf>
    <xf numFmtId="0" fontId="6" fillId="0" borderId="0" xfId="0" applyFont="1" applyFill="1" applyBorder="1" applyAlignment="1">
      <alignment horizontal="left"/>
    </xf>
    <xf numFmtId="165" fontId="6" fillId="0" borderId="0" xfId="0" applyNumberFormat="1" applyFont="1" applyFill="1" applyBorder="1" applyAlignment="1">
      <alignment horizontal="right"/>
    </xf>
    <xf numFmtId="165" fontId="25" fillId="0" borderId="0" xfId="2" applyNumberFormat="1" applyFont="1" applyFill="1" applyBorder="1" applyAlignment="1">
      <alignment horizontal="right"/>
    </xf>
    <xf numFmtId="165" fontId="6" fillId="0" borderId="0" xfId="2" quotePrefix="1" applyNumberFormat="1" applyFont="1" applyFill="1" applyBorder="1" applyAlignment="1">
      <alignment horizontal="right"/>
    </xf>
    <xf numFmtId="166" fontId="30" fillId="0" borderId="11" xfId="0" applyNumberFormat="1" applyFont="1" applyFill="1" applyBorder="1" applyAlignment="1">
      <alignment horizontal="right"/>
    </xf>
    <xf numFmtId="168" fontId="30" fillId="0" borderId="11" xfId="0" applyNumberFormat="1" applyFont="1" applyFill="1" applyBorder="1" applyAlignment="1">
      <alignment horizontal="right"/>
    </xf>
    <xf numFmtId="3" fontId="30" fillId="0" borderId="11" xfId="0" applyNumberFormat="1" applyFont="1" applyFill="1" applyBorder="1" applyAlignment="1">
      <alignment horizontal="right"/>
    </xf>
    <xf numFmtId="166" fontId="30" fillId="0" borderId="11" xfId="2" applyNumberFormat="1" applyFont="1" applyFill="1" applyBorder="1" applyAlignment="1">
      <alignment horizontal="right"/>
    </xf>
    <xf numFmtId="0" fontId="30" fillId="0" borderId="0" xfId="5" applyFont="1" applyFill="1" applyBorder="1" applyAlignment="1">
      <alignment horizontal="left"/>
    </xf>
    <xf numFmtId="164" fontId="30" fillId="0" borderId="0" xfId="1" applyNumberFormat="1" applyFont="1" applyFill="1" applyBorder="1" applyAlignment="1">
      <alignment horizontal="right"/>
    </xf>
    <xf numFmtId="3" fontId="30" fillId="0" borderId="0" xfId="0" applyNumberFormat="1" applyFont="1" applyFill="1" applyBorder="1" applyAlignment="1">
      <alignment horizontal="right"/>
    </xf>
    <xf numFmtId="3" fontId="6" fillId="0" borderId="0" xfId="0" applyNumberFormat="1" applyFont="1" applyFill="1" applyBorder="1" applyAlignment="1">
      <alignment horizontal="right"/>
    </xf>
    <xf numFmtId="168" fontId="36" fillId="0" borderId="0" xfId="0" applyNumberFormat="1" applyFont="1" applyFill="1" applyBorder="1" applyAlignment="1">
      <alignment horizontal="right"/>
    </xf>
    <xf numFmtId="0" fontId="33" fillId="0" borderId="0" xfId="0" applyFont="1" applyFill="1" applyBorder="1"/>
    <xf numFmtId="0" fontId="6" fillId="0" borderId="0" xfId="0" applyFont="1" applyFill="1" applyBorder="1" applyAlignment="1">
      <alignment horizontal="right"/>
    </xf>
    <xf numFmtId="165" fontId="6" fillId="0" borderId="0" xfId="0" applyNumberFormat="1" applyFont="1" applyFill="1" applyBorder="1"/>
    <xf numFmtId="164" fontId="30" fillId="0" borderId="0" xfId="0" applyNumberFormat="1" applyFont="1" applyFill="1" applyBorder="1"/>
    <xf numFmtId="0" fontId="30" fillId="0" borderId="0" xfId="0" applyFont="1" applyFill="1" applyBorder="1" applyAlignment="1">
      <alignment horizontal="right"/>
    </xf>
    <xf numFmtId="164" fontId="25" fillId="0" borderId="0" xfId="1" applyNumberFormat="1" applyFont="1" applyBorder="1" applyAlignment="1">
      <alignment horizontal="right"/>
    </xf>
    <xf numFmtId="0" fontId="30" fillId="0" borderId="0" xfId="5" applyFont="1" applyFill="1" applyBorder="1" applyAlignment="1">
      <alignment horizontal="right"/>
    </xf>
    <xf numFmtId="0" fontId="23" fillId="0" borderId="0" xfId="0" applyFont="1" applyFill="1"/>
    <xf numFmtId="0" fontId="23" fillId="0" borderId="0" xfId="0" applyFont="1" applyFill="1" applyAlignment="1">
      <alignment horizontal="right"/>
    </xf>
    <xf numFmtId="4" fontId="30" fillId="0" borderId="1" xfId="4" applyNumberFormat="1" applyFont="1" applyFill="1" applyBorder="1" applyAlignment="1">
      <alignment horizontal="left" wrapText="1"/>
    </xf>
    <xf numFmtId="166" fontId="24" fillId="0" borderId="1" xfId="1" applyNumberFormat="1" applyFont="1" applyFill="1" applyBorder="1" applyAlignment="1">
      <alignment horizontal="right" wrapText="1"/>
    </xf>
    <xf numFmtId="167" fontId="30" fillId="0" borderId="1" xfId="1" applyNumberFormat="1" applyFont="1" applyFill="1" applyBorder="1" applyAlignment="1">
      <alignment horizontal="right" wrapText="1"/>
    </xf>
    <xf numFmtId="0" fontId="25" fillId="0" borderId="0" xfId="0" applyFont="1" applyFill="1" applyBorder="1" applyAlignment="1">
      <alignment horizontal="right"/>
    </xf>
    <xf numFmtId="170" fontId="25" fillId="0" borderId="0" xfId="0" applyNumberFormat="1" applyFont="1" applyFill="1" applyBorder="1"/>
    <xf numFmtId="170" fontId="25" fillId="0" borderId="1" xfId="0" applyNumberFormat="1" applyFont="1" applyFill="1" applyBorder="1"/>
    <xf numFmtId="0" fontId="30" fillId="0" borderId="0" xfId="4" applyFont="1" applyFill="1" applyBorder="1" applyAlignment="1">
      <alignment horizontal="left"/>
    </xf>
    <xf numFmtId="170" fontId="24" fillId="0" borderId="0" xfId="0" applyNumberFormat="1" applyFont="1" applyFill="1" applyBorder="1"/>
    <xf numFmtId="167" fontId="25" fillId="0" borderId="0" xfId="1" applyNumberFormat="1" applyFont="1" applyBorder="1"/>
    <xf numFmtId="0" fontId="30" fillId="0" borderId="0" xfId="4" applyFont="1" applyFill="1" applyBorder="1"/>
    <xf numFmtId="167" fontId="25" fillId="0" borderId="0" xfId="0" applyNumberFormat="1" applyFont="1" applyFill="1" applyBorder="1"/>
    <xf numFmtId="167" fontId="25" fillId="0" borderId="0" xfId="1" applyNumberFormat="1" applyFont="1" applyFill="1" applyBorder="1"/>
    <xf numFmtId="167" fontId="6" fillId="0" borderId="0" xfId="0" quotePrefix="1" applyNumberFormat="1" applyFont="1" applyFill="1" applyBorder="1"/>
    <xf numFmtId="0" fontId="25" fillId="0" borderId="0" xfId="0" quotePrefix="1" applyNumberFormat="1" applyFont="1" applyFill="1" applyBorder="1"/>
    <xf numFmtId="166" fontId="25" fillId="0" borderId="0" xfId="0" applyNumberFormat="1" applyFont="1" applyFill="1" applyBorder="1"/>
    <xf numFmtId="166" fontId="24" fillId="0" borderId="0" xfId="0" applyNumberFormat="1" applyFont="1" applyFill="1" applyBorder="1"/>
    <xf numFmtId="0" fontId="24" fillId="0" borderId="0" xfId="0" applyFont="1" applyFill="1" applyBorder="1"/>
    <xf numFmtId="49" fontId="24" fillId="0" borderId="0" xfId="0" applyNumberFormat="1" applyFont="1" applyFill="1" applyBorder="1"/>
    <xf numFmtId="164" fontId="23" fillId="0" borderId="0" xfId="0" applyNumberFormat="1" applyFont="1" applyFill="1"/>
    <xf numFmtId="167" fontId="33" fillId="0" borderId="0" xfId="1" applyNumberFormat="1" applyFont="1" applyFill="1" applyBorder="1"/>
    <xf numFmtId="0" fontId="33" fillId="0" borderId="0" xfId="4" applyFont="1" applyFill="1" applyBorder="1"/>
    <xf numFmtId="0" fontId="25" fillId="0" borderId="0" xfId="0" applyFont="1" applyFill="1" applyAlignment="1">
      <alignment horizontal="right"/>
    </xf>
    <xf numFmtId="0" fontId="6" fillId="0" borderId="0" xfId="4" applyFont="1" applyFill="1" applyBorder="1" applyAlignment="1">
      <alignment horizontal="left"/>
    </xf>
    <xf numFmtId="166" fontId="6" fillId="0" borderId="0" xfId="1" applyNumberFormat="1" applyFont="1" applyFill="1" applyBorder="1"/>
    <xf numFmtId="10" fontId="6" fillId="0" borderId="0" xfId="4" applyNumberFormat="1" applyFont="1" applyFill="1" applyBorder="1" applyAlignment="1">
      <alignment horizontal="center"/>
    </xf>
    <xf numFmtId="167" fontId="6" fillId="0" borderId="0" xfId="1" applyNumberFormat="1" applyFont="1" applyFill="1" applyBorder="1"/>
    <xf numFmtId="0" fontId="6" fillId="0" borderId="0" xfId="4" applyFont="1" applyFill="1" applyBorder="1"/>
    <xf numFmtId="164" fontId="24" fillId="0" borderId="0" xfId="1" applyNumberFormat="1" applyFont="1" applyFill="1"/>
    <xf numFmtId="0" fontId="24" fillId="0" borderId="0" xfId="0" applyFont="1" applyFill="1"/>
    <xf numFmtId="164" fontId="25" fillId="0" borderId="0" xfId="0" applyNumberFormat="1" applyFont="1" applyFill="1"/>
    <xf numFmtId="0" fontId="25" fillId="0" borderId="0" xfId="0" applyFont="1" applyFill="1" applyBorder="1" applyAlignment="1">
      <alignment vertical="center"/>
    </xf>
    <xf numFmtId="166" fontId="6" fillId="0" borderId="0" xfId="4" applyNumberFormat="1" applyFont="1" applyFill="1" applyBorder="1" applyAlignment="1">
      <alignment horizontal="center"/>
    </xf>
    <xf numFmtId="168" fontId="6" fillId="0" borderId="0" xfId="4" applyNumberFormat="1" applyFont="1" applyFill="1" applyBorder="1" applyAlignment="1">
      <alignment horizontal="center"/>
    </xf>
    <xf numFmtId="167" fontId="6" fillId="0" borderId="0" xfId="4" applyNumberFormat="1" applyFont="1" applyFill="1" applyBorder="1" applyAlignment="1">
      <alignment horizontal="center"/>
    </xf>
    <xf numFmtId="167" fontId="6" fillId="0" borderId="0" xfId="4" applyNumberFormat="1" applyFont="1" applyFill="1" applyBorder="1"/>
    <xf numFmtId="167" fontId="30" fillId="0" borderId="0" xfId="4" applyNumberFormat="1" applyFont="1" applyFill="1" applyBorder="1" applyAlignment="1">
      <alignment horizontal="right"/>
    </xf>
    <xf numFmtId="10" fontId="6" fillId="0" borderId="0" xfId="4" applyNumberFormat="1" applyFont="1" applyFill="1" applyBorder="1"/>
    <xf numFmtId="0" fontId="27" fillId="0" borderId="0" xfId="0" applyFont="1" applyFill="1" applyAlignment="1">
      <alignment horizontal="right"/>
    </xf>
    <xf numFmtId="0" fontId="27" fillId="0" borderId="0" xfId="0" applyFont="1" applyFill="1"/>
    <xf numFmtId="49" fontId="30" fillId="0" borderId="1" xfId="0" applyNumberFormat="1" applyFont="1" applyFill="1" applyBorder="1" applyAlignment="1">
      <alignment horizontal="left" wrapText="1"/>
    </xf>
    <xf numFmtId="164" fontId="30" fillId="0" borderId="1" xfId="1" applyNumberFormat="1" applyFont="1" applyFill="1" applyBorder="1" applyAlignment="1">
      <alignment horizontal="right" wrapText="1"/>
    </xf>
    <xf numFmtId="164" fontId="30" fillId="0" borderId="0" xfId="1" applyNumberFormat="1" applyFont="1" applyFill="1" applyBorder="1" applyAlignment="1">
      <alignment horizontal="right" wrapText="1"/>
    </xf>
    <xf numFmtId="168" fontId="24" fillId="0" borderId="0" xfId="1" quotePrefix="1" applyNumberFormat="1" applyFont="1" applyFill="1" applyBorder="1" applyAlignment="1">
      <alignment horizontal="right" wrapText="1"/>
    </xf>
    <xf numFmtId="168" fontId="25" fillId="0" borderId="0" xfId="3" applyNumberFormat="1" applyFont="1" applyBorder="1" applyAlignment="1">
      <alignment horizontal="right"/>
    </xf>
    <xf numFmtId="170" fontId="25" fillId="0" borderId="0" xfId="0" applyNumberFormat="1" applyFont="1" applyBorder="1" applyAlignment="1">
      <alignment horizontal="right"/>
    </xf>
    <xf numFmtId="170" fontId="6" fillId="0" borderId="0" xfId="1" quotePrefix="1" applyNumberFormat="1" applyFont="1" applyBorder="1" applyAlignment="1">
      <alignment horizontal="right"/>
    </xf>
    <xf numFmtId="166" fontId="25" fillId="0" borderId="1" xfId="1" applyNumberFormat="1" applyFont="1" applyBorder="1" applyAlignment="1">
      <alignment horizontal="right"/>
    </xf>
    <xf numFmtId="168" fontId="25" fillId="0" borderId="1" xfId="3" applyNumberFormat="1" applyFont="1" applyBorder="1" applyAlignment="1">
      <alignment horizontal="right"/>
    </xf>
    <xf numFmtId="170" fontId="25" fillId="0" borderId="1" xfId="0" applyNumberFormat="1" applyFont="1" applyBorder="1" applyAlignment="1">
      <alignment horizontal="right"/>
    </xf>
    <xf numFmtId="0" fontId="30" fillId="0" borderId="0" xfId="4" applyFont="1" applyBorder="1" applyAlignment="1">
      <alignment horizontal="left"/>
    </xf>
    <xf numFmtId="166" fontId="24" fillId="0" borderId="0" xfId="1" applyNumberFormat="1" applyFont="1" applyBorder="1" applyAlignment="1">
      <alignment horizontal="right"/>
    </xf>
    <xf numFmtId="168" fontId="24" fillId="0" borderId="0" xfId="3" applyNumberFormat="1" applyFont="1" applyBorder="1" applyAlignment="1">
      <alignment horizontal="right"/>
    </xf>
    <xf numFmtId="170" fontId="24" fillId="0" borderId="0" xfId="0" applyNumberFormat="1" applyFont="1" applyBorder="1" applyAlignment="1">
      <alignment horizontal="right"/>
    </xf>
    <xf numFmtId="10" fontId="25" fillId="0" borderId="0" xfId="3" applyNumberFormat="1" applyFont="1" applyBorder="1" applyAlignment="1">
      <alignment horizontal="right"/>
    </xf>
    <xf numFmtId="6" fontId="25" fillId="0" borderId="0" xfId="1" applyNumberFormat="1" applyFont="1" applyFill="1" applyBorder="1" applyAlignment="1">
      <alignment horizontal="right"/>
    </xf>
    <xf numFmtId="166" fontId="25" fillId="0" borderId="0" xfId="1" applyNumberFormat="1" applyFont="1" applyFill="1" applyBorder="1" applyAlignment="1">
      <alignment horizontal="right"/>
    </xf>
    <xf numFmtId="6" fontId="25" fillId="0" borderId="0" xfId="1" applyNumberFormat="1" applyFont="1" applyBorder="1" applyAlignment="1">
      <alignment horizontal="right"/>
    </xf>
    <xf numFmtId="49" fontId="24" fillId="0" borderId="0" xfId="0" applyNumberFormat="1" applyFont="1" applyBorder="1"/>
    <xf numFmtId="4" fontId="30" fillId="0" borderId="0" xfId="0" applyNumberFormat="1" applyFont="1" applyFill="1" applyBorder="1" applyAlignment="1">
      <alignment horizontal="left"/>
    </xf>
    <xf numFmtId="9" fontId="24" fillId="0" borderId="0" xfId="3" applyFont="1" applyBorder="1" applyAlignment="1">
      <alignment horizontal="right"/>
    </xf>
    <xf numFmtId="0" fontId="24" fillId="0" borderId="0" xfId="0" applyFont="1" applyBorder="1" applyAlignment="1">
      <alignment horizontal="right"/>
    </xf>
    <xf numFmtId="166" fontId="24" fillId="0" borderId="0" xfId="3" applyNumberFormat="1" applyFont="1" applyFill="1" applyBorder="1" applyAlignment="1">
      <alignment horizontal="right"/>
    </xf>
    <xf numFmtId="166" fontId="25" fillId="0" borderId="0" xfId="0" applyNumberFormat="1" applyFont="1" applyFill="1" applyBorder="1" applyAlignment="1">
      <alignment horizontal="right"/>
    </xf>
    <xf numFmtId="166" fontId="24" fillId="0" borderId="0" xfId="0" applyNumberFormat="1" applyFont="1" applyBorder="1" applyAlignment="1">
      <alignment horizontal="right"/>
    </xf>
    <xf numFmtId="166" fontId="24" fillId="0" borderId="0" xfId="3" applyNumberFormat="1" applyFont="1" applyBorder="1" applyAlignment="1">
      <alignment horizontal="right"/>
    </xf>
    <xf numFmtId="166" fontId="25" fillId="0" borderId="0" xfId="0" applyNumberFormat="1" applyFont="1" applyBorder="1" applyAlignment="1">
      <alignment horizontal="right"/>
    </xf>
    <xf numFmtId="0" fontId="25" fillId="0" borderId="0" xfId="0" applyFont="1" applyBorder="1" applyAlignment="1">
      <alignment horizontal="right"/>
    </xf>
    <xf numFmtId="9" fontId="25" fillId="0" borderId="0" xfId="3" applyFont="1" applyBorder="1" applyAlignment="1">
      <alignment horizontal="right"/>
    </xf>
    <xf numFmtId="164" fontId="25" fillId="0" borderId="0" xfId="0" applyNumberFormat="1" applyFont="1" applyBorder="1" applyAlignment="1">
      <alignment horizontal="right"/>
    </xf>
    <xf numFmtId="0" fontId="33" fillId="0" borderId="0" xfId="0" applyFont="1" applyBorder="1" applyAlignment="1">
      <alignment horizontal="left"/>
    </xf>
    <xf numFmtId="164" fontId="33" fillId="0" borderId="0" xfId="1" applyNumberFormat="1" applyFont="1" applyBorder="1" applyAlignment="1">
      <alignment horizontal="right"/>
    </xf>
    <xf numFmtId="164" fontId="39" fillId="0" borderId="0" xfId="1" applyNumberFormat="1" applyFont="1" applyFill="1" applyBorder="1" applyAlignment="1">
      <alignment horizontal="right"/>
    </xf>
    <xf numFmtId="168" fontId="37" fillId="0" borderId="0" xfId="1" applyNumberFormat="1" applyFont="1" applyFill="1" applyBorder="1" applyAlignment="1">
      <alignment horizontal="right"/>
    </xf>
    <xf numFmtId="168" fontId="39" fillId="0" borderId="0" xfId="3" applyNumberFormat="1" applyFont="1" applyFill="1" applyBorder="1" applyAlignment="1">
      <alignment horizontal="right"/>
    </xf>
    <xf numFmtId="0" fontId="38" fillId="0" borderId="0" xfId="0" applyFont="1" applyBorder="1"/>
    <xf numFmtId="0" fontId="38" fillId="0" borderId="0" xfId="0" applyFont="1" applyBorder="1" applyAlignment="1">
      <alignment horizontal="right"/>
    </xf>
    <xf numFmtId="0" fontId="6" fillId="0" borderId="0" xfId="0" applyFont="1" applyBorder="1" applyAlignment="1">
      <alignment horizontal="left"/>
    </xf>
    <xf numFmtId="164" fontId="6" fillId="0" borderId="0" xfId="1" applyNumberFormat="1" applyFont="1" applyBorder="1" applyAlignment="1">
      <alignment horizontal="right"/>
    </xf>
    <xf numFmtId="9" fontId="6" fillId="0" borderId="0" xfId="3" applyFont="1" applyBorder="1" applyAlignment="1">
      <alignment horizontal="right"/>
    </xf>
    <xf numFmtId="168" fontId="36" fillId="0" borderId="0" xfId="1" applyNumberFormat="1" applyFont="1" applyFill="1" applyBorder="1" applyAlignment="1">
      <alignment horizontal="right"/>
    </xf>
    <xf numFmtId="168" fontId="30" fillId="0" borderId="0" xfId="3" applyNumberFormat="1" applyFont="1" applyFill="1" applyBorder="1" applyAlignment="1">
      <alignment horizontal="right"/>
    </xf>
    <xf numFmtId="164" fontId="6" fillId="0" borderId="0" xfId="1" applyNumberFormat="1" applyFont="1" applyFill="1" applyBorder="1" applyAlignment="1">
      <alignment horizontal="right"/>
    </xf>
    <xf numFmtId="9" fontId="6" fillId="0" borderId="0" xfId="3" applyFont="1" applyFill="1" applyBorder="1" applyAlignment="1">
      <alignment horizontal="right"/>
    </xf>
    <xf numFmtId="164" fontId="6" fillId="0" borderId="0" xfId="1" applyNumberFormat="1" applyFont="1" applyFill="1" applyBorder="1"/>
    <xf numFmtId="0" fontId="27" fillId="0" borderId="0" xfId="0" applyFont="1" applyBorder="1" applyAlignment="1">
      <alignment horizontal="right"/>
    </xf>
    <xf numFmtId="168" fontId="23" fillId="0" borderId="0" xfId="0" applyNumberFormat="1" applyFont="1" applyFill="1"/>
    <xf numFmtId="168" fontId="30" fillId="0" borderId="1" xfId="4" applyNumberFormat="1" applyFont="1" applyFill="1" applyBorder="1" applyAlignment="1">
      <alignment horizontal="right" wrapText="1"/>
    </xf>
    <xf numFmtId="168" fontId="24" fillId="0" borderId="1" xfId="1" quotePrefix="1" applyNumberFormat="1" applyFont="1" applyFill="1" applyBorder="1" applyAlignment="1">
      <alignment horizontal="right" wrapText="1"/>
    </xf>
    <xf numFmtId="168" fontId="25" fillId="0" borderId="0" xfId="1" applyNumberFormat="1" applyFont="1" applyBorder="1" applyAlignment="1">
      <alignment horizontal="right"/>
    </xf>
    <xf numFmtId="168" fontId="25" fillId="0" borderId="1" xfId="1" applyNumberFormat="1" applyFont="1" applyBorder="1" applyAlignment="1">
      <alignment horizontal="right"/>
    </xf>
    <xf numFmtId="4" fontId="30" fillId="0" borderId="0" xfId="0" applyNumberFormat="1" applyFont="1" applyBorder="1" applyAlignment="1">
      <alignment horizontal="left"/>
    </xf>
    <xf numFmtId="168" fontId="24" fillId="0" borderId="0" xfId="1" applyNumberFormat="1" applyFont="1" applyBorder="1" applyAlignment="1">
      <alignment horizontal="right"/>
    </xf>
    <xf numFmtId="171" fontId="24" fillId="0" borderId="0" xfId="0" applyNumberFormat="1" applyFont="1" applyBorder="1"/>
    <xf numFmtId="168" fontId="30" fillId="0" borderId="0" xfId="0" applyNumberFormat="1" applyFont="1" applyBorder="1"/>
    <xf numFmtId="171" fontId="25" fillId="0" borderId="0" xfId="0" applyNumberFormat="1" applyFont="1" applyBorder="1"/>
    <xf numFmtId="168" fontId="6" fillId="0" borderId="0" xfId="0" applyNumberFormat="1" applyFont="1" applyBorder="1"/>
    <xf numFmtId="0" fontId="25" fillId="0" borderId="0" xfId="0" quotePrefix="1" applyNumberFormat="1" applyFont="1" applyBorder="1"/>
    <xf numFmtId="164" fontId="24" fillId="0" borderId="0" xfId="0" applyNumberFormat="1" applyFont="1" applyBorder="1" applyAlignment="1">
      <alignment horizontal="right"/>
    </xf>
    <xf numFmtId="165" fontId="24" fillId="0" borderId="0" xfId="0" applyNumberFormat="1" applyFont="1" applyBorder="1" applyAlignment="1">
      <alignment horizontal="right"/>
    </xf>
    <xf numFmtId="168" fontId="24" fillId="0" borderId="0" xfId="1" applyNumberFormat="1" applyFont="1" applyFill="1" applyBorder="1" applyAlignment="1">
      <alignment horizontal="right"/>
    </xf>
    <xf numFmtId="168" fontId="33" fillId="0" borderId="0" xfId="0" applyNumberFormat="1" applyFont="1" applyBorder="1" applyAlignment="1">
      <alignment horizontal="right"/>
    </xf>
    <xf numFmtId="168" fontId="39" fillId="0" borderId="0" xfId="1" applyNumberFormat="1" applyFont="1" applyFill="1" applyBorder="1" applyAlignment="1">
      <alignment horizontal="right"/>
    </xf>
    <xf numFmtId="168" fontId="39" fillId="0" borderId="0" xfId="0" applyNumberFormat="1" applyFont="1" applyFill="1" applyBorder="1" applyAlignment="1">
      <alignment horizontal="right"/>
    </xf>
    <xf numFmtId="164" fontId="38" fillId="0" borderId="0" xfId="0" applyNumberFormat="1" applyFont="1" applyBorder="1" applyAlignment="1">
      <alignment horizontal="right"/>
    </xf>
    <xf numFmtId="168" fontId="38" fillId="0" borderId="0" xfId="0" applyNumberFormat="1" applyFont="1" applyBorder="1" applyAlignment="1">
      <alignment horizontal="right"/>
    </xf>
    <xf numFmtId="168" fontId="38" fillId="0" borderId="0" xfId="1" applyNumberFormat="1" applyFont="1" applyBorder="1" applyAlignment="1">
      <alignment horizontal="right"/>
    </xf>
    <xf numFmtId="49" fontId="30" fillId="0" borderId="1" xfId="8" applyNumberFormat="1" applyFont="1" applyFill="1" applyBorder="1" applyAlignment="1">
      <alignment horizontal="left" wrapText="1"/>
    </xf>
    <xf numFmtId="49" fontId="30" fillId="0" borderId="1" xfId="8" applyNumberFormat="1" applyFont="1" applyFill="1" applyBorder="1" applyAlignment="1">
      <alignment horizontal="right"/>
    </xf>
    <xf numFmtId="168" fontId="30" fillId="0" borderId="1" xfId="8" applyNumberFormat="1" applyFont="1" applyFill="1" applyBorder="1" applyAlignment="1">
      <alignment horizontal="right" wrapText="1"/>
    </xf>
    <xf numFmtId="49" fontId="30" fillId="0" borderId="1" xfId="8" applyNumberFormat="1" applyFont="1" applyFill="1" applyBorder="1" applyAlignment="1">
      <alignment horizontal="right" wrapText="1"/>
    </xf>
    <xf numFmtId="49" fontId="24" fillId="0" borderId="1" xfId="8" applyNumberFormat="1" applyFont="1" applyFill="1" applyBorder="1" applyAlignment="1">
      <alignment horizontal="right" wrapText="1"/>
    </xf>
    <xf numFmtId="0" fontId="30" fillId="0" borderId="0" xfId="8" applyFont="1" applyFill="1" applyBorder="1" applyAlignment="1">
      <alignment horizontal="right"/>
    </xf>
    <xf numFmtId="49" fontId="25" fillId="0" borderId="0" xfId="0" applyNumberFormat="1" applyFont="1" applyBorder="1" applyAlignment="1">
      <alignment horizontal="left"/>
    </xf>
    <xf numFmtId="170" fontId="25" fillId="0" borderId="0" xfId="1" applyNumberFormat="1" applyFont="1" applyBorder="1"/>
    <xf numFmtId="170" fontId="25" fillId="0" borderId="1" xfId="1" applyNumberFormat="1" applyFont="1" applyBorder="1"/>
    <xf numFmtId="0" fontId="30" fillId="0" borderId="0" xfId="8" applyFont="1" applyFill="1" applyBorder="1" applyAlignment="1">
      <alignment horizontal="left"/>
    </xf>
    <xf numFmtId="170" fontId="24" fillId="0" borderId="0" xfId="1" applyNumberFormat="1" applyFont="1" applyBorder="1"/>
    <xf numFmtId="0" fontId="25" fillId="0" borderId="0" xfId="0" quotePrefix="1" applyNumberFormat="1" applyFont="1" applyFill="1" applyBorder="1" applyAlignment="1">
      <alignment horizontal="left"/>
    </xf>
    <xf numFmtId="49" fontId="25" fillId="0" borderId="0" xfId="0" applyNumberFormat="1" applyFont="1" applyFill="1" applyBorder="1" applyAlignment="1">
      <alignment horizontal="left"/>
    </xf>
    <xf numFmtId="49" fontId="24" fillId="0" borderId="0" xfId="0" applyNumberFormat="1" applyFont="1" applyFill="1" applyBorder="1" applyAlignment="1">
      <alignment horizontal="left"/>
    </xf>
    <xf numFmtId="170" fontId="24" fillId="0" borderId="0" xfId="3" applyNumberFormat="1" applyFont="1" applyBorder="1"/>
    <xf numFmtId="171" fontId="24" fillId="0" borderId="0" xfId="1" applyNumberFormat="1" applyFont="1" applyBorder="1"/>
    <xf numFmtId="164" fontId="25" fillId="0" borderId="0" xfId="0" applyNumberFormat="1" applyFont="1" applyBorder="1"/>
    <xf numFmtId="164" fontId="25" fillId="0" borderId="0" xfId="1" applyNumberFormat="1" applyFont="1" applyFill="1"/>
    <xf numFmtId="168" fontId="25" fillId="0" borderId="0" xfId="3" applyNumberFormat="1" applyFont="1" applyFill="1"/>
    <xf numFmtId="168" fontId="25" fillId="0" borderId="0" xfId="1" applyNumberFormat="1" applyFont="1" applyFill="1"/>
    <xf numFmtId="164" fontId="25" fillId="0" borderId="0" xfId="1" applyNumberFormat="1" applyFont="1" applyFill="1" applyAlignment="1">
      <alignment horizontal="right"/>
    </xf>
    <xf numFmtId="168" fontId="25" fillId="0" borderId="0" xfId="1" applyNumberFormat="1" applyFont="1" applyFill="1" applyAlignment="1">
      <alignment horizontal="right"/>
    </xf>
    <xf numFmtId="168" fontId="25" fillId="0" borderId="0" xfId="0" applyNumberFormat="1" applyFont="1" applyFill="1" applyAlignment="1">
      <alignment horizontal="right"/>
    </xf>
    <xf numFmtId="168" fontId="25" fillId="0" borderId="0" xfId="0" applyNumberFormat="1" applyFont="1" applyFill="1"/>
    <xf numFmtId="4" fontId="30" fillId="0" borderId="0" xfId="8" applyNumberFormat="1" applyFont="1" applyFill="1" applyBorder="1" applyAlignment="1">
      <alignment horizontal="left"/>
    </xf>
    <xf numFmtId="168" fontId="6" fillId="0" borderId="0" xfId="0" applyNumberFormat="1" applyFont="1" applyFill="1" applyBorder="1" applyAlignment="1">
      <alignment horizontal="center"/>
    </xf>
    <xf numFmtId="164" fontId="6" fillId="0" borderId="0" xfId="1" applyNumberFormat="1" applyFont="1" applyFill="1" applyBorder="1" applyAlignment="1">
      <alignment horizontal="center"/>
    </xf>
    <xf numFmtId="164" fontId="25" fillId="0" borderId="0" xfId="0" applyNumberFormat="1" applyFont="1" applyFill="1" applyBorder="1"/>
    <xf numFmtId="164" fontId="27" fillId="0" borderId="0" xfId="1" applyNumberFormat="1" applyFont="1" applyFill="1" applyAlignment="1">
      <alignment horizontal="right"/>
    </xf>
    <xf numFmtId="3" fontId="30" fillId="0" borderId="0" xfId="4" applyNumberFormat="1" applyFont="1" applyFill="1" applyBorder="1" applyAlignment="1">
      <alignment horizontal="left"/>
    </xf>
    <xf numFmtId="166" fontId="25" fillId="0" borderId="0" xfId="1" applyNumberFormat="1" applyFont="1" applyFill="1"/>
    <xf numFmtId="166" fontId="25" fillId="0" borderId="0" xfId="1" applyNumberFormat="1" applyFont="1"/>
    <xf numFmtId="166" fontId="25" fillId="0" borderId="1" xfId="1" applyNumberFormat="1" applyFont="1" applyFill="1" applyBorder="1"/>
    <xf numFmtId="166" fontId="24" fillId="0" borderId="0" xfId="1" applyNumberFormat="1" applyFont="1" applyFill="1"/>
    <xf numFmtId="164" fontId="24" fillId="0" borderId="0" xfId="0" applyNumberFormat="1" applyFont="1" applyFill="1"/>
    <xf numFmtId="165" fontId="24" fillId="0" borderId="0" xfId="0" applyNumberFormat="1" applyFont="1" applyFill="1"/>
    <xf numFmtId="44" fontId="25" fillId="0" borderId="0" xfId="1" applyFont="1" applyFill="1"/>
    <xf numFmtId="3" fontId="0" fillId="0" borderId="0" xfId="0" applyNumberFormat="1"/>
    <xf numFmtId="3" fontId="2" fillId="0" borderId="0" xfId="0" applyNumberFormat="1" applyFont="1" applyAlignment="1">
      <alignment horizontal="right"/>
    </xf>
    <xf numFmtId="3" fontId="24" fillId="0" borderId="0" xfId="6" applyNumberFormat="1" applyFont="1" applyFill="1" applyBorder="1" applyAlignment="1" applyProtection="1">
      <alignment horizontal="right" wrapText="1"/>
      <protection locked="0"/>
    </xf>
    <xf numFmtId="172" fontId="41" fillId="3" borderId="0" xfId="0" applyNumberFormat="1" applyFont="1" applyFill="1" applyBorder="1" applyAlignment="1" applyProtection="1">
      <alignment horizontal="right" wrapText="1"/>
    </xf>
    <xf numFmtId="168" fontId="25" fillId="0" borderId="0" xfId="0" applyNumberFormat="1" applyFont="1" applyBorder="1" applyAlignment="1">
      <alignment horizontal="right"/>
    </xf>
    <xf numFmtId="168" fontId="25" fillId="0" borderId="1" xfId="0" applyNumberFormat="1" applyFont="1" applyBorder="1" applyAlignment="1">
      <alignment horizontal="right"/>
    </xf>
    <xf numFmtId="168" fontId="24" fillId="0" borderId="0" xfId="0" applyNumberFormat="1" applyFont="1" applyBorder="1" applyAlignment="1">
      <alignment horizontal="right"/>
    </xf>
    <xf numFmtId="165" fontId="24" fillId="0" borderId="0" xfId="2" applyNumberFormat="1" applyFont="1" applyFill="1"/>
    <xf numFmtId="166" fontId="25" fillId="0" borderId="0" xfId="1" applyNumberFormat="1" applyFont="1" applyBorder="1"/>
    <xf numFmtId="165" fontId="24" fillId="0" borderId="0" xfId="2" applyNumberFormat="1" applyFont="1" applyBorder="1"/>
    <xf numFmtId="166" fontId="30" fillId="0" borderId="0" xfId="0" applyNumberFormat="1" applyFont="1" applyBorder="1"/>
    <xf numFmtId="165" fontId="24" fillId="0" borderId="0" xfId="2" applyNumberFormat="1" applyFont="1" applyBorder="1" applyAlignment="1">
      <alignment horizontal="right"/>
    </xf>
    <xf numFmtId="166" fontId="25" fillId="0" borderId="0" xfId="1" applyNumberFormat="1" applyFont="1" applyFill="1" applyBorder="1"/>
    <xf numFmtId="166" fontId="25" fillId="0" borderId="1" xfId="1" applyNumberFormat="1" applyFont="1" applyBorder="1"/>
    <xf numFmtId="165" fontId="24" fillId="0" borderId="0" xfId="2" applyNumberFormat="1" applyFont="1" applyFill="1" applyBorder="1"/>
    <xf numFmtId="49" fontId="0" fillId="0" borderId="0" xfId="0" applyNumberFormat="1"/>
    <xf numFmtId="165" fontId="0" fillId="0" borderId="0" xfId="2" applyNumberFormat="1" applyFont="1"/>
    <xf numFmtId="0" fontId="0" fillId="0" borderId="0" xfId="0" applyNumberFormat="1"/>
    <xf numFmtId="165" fontId="0" fillId="0" borderId="1" xfId="2" applyNumberFormat="1" applyFont="1" applyBorder="1"/>
    <xf numFmtId="166" fontId="42" fillId="0" borderId="0" xfId="9" applyNumberFormat="1" applyFont="1" applyAlignment="1">
      <alignment horizontal="right"/>
    </xf>
    <xf numFmtId="168" fontId="42" fillId="0" borderId="0" xfId="9" applyNumberFormat="1" applyFont="1" applyAlignment="1">
      <alignment horizontal="right"/>
    </xf>
    <xf numFmtId="0" fontId="42" fillId="0" borderId="0" xfId="9" applyFont="1"/>
    <xf numFmtId="0" fontId="42" fillId="0" borderId="0" xfId="9" applyFont="1" applyAlignment="1">
      <alignment horizontal="right"/>
    </xf>
    <xf numFmtId="164" fontId="25" fillId="35" borderId="0" xfId="0" applyNumberFormat="1" applyFont="1" applyFill="1"/>
    <xf numFmtId="166" fontId="24" fillId="35" borderId="0" xfId="1" applyNumberFormat="1" applyFont="1" applyFill="1" applyBorder="1" applyAlignment="1">
      <alignment horizontal="right"/>
    </xf>
    <xf numFmtId="166" fontId="6" fillId="0" borderId="0" xfId="0" applyNumberFormat="1" applyFont="1" applyFill="1" applyBorder="1"/>
    <xf numFmtId="44"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0" fontId="6" fillId="0" borderId="0" xfId="3" applyNumberFormat="1" applyFont="1" applyFill="1" applyBorder="1" applyAlignment="1">
      <alignment horizontal="right"/>
    </xf>
    <xf numFmtId="164" fontId="24" fillId="0" borderId="0" xfId="1" applyNumberFormat="1" applyFont="1" applyFill="1" applyBorder="1"/>
    <xf numFmtId="164" fontId="25" fillId="0" borderId="0" xfId="1" applyNumberFormat="1" applyFont="1" applyFill="1" applyBorder="1" applyAlignment="1">
      <alignment horizontal="right"/>
    </xf>
    <xf numFmtId="173" fontId="0" fillId="0" borderId="0" xfId="0" applyNumberFormat="1" applyBorder="1"/>
    <xf numFmtId="3" fontId="43" fillId="0" borderId="0" xfId="58" applyNumberFormat="1"/>
    <xf numFmtId="6" fontId="43" fillId="0" borderId="0" xfId="58" applyNumberFormat="1"/>
    <xf numFmtId="3" fontId="2" fillId="0" borderId="0" xfId="0" applyNumberFormat="1" applyFont="1"/>
    <xf numFmtId="6" fontId="0" fillId="0" borderId="0" xfId="0" applyNumberFormat="1"/>
    <xf numFmtId="3" fontId="44" fillId="0" borderId="0" xfId="58" applyNumberFormat="1" applyFont="1"/>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xf numFmtId="0" fontId="33" fillId="0" borderId="0" xfId="0" applyFont="1" applyFill="1" applyBorder="1" applyAlignment="1">
      <alignment horizontal="left" wrapText="1"/>
    </xf>
    <xf numFmtId="0" fontId="33" fillId="0" borderId="0" xfId="0" applyFont="1" applyFill="1" applyBorder="1" applyAlignment="1"/>
    <xf numFmtId="0" fontId="6" fillId="0" borderId="0" xfId="9"/>
    <xf numFmtId="166" fontId="6" fillId="0" borderId="0" xfId="9" applyNumberFormat="1" applyAlignment="1">
      <alignment horizontal="right"/>
    </xf>
    <xf numFmtId="168" fontId="6" fillId="0" borderId="0" xfId="9" applyNumberFormat="1" applyAlignment="1">
      <alignment horizontal="right"/>
    </xf>
    <xf numFmtId="0" fontId="6" fillId="0" borderId="0" xfId="9" applyAlignment="1">
      <alignment horizontal="right"/>
    </xf>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xf numFmtId="0" fontId="33" fillId="0" borderId="0" xfId="0" applyFont="1" applyFill="1" applyBorder="1" applyAlignment="1">
      <alignment horizontal="left" wrapText="1"/>
    </xf>
    <xf numFmtId="0" fontId="33" fillId="0" borderId="0" xfId="0" applyFont="1" applyFill="1" applyBorder="1" applyAlignment="1"/>
    <xf numFmtId="0" fontId="27" fillId="0" borderId="0" xfId="0" applyFont="1" applyFill="1" applyAlignment="1">
      <alignment horizontal="right" wrapText="1"/>
    </xf>
  </cellXfs>
  <cellStyles count="59">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Accent1" xfId="52" builtinId="32" customBuiltin="1"/>
    <cellStyle name="60% - Accent1 2" xfId="45" xr:uid="{00000000-0005-0000-0000-00000C000000}"/>
    <cellStyle name="60% - Accent2" xfId="53" builtinId="36" customBuiltin="1"/>
    <cellStyle name="60% - Accent2 2" xfId="46" xr:uid="{00000000-0005-0000-0000-00000D000000}"/>
    <cellStyle name="60% - Accent3" xfId="54" builtinId="40" customBuiltin="1"/>
    <cellStyle name="60% - Accent3 2" xfId="47" xr:uid="{00000000-0005-0000-0000-00000E000000}"/>
    <cellStyle name="60% - Accent4" xfId="55" builtinId="44" customBuiltin="1"/>
    <cellStyle name="60% - Accent4 2" xfId="48" xr:uid="{00000000-0005-0000-0000-00000F000000}"/>
    <cellStyle name="60% - Accent5" xfId="56" builtinId="48" customBuiltin="1"/>
    <cellStyle name="60% - Accent5 2" xfId="49" xr:uid="{00000000-0005-0000-0000-000010000000}"/>
    <cellStyle name="60% - Accent6" xfId="57" builtinId="52" customBuiltin="1"/>
    <cellStyle name="60% - Accent6 2" xfId="50" xr:uid="{00000000-0005-0000-0000-00001100000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xfId="2" builtinId="3"/>
    <cellStyle name="Currency" xfId="1" builtin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xfId="51" builtinId="28" customBuiltin="1"/>
    <cellStyle name="Neutral 2" xfId="44" xr:uid="{00000000-0005-0000-0000-000026000000}"/>
    <cellStyle name="Normal" xfId="0" builtinId="0"/>
    <cellStyle name="Normal 2" xfId="58" xr:uid="{E762B790-1D39-4C5B-BECE-2240B0C61758}"/>
    <cellStyle name="Normal_94TAB9" xfId="6" xr:uid="{00000000-0005-0000-0000-000028000000}"/>
    <cellStyle name="Normal_Copy of SFY2010 Table10" xfId="5" xr:uid="{00000000-0005-0000-0000-000029000000}"/>
    <cellStyle name="Normal_SFY13_Table6_Annual Report (2)" xfId="7" xr:uid="{00000000-0005-0000-0000-00002A000000}"/>
    <cellStyle name="Normal_SFY13_Tables4_5 Annual Report (3)" xfId="9" xr:uid="{00000000-0005-0000-0000-00002B000000}"/>
    <cellStyle name="Normal_Table 10 (11) for SFY 2012" xfId="4" xr:uid="{00000000-0005-0000-0000-00002C000000}"/>
    <cellStyle name="Normal_Table 13 (14) for SFY 2012" xfId="8" xr:uid="{00000000-0005-0000-0000-00002D000000}"/>
    <cellStyle name="Note" xfId="23" builtinId="10" customBuiltin="1"/>
    <cellStyle name="Output" xfId="18" builtinId="21" customBuiltin="1"/>
    <cellStyle name="Percent" xfId="3" builtinId="5"/>
    <cellStyle name="Title" xfId="10"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3065145</xdr:colOff>
      <xdr:row>4</xdr:row>
      <xdr:rowOff>137010</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3017520" cy="973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420538</xdr:colOff>
      <xdr:row>5</xdr:row>
      <xdr:rowOff>19529</xdr:rowOff>
    </xdr:to>
    <xdr:pic>
      <xdr:nvPicPr>
        <xdr:cNvPr id="2" name="Picture 1">
          <a:extLst>
            <a:ext uri="{FF2B5EF4-FFF2-40B4-BE49-F238E27FC236}">
              <a16:creationId xmlns:a16="http://schemas.microsoft.com/office/drawing/2014/main" id="{2F777C4D-341C-490B-BF5D-92FDCB0F09DC}"/>
            </a:ext>
          </a:extLst>
        </xdr:cNvPr>
        <xdr:cNvPicPr>
          <a:picLocks noChangeAspect="1"/>
        </xdr:cNvPicPr>
      </xdr:nvPicPr>
      <xdr:blipFill>
        <a:blip xmlns:r="http://schemas.openxmlformats.org/officeDocument/2006/relationships" r:embed="rId1"/>
        <a:stretch>
          <a:fillRect/>
        </a:stretch>
      </xdr:blipFill>
      <xdr:spPr>
        <a:xfrm>
          <a:off x="47625" y="28575"/>
          <a:ext cx="3401863" cy="1133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401488</xdr:colOff>
      <xdr:row>5</xdr:row>
      <xdr:rowOff>124304</xdr:rowOff>
    </xdr:to>
    <xdr:pic>
      <xdr:nvPicPr>
        <xdr:cNvPr id="2" name="Picture 1">
          <a:extLst>
            <a:ext uri="{FF2B5EF4-FFF2-40B4-BE49-F238E27FC236}">
              <a16:creationId xmlns:a16="http://schemas.microsoft.com/office/drawing/2014/main" id="{9FE68F33-28A3-4D5C-AD7D-CD2B54DF1A78}"/>
            </a:ext>
          </a:extLst>
        </xdr:cNvPr>
        <xdr:cNvPicPr>
          <a:picLocks noChangeAspect="1"/>
        </xdr:cNvPicPr>
      </xdr:nvPicPr>
      <xdr:blipFill>
        <a:blip xmlns:r="http://schemas.openxmlformats.org/officeDocument/2006/relationships" r:embed="rId1"/>
        <a:stretch>
          <a:fillRect/>
        </a:stretch>
      </xdr:blipFill>
      <xdr:spPr>
        <a:xfrm>
          <a:off x="28575" y="66675"/>
          <a:ext cx="3401863" cy="1133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3459013</xdr:colOff>
      <xdr:row>4</xdr:row>
      <xdr:rowOff>19529</xdr:rowOff>
    </xdr:to>
    <xdr:pic>
      <xdr:nvPicPr>
        <xdr:cNvPr id="2" name="Picture 1">
          <a:extLst>
            <a:ext uri="{FF2B5EF4-FFF2-40B4-BE49-F238E27FC236}">
              <a16:creationId xmlns:a16="http://schemas.microsoft.com/office/drawing/2014/main" id="{E7C16120-5948-4F94-AC7C-452C5B5CDA03}"/>
            </a:ext>
          </a:extLst>
        </xdr:cNvPr>
        <xdr:cNvPicPr>
          <a:picLocks noChangeAspect="1"/>
        </xdr:cNvPicPr>
      </xdr:nvPicPr>
      <xdr:blipFill>
        <a:blip xmlns:r="http://schemas.openxmlformats.org/officeDocument/2006/relationships" r:embed="rId1"/>
        <a:stretch>
          <a:fillRect/>
        </a:stretch>
      </xdr:blipFill>
      <xdr:spPr>
        <a:xfrm>
          <a:off x="57150" y="57150"/>
          <a:ext cx="3401863" cy="1133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1013461</xdr:colOff>
      <xdr:row>4</xdr:row>
      <xdr:rowOff>120297</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1" y="47625"/>
          <a:ext cx="3017520" cy="956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76203</xdr:rowOff>
    </xdr:from>
    <xdr:to>
      <xdr:col>3</xdr:col>
      <xdr:colOff>304800</xdr:colOff>
      <xdr:row>4</xdr:row>
      <xdr:rowOff>144162</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60960" y="76203"/>
          <a:ext cx="3017520" cy="95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66678</xdr:rowOff>
    </xdr:from>
    <xdr:to>
      <xdr:col>3</xdr:col>
      <xdr:colOff>156210</xdr:colOff>
      <xdr:row>4</xdr:row>
      <xdr:rowOff>144023</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8"/>
          <a:ext cx="3017520" cy="961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2</xdr:col>
      <xdr:colOff>382905</xdr:colOff>
      <xdr:row>4</xdr:row>
      <xdr:rowOff>117555</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2"/>
          <a:ext cx="3017520" cy="963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3027045</xdr:colOff>
      <xdr:row>4</xdr:row>
      <xdr:rowOff>151443</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3017520" cy="959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3084195</xdr:colOff>
      <xdr:row>4</xdr:row>
      <xdr:rowOff>157104</xdr:rowOff>
    </xdr:to>
    <xdr:pic>
      <xdr:nvPicPr>
        <xdr:cNvPr id="3" name="Picture 2">
          <a:extLst>
            <a:ext uri="{FF2B5EF4-FFF2-40B4-BE49-F238E27FC236}">
              <a16:creationId xmlns:a16="http://schemas.microsoft.com/office/drawing/2014/main" id="{CE912E67-9435-41B9-BF56-94E94AA7D7E8}"/>
            </a:ext>
          </a:extLst>
        </xdr:cNvPr>
        <xdr:cNvPicPr>
          <a:picLocks noChangeAspect="1"/>
        </xdr:cNvPicPr>
      </xdr:nvPicPr>
      <xdr:blipFill>
        <a:blip xmlns:r="http://schemas.openxmlformats.org/officeDocument/2006/relationships" r:embed="rId1"/>
        <a:stretch>
          <a:fillRect/>
        </a:stretch>
      </xdr:blipFill>
      <xdr:spPr>
        <a:xfrm>
          <a:off x="66675" y="57150"/>
          <a:ext cx="3017520" cy="9838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1</xdr:col>
      <xdr:colOff>350520</xdr:colOff>
      <xdr:row>4</xdr:row>
      <xdr:rowOff>139916</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1"/>
          <a:ext cx="3017520" cy="947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420538</xdr:colOff>
      <xdr:row>5</xdr:row>
      <xdr:rowOff>105254</xdr:rowOff>
    </xdr:to>
    <xdr:pic>
      <xdr:nvPicPr>
        <xdr:cNvPr id="2" name="Picture 1">
          <a:extLst>
            <a:ext uri="{FF2B5EF4-FFF2-40B4-BE49-F238E27FC236}">
              <a16:creationId xmlns:a16="http://schemas.microsoft.com/office/drawing/2014/main" id="{6F0608BE-73AB-496C-BA9F-DDB5109AA6B3}"/>
            </a:ext>
          </a:extLst>
        </xdr:cNvPr>
        <xdr:cNvPicPr>
          <a:picLocks noChangeAspect="1"/>
        </xdr:cNvPicPr>
      </xdr:nvPicPr>
      <xdr:blipFill>
        <a:blip xmlns:r="http://schemas.openxmlformats.org/officeDocument/2006/relationships" r:embed="rId1"/>
        <a:stretch>
          <a:fillRect/>
        </a:stretch>
      </xdr:blipFill>
      <xdr:spPr>
        <a:xfrm>
          <a:off x="47625" y="47625"/>
          <a:ext cx="3401863" cy="11339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showGridLines="0" tabSelected="1" workbookViewId="0">
      <pane ySplit="8" topLeftCell="A9" activePane="bottomLeft" state="frozen"/>
      <selection pane="bottomLeft" activeCell="A9" sqref="A9"/>
    </sheetView>
  </sheetViews>
  <sheetFormatPr defaultColWidth="9.140625" defaultRowHeight="14.25"/>
  <cols>
    <col min="1" max="1" width="73" style="1" customWidth="1"/>
    <col min="2" max="2" width="18.7109375" style="2" customWidth="1"/>
    <col min="3" max="3" width="23" style="2" customWidth="1"/>
    <col min="4" max="16384" width="9.140625" style="1"/>
  </cols>
  <sheetData>
    <row r="1" spans="1:7" ht="18">
      <c r="C1" s="16" t="s">
        <v>0</v>
      </c>
      <c r="E1" s="3"/>
    </row>
    <row r="2" spans="1:7" ht="18">
      <c r="C2" s="16" t="s">
        <v>1</v>
      </c>
      <c r="E2" s="3"/>
    </row>
    <row r="3" spans="1:7" ht="18">
      <c r="C3" s="16" t="s">
        <v>2</v>
      </c>
      <c r="E3" s="3"/>
    </row>
    <row r="4" spans="1:7" ht="18">
      <c r="C4" s="16" t="s">
        <v>3</v>
      </c>
      <c r="E4" s="3"/>
    </row>
    <row r="5" spans="1:7">
      <c r="C5" s="1"/>
    </row>
    <row r="6" spans="1:7">
      <c r="C6" s="1"/>
    </row>
    <row r="8" spans="1:7" s="6" customFormat="1" ht="38.25">
      <c r="A8" s="4" t="s">
        <v>4</v>
      </c>
      <c r="B8" s="5" t="s">
        <v>5</v>
      </c>
      <c r="C8" s="5" t="s">
        <v>6</v>
      </c>
    </row>
    <row r="9" spans="1:7" ht="15">
      <c r="A9" s="363" t="s">
        <v>7</v>
      </c>
      <c r="B9" s="364">
        <v>2022</v>
      </c>
      <c r="C9" s="364">
        <v>2162</v>
      </c>
      <c r="E9" s="363"/>
      <c r="F9" s="365"/>
      <c r="G9" s="365"/>
    </row>
    <row r="10" spans="1:7" ht="15">
      <c r="A10" s="363" t="s">
        <v>8</v>
      </c>
      <c r="B10" s="364">
        <v>26925</v>
      </c>
      <c r="C10" s="364">
        <v>28894</v>
      </c>
      <c r="E10" s="363"/>
      <c r="F10" s="365"/>
      <c r="G10" s="365"/>
    </row>
    <row r="11" spans="1:7" ht="15">
      <c r="A11" s="363" t="s">
        <v>9</v>
      </c>
      <c r="B11" s="364">
        <v>942</v>
      </c>
      <c r="C11" s="364">
        <v>966</v>
      </c>
      <c r="E11" s="363"/>
      <c r="F11" s="365"/>
      <c r="G11" s="365"/>
    </row>
    <row r="12" spans="1:7" ht="15">
      <c r="A12" s="363" t="s">
        <v>10</v>
      </c>
      <c r="B12" s="364">
        <v>3946</v>
      </c>
      <c r="C12" s="364">
        <v>4072</v>
      </c>
      <c r="E12" s="363"/>
      <c r="F12" s="365"/>
      <c r="G12" s="365"/>
    </row>
    <row r="13" spans="1:7" ht="15">
      <c r="A13" s="363" t="s">
        <v>11</v>
      </c>
      <c r="B13" s="364">
        <v>254</v>
      </c>
      <c r="C13" s="364">
        <v>254</v>
      </c>
      <c r="E13" s="363"/>
      <c r="F13" s="365"/>
      <c r="G13" s="365"/>
    </row>
    <row r="14" spans="1:7" ht="15">
      <c r="A14" s="363" t="s">
        <v>12</v>
      </c>
      <c r="B14" s="364">
        <v>2594</v>
      </c>
      <c r="C14" s="364">
        <v>2724</v>
      </c>
      <c r="E14" s="363"/>
      <c r="F14" s="365"/>
      <c r="G14" s="365"/>
    </row>
    <row r="15" spans="1:7" ht="15">
      <c r="A15" s="363" t="s">
        <v>13</v>
      </c>
      <c r="B15" s="364">
        <v>77</v>
      </c>
      <c r="C15" s="364">
        <v>77</v>
      </c>
      <c r="E15" s="363"/>
      <c r="F15" s="365"/>
      <c r="G15" s="365"/>
    </row>
    <row r="16" spans="1:7" ht="15">
      <c r="A16" s="363" t="s">
        <v>14</v>
      </c>
      <c r="B16" s="364">
        <v>944</v>
      </c>
      <c r="C16" s="364">
        <v>944</v>
      </c>
      <c r="E16" s="363"/>
      <c r="F16" s="365"/>
      <c r="G16" s="365"/>
    </row>
    <row r="17" spans="1:7" ht="15">
      <c r="A17" s="363" t="s">
        <v>15</v>
      </c>
      <c r="B17" s="364">
        <v>7160</v>
      </c>
      <c r="C17" s="364">
        <v>7676</v>
      </c>
      <c r="E17" s="363"/>
      <c r="F17" s="365"/>
      <c r="G17" s="365"/>
    </row>
    <row r="18" spans="1:7" ht="15">
      <c r="A18" s="363" t="s">
        <v>16</v>
      </c>
      <c r="B18" s="364">
        <v>20</v>
      </c>
      <c r="C18" s="364">
        <v>20</v>
      </c>
      <c r="E18" s="363"/>
      <c r="F18" s="365"/>
      <c r="G18" s="365"/>
    </row>
    <row r="19" spans="1:7" ht="15">
      <c r="A19" s="363" t="s">
        <v>17</v>
      </c>
      <c r="B19" s="364">
        <v>579</v>
      </c>
      <c r="C19" s="364">
        <v>586</v>
      </c>
      <c r="E19" s="363"/>
      <c r="F19" s="365"/>
      <c r="G19" s="365"/>
    </row>
    <row r="20" spans="1:7" ht="15">
      <c r="A20" s="363" t="s">
        <v>18</v>
      </c>
      <c r="B20" s="364">
        <v>288</v>
      </c>
      <c r="C20" s="364">
        <v>288</v>
      </c>
      <c r="E20" s="363"/>
      <c r="F20" s="365"/>
      <c r="G20" s="365"/>
    </row>
    <row r="21" spans="1:7" ht="15">
      <c r="A21" s="363" t="s">
        <v>19</v>
      </c>
      <c r="B21" s="364">
        <v>29</v>
      </c>
      <c r="C21" s="364">
        <v>29</v>
      </c>
      <c r="E21" s="363"/>
      <c r="F21" s="365"/>
      <c r="G21" s="365"/>
    </row>
    <row r="22" spans="1:7" ht="15">
      <c r="A22" s="363" t="s">
        <v>20</v>
      </c>
      <c r="B22" s="364">
        <v>1503</v>
      </c>
      <c r="C22" s="364">
        <v>1537</v>
      </c>
      <c r="E22" s="363"/>
      <c r="F22" s="365"/>
      <c r="G22" s="365"/>
    </row>
    <row r="23" spans="1:7" ht="15">
      <c r="A23" s="363" t="s">
        <v>21</v>
      </c>
      <c r="B23" s="364">
        <v>4</v>
      </c>
      <c r="C23" s="364">
        <v>4</v>
      </c>
      <c r="E23" s="363"/>
      <c r="F23" s="365"/>
      <c r="G23" s="365"/>
    </row>
    <row r="24" spans="1:7" ht="15">
      <c r="A24" s="363" t="s">
        <v>22</v>
      </c>
      <c r="B24" s="364">
        <v>2849</v>
      </c>
      <c r="C24" s="364">
        <v>2849</v>
      </c>
      <c r="E24" s="363"/>
      <c r="F24" s="365"/>
      <c r="G24" s="365"/>
    </row>
    <row r="25" spans="1:7" ht="15">
      <c r="A25" s="363" t="s">
        <v>23</v>
      </c>
      <c r="B25" s="364">
        <v>17599</v>
      </c>
      <c r="C25" s="364">
        <v>18605</v>
      </c>
      <c r="E25" s="363"/>
      <c r="F25" s="365"/>
      <c r="G25" s="365"/>
    </row>
    <row r="26" spans="1:7" ht="15">
      <c r="A26" s="363" t="s">
        <v>24</v>
      </c>
      <c r="B26" s="364">
        <v>285</v>
      </c>
      <c r="C26" s="364">
        <v>437</v>
      </c>
      <c r="E26" s="363"/>
      <c r="F26" s="365"/>
      <c r="G26" s="365"/>
    </row>
    <row r="27" spans="1:7" ht="15">
      <c r="A27" s="363" t="s">
        <v>25</v>
      </c>
      <c r="B27" s="364">
        <v>29</v>
      </c>
      <c r="C27" s="364">
        <v>29</v>
      </c>
      <c r="E27" s="363"/>
      <c r="F27" s="365"/>
      <c r="G27" s="365"/>
    </row>
    <row r="28" spans="1:7" ht="15">
      <c r="A28" s="363" t="s">
        <v>26</v>
      </c>
      <c r="B28" s="364">
        <v>2663</v>
      </c>
      <c r="C28" s="364">
        <v>2765</v>
      </c>
      <c r="E28" s="363"/>
      <c r="F28" s="365"/>
      <c r="G28" s="365"/>
    </row>
    <row r="29" spans="1:7" ht="15">
      <c r="A29" s="363" t="s">
        <v>27</v>
      </c>
      <c r="B29" s="364">
        <v>17</v>
      </c>
      <c r="C29" s="364">
        <v>17</v>
      </c>
      <c r="E29" s="363"/>
      <c r="F29" s="365"/>
      <c r="G29" s="365"/>
    </row>
    <row r="30" spans="1:7" ht="15">
      <c r="A30" s="363" t="s">
        <v>28</v>
      </c>
      <c r="B30" s="364">
        <v>1997</v>
      </c>
      <c r="C30" s="364">
        <v>2005</v>
      </c>
      <c r="E30" s="363"/>
      <c r="F30" s="365"/>
      <c r="G30" s="365"/>
    </row>
    <row r="31" spans="1:7" ht="15">
      <c r="A31" s="363" t="s">
        <v>29</v>
      </c>
      <c r="B31" s="364">
        <v>5</v>
      </c>
      <c r="C31" s="364">
        <v>5</v>
      </c>
      <c r="E31" s="363"/>
      <c r="F31" s="365"/>
      <c r="G31" s="365"/>
    </row>
    <row r="32" spans="1:7" ht="15">
      <c r="A32" s="363" t="s">
        <v>30</v>
      </c>
      <c r="B32" s="364">
        <v>2141</v>
      </c>
      <c r="C32" s="364">
        <v>3456</v>
      </c>
      <c r="E32" s="363"/>
      <c r="F32" s="365"/>
      <c r="G32" s="365"/>
    </row>
    <row r="33" spans="1:7" ht="15">
      <c r="A33" s="363" t="s">
        <v>31</v>
      </c>
      <c r="B33" s="366">
        <v>494</v>
      </c>
      <c r="C33" s="366">
        <v>511</v>
      </c>
      <c r="E33" s="363"/>
      <c r="F33" s="365"/>
      <c r="G33" s="365"/>
    </row>
    <row r="34" spans="1:7" s="9" customFormat="1" ht="15">
      <c r="A34" s="8" t="s">
        <v>32</v>
      </c>
      <c r="B34" s="355">
        <f>SUM(B9:B33)</f>
        <v>75366</v>
      </c>
      <c r="C34" s="355">
        <f>SUM(C9:C33)</f>
        <v>80912</v>
      </c>
    </row>
    <row r="35" spans="1:7">
      <c r="A35" s="10"/>
      <c r="B35" s="7"/>
      <c r="C35" s="7"/>
    </row>
    <row r="36" spans="1:7" s="13" customFormat="1">
      <c r="A36" s="11" t="s">
        <v>33</v>
      </c>
      <c r="B36" s="12"/>
      <c r="C36" s="12"/>
    </row>
    <row r="37" spans="1:7">
      <c r="A37" s="11" t="s">
        <v>34</v>
      </c>
      <c r="B37" s="7"/>
      <c r="C37" s="7"/>
    </row>
    <row r="38" spans="1:7">
      <c r="A38" s="14" t="s">
        <v>35</v>
      </c>
      <c r="B38" s="15"/>
      <c r="C38"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8"/>
  <sheetViews>
    <sheetView showGridLines="0" workbookViewId="0">
      <pane ySplit="8" topLeftCell="A9" activePane="bottomLeft" state="frozen"/>
      <selection pane="bottomLeft" activeCell="A9" sqref="A9"/>
    </sheetView>
  </sheetViews>
  <sheetFormatPr defaultColWidth="9.140625" defaultRowHeight="14.25"/>
  <cols>
    <col min="1" max="1" width="45.42578125" style="203" bestFit="1" customWidth="1"/>
    <col min="2" max="2" width="17.85546875" style="203" customWidth="1"/>
    <col min="3" max="3" width="15.28515625" style="203" customWidth="1"/>
    <col min="4" max="4" width="15.28515625" style="203" bestFit="1" customWidth="1"/>
    <col min="5" max="5" width="9.140625" style="203"/>
    <col min="6" max="6" width="18" style="203" customWidth="1"/>
    <col min="7" max="7" width="14.28515625" style="290" customWidth="1"/>
    <col min="8" max="8" width="12.7109375" style="203" customWidth="1"/>
    <col min="9" max="9" width="11.42578125" style="203" customWidth="1"/>
    <col min="10" max="16384" width="9.140625" style="203"/>
  </cols>
  <sheetData>
    <row r="1" spans="1:17" ht="18">
      <c r="I1" s="242" t="s">
        <v>399</v>
      </c>
      <c r="J1" s="204"/>
      <c r="K1" s="204"/>
      <c r="L1" s="204"/>
      <c r="M1" s="204"/>
      <c r="N1" s="204"/>
      <c r="O1" s="204"/>
      <c r="P1" s="204"/>
      <c r="Q1" s="204"/>
    </row>
    <row r="2" spans="1:17" ht="18">
      <c r="I2" s="242" t="s">
        <v>1</v>
      </c>
      <c r="J2" s="204"/>
      <c r="K2" s="204"/>
      <c r="L2" s="204"/>
      <c r="M2" s="204"/>
      <c r="N2" s="204"/>
      <c r="O2" s="204"/>
      <c r="P2" s="204"/>
      <c r="Q2" s="204"/>
    </row>
    <row r="3" spans="1:17" ht="18">
      <c r="I3" s="242" t="s">
        <v>2</v>
      </c>
      <c r="J3" s="204"/>
      <c r="K3" s="204"/>
      <c r="L3" s="204"/>
      <c r="M3" s="204"/>
      <c r="N3" s="204"/>
      <c r="O3" s="204"/>
      <c r="P3" s="204"/>
      <c r="Q3" s="204"/>
    </row>
    <row r="4" spans="1:17" ht="18">
      <c r="I4" s="242" t="s">
        <v>400</v>
      </c>
      <c r="J4" s="204"/>
      <c r="K4" s="204"/>
      <c r="L4" s="204"/>
      <c r="M4" s="204"/>
      <c r="N4" s="204"/>
      <c r="O4" s="204"/>
      <c r="P4" s="204"/>
      <c r="Q4" s="204"/>
    </row>
    <row r="5" spans="1:17" ht="18">
      <c r="I5" s="243"/>
    </row>
    <row r="8" spans="1:17" s="174" customFormat="1" ht="73.5" customHeight="1">
      <c r="A8" s="244" t="s">
        <v>287</v>
      </c>
      <c r="B8" s="245" t="s">
        <v>103</v>
      </c>
      <c r="C8" s="291" t="s">
        <v>335</v>
      </c>
      <c r="D8" s="245" t="s">
        <v>102</v>
      </c>
      <c r="E8" s="291" t="s">
        <v>335</v>
      </c>
      <c r="F8" s="245" t="s">
        <v>401</v>
      </c>
      <c r="G8" s="292" t="s">
        <v>402</v>
      </c>
      <c r="H8" s="292" t="s">
        <v>393</v>
      </c>
      <c r="I8" s="292" t="s">
        <v>394</v>
      </c>
    </row>
    <row r="9" spans="1:17" s="88" customFormat="1" ht="15">
      <c r="A9" s="128" t="s">
        <v>295</v>
      </c>
      <c r="B9" s="383">
        <v>465258877</v>
      </c>
      <c r="C9" s="293">
        <f t="shared" ref="C9:C30" si="0">B9/$B$38</f>
        <v>6.8540858256264506E-2</v>
      </c>
      <c r="D9" s="169">
        <v>1456230</v>
      </c>
      <c r="E9" s="352">
        <f t="shared" ref="E9:E30" si="1">D9/$D$38</f>
        <v>4.7638289351533955E-2</v>
      </c>
      <c r="F9" s="169">
        <f>B9+D9</f>
        <v>466715107</v>
      </c>
      <c r="G9" s="352">
        <f>F9/$F$38</f>
        <v>6.8447150186598082E-2</v>
      </c>
      <c r="H9" s="352">
        <v>7.6823796687187362E-2</v>
      </c>
      <c r="I9" s="352">
        <v>7.7767123992182385E-2</v>
      </c>
    </row>
    <row r="10" spans="1:17" s="88" customFormat="1" ht="15">
      <c r="A10" s="128" t="s">
        <v>296</v>
      </c>
      <c r="B10" s="383">
        <v>410851551</v>
      </c>
      <c r="C10" s="293">
        <f t="shared" si="0"/>
        <v>6.052569722696001E-2</v>
      </c>
      <c r="D10" s="169">
        <v>1321444</v>
      </c>
      <c r="E10" s="352">
        <f t="shared" si="1"/>
        <v>4.3228975940509701E-2</v>
      </c>
      <c r="F10" s="169">
        <f t="shared" ref="F10:F35" si="2">B10+D10</f>
        <v>412172995</v>
      </c>
      <c r="G10" s="352">
        <f t="shared" ref="G10:G38" si="3">F10/$F$38</f>
        <v>6.0448154491868508E-2</v>
      </c>
      <c r="H10" s="352">
        <v>6.4247999841947345E-2</v>
      </c>
      <c r="I10" s="352">
        <v>6.5120392484451048E-2</v>
      </c>
    </row>
    <row r="11" spans="1:17" s="88" customFormat="1" ht="12.75">
      <c r="A11" s="128" t="s">
        <v>297</v>
      </c>
      <c r="B11" s="169">
        <v>0</v>
      </c>
      <c r="C11" s="293">
        <f t="shared" si="0"/>
        <v>0</v>
      </c>
      <c r="D11" s="169">
        <v>0</v>
      </c>
      <c r="E11" s="352">
        <f t="shared" si="1"/>
        <v>0</v>
      </c>
      <c r="F11" s="169">
        <f t="shared" si="2"/>
        <v>0</v>
      </c>
      <c r="G11" s="352">
        <f t="shared" si="3"/>
        <v>0</v>
      </c>
      <c r="H11" s="352">
        <v>0</v>
      </c>
      <c r="I11" s="352">
        <v>0</v>
      </c>
    </row>
    <row r="12" spans="1:17" s="88" customFormat="1" ht="12.75">
      <c r="A12" s="128" t="s">
        <v>298</v>
      </c>
      <c r="B12" s="169">
        <v>0</v>
      </c>
      <c r="C12" s="293">
        <f t="shared" si="0"/>
        <v>0</v>
      </c>
      <c r="D12" s="169">
        <v>0</v>
      </c>
      <c r="E12" s="352">
        <f t="shared" si="1"/>
        <v>0</v>
      </c>
      <c r="F12" s="169">
        <f t="shared" si="2"/>
        <v>0</v>
      </c>
      <c r="G12" s="352">
        <f t="shared" si="3"/>
        <v>0</v>
      </c>
      <c r="H12" s="352">
        <v>0</v>
      </c>
      <c r="I12" s="352">
        <v>3.6025305347170446E-6</v>
      </c>
    </row>
    <row r="13" spans="1:17" s="88" customFormat="1" ht="12.75">
      <c r="A13" s="128" t="s">
        <v>299</v>
      </c>
      <c r="B13" s="169">
        <v>419341912</v>
      </c>
      <c r="C13" s="293">
        <f t="shared" si="0"/>
        <v>6.1776477509966878E-2</v>
      </c>
      <c r="D13" s="169">
        <v>1855935</v>
      </c>
      <c r="E13" s="352">
        <f t="shared" si="1"/>
        <v>6.0714013959085565E-2</v>
      </c>
      <c r="F13" s="169">
        <f t="shared" si="2"/>
        <v>421197847</v>
      </c>
      <c r="G13" s="352">
        <f t="shared" si="3"/>
        <v>6.1771714391667981E-2</v>
      </c>
      <c r="H13" s="352">
        <v>6.6241906739787429E-2</v>
      </c>
      <c r="I13" s="352">
        <v>6.1570004901275635E-2</v>
      </c>
    </row>
    <row r="14" spans="1:17" s="88" customFormat="1" ht="12.75">
      <c r="A14" s="128" t="s">
        <v>300</v>
      </c>
      <c r="B14" s="169">
        <v>57793150</v>
      </c>
      <c r="C14" s="293">
        <f t="shared" si="0"/>
        <v>8.5139527651248523E-3</v>
      </c>
      <c r="D14" s="169">
        <v>427506</v>
      </c>
      <c r="E14" s="352">
        <f t="shared" si="1"/>
        <v>1.3985190888470143E-2</v>
      </c>
      <c r="F14" s="169">
        <f t="shared" si="2"/>
        <v>58220656</v>
      </c>
      <c r="G14" s="352">
        <f t="shared" si="3"/>
        <v>8.5384808107234964E-3</v>
      </c>
      <c r="H14" s="352">
        <v>7.7611440047040117E-3</v>
      </c>
      <c r="I14" s="352">
        <v>7.6610981672309581E-3</v>
      </c>
    </row>
    <row r="15" spans="1:17" s="88" customFormat="1" ht="12.75">
      <c r="A15" s="128" t="s">
        <v>301</v>
      </c>
      <c r="B15" s="169">
        <v>457064730</v>
      </c>
      <c r="C15" s="293">
        <f t="shared" si="0"/>
        <v>6.7333715532455735E-2</v>
      </c>
      <c r="D15" s="169">
        <v>674738</v>
      </c>
      <c r="E15" s="352">
        <f t="shared" si="1"/>
        <v>2.2072999512766058E-2</v>
      </c>
      <c r="F15" s="169">
        <f t="shared" si="2"/>
        <v>457739468</v>
      </c>
      <c r="G15" s="352">
        <f t="shared" si="3"/>
        <v>6.713080772962747E-2</v>
      </c>
      <c r="H15" s="352">
        <v>5.3022975456483663E-2</v>
      </c>
      <c r="I15" s="352">
        <v>4.7335549721392089E-2</v>
      </c>
    </row>
    <row r="16" spans="1:17" s="88" customFormat="1" ht="12.75">
      <c r="A16" s="128" t="s">
        <v>302</v>
      </c>
      <c r="B16" s="169">
        <v>1707180</v>
      </c>
      <c r="C16" s="293">
        <f t="shared" si="0"/>
        <v>2.5149779656526497E-4</v>
      </c>
      <c r="D16" s="169">
        <v>0</v>
      </c>
      <c r="E16" s="352">
        <f t="shared" si="1"/>
        <v>0</v>
      </c>
      <c r="F16" s="169">
        <f t="shared" si="2"/>
        <v>1707180</v>
      </c>
      <c r="G16" s="352">
        <f t="shared" si="3"/>
        <v>2.5037030964492974E-4</v>
      </c>
      <c r="H16" s="352">
        <v>2.3916445471970697E-4</v>
      </c>
      <c r="I16" s="352">
        <v>2.0859977804842835E-4</v>
      </c>
    </row>
    <row r="17" spans="1:13" s="88" customFormat="1" ht="12.75">
      <c r="A17" s="128" t="s">
        <v>303</v>
      </c>
      <c r="B17" s="169">
        <v>50103515</v>
      </c>
      <c r="C17" s="293">
        <f t="shared" si="0"/>
        <v>7.3811335785767774E-3</v>
      </c>
      <c r="D17" s="169">
        <v>183767</v>
      </c>
      <c r="E17" s="352">
        <f t="shared" si="1"/>
        <v>6.0116503019875568E-3</v>
      </c>
      <c r="F17" s="169">
        <f t="shared" si="2"/>
        <v>50287282</v>
      </c>
      <c r="G17" s="352">
        <f t="shared" si="3"/>
        <v>7.3749940636265087E-3</v>
      </c>
      <c r="H17" s="352">
        <v>8.5912770238038248E-3</v>
      </c>
      <c r="I17" s="352">
        <v>9.6315892481397148E-3</v>
      </c>
    </row>
    <row r="18" spans="1:13" s="88" customFormat="1" ht="12.75">
      <c r="A18" s="128" t="s">
        <v>304</v>
      </c>
      <c r="B18" s="169">
        <v>1163176640</v>
      </c>
      <c r="C18" s="293">
        <f t="shared" si="0"/>
        <v>0.17135648377803658</v>
      </c>
      <c r="D18" s="169">
        <v>5486325</v>
      </c>
      <c r="E18" s="352">
        <f t="shared" si="1"/>
        <v>0.17947655097515813</v>
      </c>
      <c r="F18" s="169">
        <f t="shared" si="2"/>
        <v>1168662965</v>
      </c>
      <c r="G18" s="352">
        <f t="shared" si="3"/>
        <v>0.17139288675922382</v>
      </c>
      <c r="H18" s="352">
        <v>0.18489592445026259</v>
      </c>
      <c r="I18" s="352">
        <v>0.17907766083190324</v>
      </c>
    </row>
    <row r="19" spans="1:13" s="88" customFormat="1" ht="12.75">
      <c r="A19" s="128" t="s">
        <v>305</v>
      </c>
      <c r="B19" s="169">
        <v>404690195</v>
      </c>
      <c r="C19" s="293">
        <f t="shared" si="0"/>
        <v>5.9618020556747045E-2</v>
      </c>
      <c r="D19" s="169">
        <v>2080937</v>
      </c>
      <c r="E19" s="352">
        <f t="shared" si="1"/>
        <v>6.8074602863773592E-2</v>
      </c>
      <c r="F19" s="169">
        <f t="shared" si="2"/>
        <v>406771132</v>
      </c>
      <c r="G19" s="352">
        <f t="shared" si="3"/>
        <v>5.9655932165008141E-2</v>
      </c>
      <c r="H19" s="352">
        <v>6.286051290902199E-2</v>
      </c>
      <c r="I19" s="352">
        <v>6.4402973198599736E-2</v>
      </c>
    </row>
    <row r="20" spans="1:13" s="88" customFormat="1" ht="12.75">
      <c r="A20" s="128" t="s">
        <v>306</v>
      </c>
      <c r="B20" s="169">
        <v>172544682</v>
      </c>
      <c r="C20" s="293">
        <f t="shared" si="0"/>
        <v>2.5418882210460726E-2</v>
      </c>
      <c r="D20" s="169">
        <v>1623746</v>
      </c>
      <c r="E20" s="352">
        <f t="shared" si="1"/>
        <v>5.3118313577797366E-2</v>
      </c>
      <c r="F20" s="169">
        <f t="shared" si="2"/>
        <v>174168428</v>
      </c>
      <c r="G20" s="352">
        <f t="shared" si="3"/>
        <v>2.5543061217171391E-2</v>
      </c>
      <c r="H20" s="352">
        <v>2.3782332248367028E-2</v>
      </c>
      <c r="I20" s="352">
        <v>2.2072010246206558E-2</v>
      </c>
    </row>
    <row r="21" spans="1:13" s="88" customFormat="1" ht="12.75">
      <c r="A21" s="128" t="s">
        <v>307</v>
      </c>
      <c r="B21" s="169">
        <v>49648</v>
      </c>
      <c r="C21" s="293">
        <f t="shared" si="0"/>
        <v>7.3140281656722055E-6</v>
      </c>
      <c r="D21" s="169">
        <v>0</v>
      </c>
      <c r="E21" s="352">
        <f t="shared" si="1"/>
        <v>0</v>
      </c>
      <c r="F21" s="169">
        <f t="shared" si="2"/>
        <v>49648</v>
      </c>
      <c r="G21" s="352">
        <f t="shared" si="3"/>
        <v>7.2812387289280997E-6</v>
      </c>
      <c r="H21" s="352">
        <v>7.2208399406226934E-5</v>
      </c>
      <c r="I21" s="352">
        <v>4.6295766004231721E-5</v>
      </c>
    </row>
    <row r="22" spans="1:13" s="88" customFormat="1" ht="12.75">
      <c r="A22" s="128" t="s">
        <v>308</v>
      </c>
      <c r="B22" s="169">
        <v>79437770</v>
      </c>
      <c r="C22" s="293">
        <f t="shared" si="0"/>
        <v>1.1702587963224915E-2</v>
      </c>
      <c r="D22" s="169">
        <v>490182</v>
      </c>
      <c r="E22" s="352">
        <f t="shared" si="1"/>
        <v>1.6035538308449639E-2</v>
      </c>
      <c r="F22" s="169">
        <f t="shared" si="2"/>
        <v>79927952</v>
      </c>
      <c r="G22" s="352">
        <f t="shared" si="3"/>
        <v>1.1722012963791212E-2</v>
      </c>
      <c r="H22" s="352">
        <v>1.1175545431929428E-2</v>
      </c>
      <c r="I22" s="352">
        <v>1.0812404892282142E-2</v>
      </c>
    </row>
    <row r="23" spans="1:13" s="88" customFormat="1" ht="12.75">
      <c r="A23" s="128" t="s">
        <v>309</v>
      </c>
      <c r="B23" s="169">
        <v>266712075</v>
      </c>
      <c r="C23" s="293">
        <f t="shared" si="0"/>
        <v>3.9291404058066345E-2</v>
      </c>
      <c r="D23" s="169">
        <v>1455629</v>
      </c>
      <c r="E23" s="352">
        <f t="shared" si="1"/>
        <v>4.7618628575488778E-2</v>
      </c>
      <c r="F23" s="169">
        <f t="shared" si="2"/>
        <v>268167704</v>
      </c>
      <c r="G23" s="352">
        <f t="shared" si="3"/>
        <v>3.9328735743887504E-2</v>
      </c>
      <c r="H23" s="352">
        <v>3.7867142081716453E-2</v>
      </c>
      <c r="I23" s="352">
        <v>3.8195438830584134E-2</v>
      </c>
    </row>
    <row r="24" spans="1:13" s="88" customFormat="1" ht="12.75">
      <c r="A24" s="128" t="s">
        <v>310</v>
      </c>
      <c r="B24" s="169">
        <v>29771172</v>
      </c>
      <c r="C24" s="293">
        <f t="shared" si="0"/>
        <v>4.3858199833441778E-3</v>
      </c>
      <c r="D24" s="169">
        <v>4041</v>
      </c>
      <c r="E24" s="352">
        <f t="shared" si="1"/>
        <v>1.3219500166151551E-4</v>
      </c>
      <c r="F24" s="169">
        <f t="shared" si="2"/>
        <v>29775213</v>
      </c>
      <c r="G24" s="352">
        <f t="shared" si="3"/>
        <v>4.3667506054157956E-3</v>
      </c>
      <c r="H24" s="352">
        <v>4.2278999754501844E-3</v>
      </c>
      <c r="I24" s="352">
        <v>4.06278607556179E-3</v>
      </c>
    </row>
    <row r="25" spans="1:13" s="88" customFormat="1" ht="12.75">
      <c r="A25" s="128" t="s">
        <v>311</v>
      </c>
      <c r="B25" s="169">
        <v>4455715</v>
      </c>
      <c r="C25" s="293">
        <f t="shared" si="0"/>
        <v>6.5640559555688309E-4</v>
      </c>
      <c r="D25" s="169">
        <v>14341</v>
      </c>
      <c r="E25" s="352">
        <f t="shared" si="1"/>
        <v>4.691434097569398E-4</v>
      </c>
      <c r="F25" s="169">
        <f t="shared" si="2"/>
        <v>4470056</v>
      </c>
      <c r="G25" s="352">
        <f t="shared" si="3"/>
        <v>6.5556608257487554E-4</v>
      </c>
      <c r="H25" s="352">
        <v>6.5697616293283561E-4</v>
      </c>
      <c r="I25" s="352">
        <v>5.0761565465843813E-4</v>
      </c>
    </row>
    <row r="26" spans="1:13" s="88" customFormat="1" ht="12.75">
      <c r="A26" s="128" t="s">
        <v>312</v>
      </c>
      <c r="B26" s="169">
        <v>36230902</v>
      </c>
      <c r="C26" s="293">
        <f t="shared" si="0"/>
        <v>5.3374524189435512E-3</v>
      </c>
      <c r="D26" s="169">
        <v>126974</v>
      </c>
      <c r="E26" s="352">
        <f t="shared" si="1"/>
        <v>4.1537560358746025E-3</v>
      </c>
      <c r="F26" s="169">
        <f t="shared" si="2"/>
        <v>36357876</v>
      </c>
      <c r="G26" s="352">
        <f t="shared" si="3"/>
        <v>5.332145803109198E-3</v>
      </c>
      <c r="H26" s="352">
        <v>4.8901464641543718E-3</v>
      </c>
      <c r="I26" s="352">
        <v>5.528333701718297E-3</v>
      </c>
    </row>
    <row r="27" spans="1:13" s="88" customFormat="1" ht="12.75">
      <c r="A27" s="128" t="s">
        <v>313</v>
      </c>
      <c r="B27" s="169">
        <v>0</v>
      </c>
      <c r="C27" s="293">
        <f t="shared" si="0"/>
        <v>0</v>
      </c>
      <c r="D27" s="169">
        <v>0</v>
      </c>
      <c r="E27" s="352">
        <f t="shared" si="1"/>
        <v>0</v>
      </c>
      <c r="F27" s="169">
        <f t="shared" si="2"/>
        <v>0</v>
      </c>
      <c r="G27" s="352">
        <f t="shared" si="3"/>
        <v>0</v>
      </c>
      <c r="H27" s="352">
        <v>0</v>
      </c>
      <c r="I27" s="352">
        <v>0</v>
      </c>
    </row>
    <row r="28" spans="1:13" s="88" customFormat="1" ht="12.75">
      <c r="A28" s="128" t="s">
        <v>314</v>
      </c>
      <c r="B28" s="169">
        <v>38600172</v>
      </c>
      <c r="C28" s="293">
        <f t="shared" si="0"/>
        <v>5.6864877781137536E-3</v>
      </c>
      <c r="D28" s="169">
        <v>116758</v>
      </c>
      <c r="E28" s="352">
        <f t="shared" si="1"/>
        <v>3.8195555565442283E-3</v>
      </c>
      <c r="F28" s="169">
        <f t="shared" si="2"/>
        <v>38716930</v>
      </c>
      <c r="G28" s="352">
        <f t="shared" si="3"/>
        <v>5.6781181554382493E-3</v>
      </c>
      <c r="H28" s="352">
        <v>5.8673780842728798E-3</v>
      </c>
      <c r="I28" s="352">
        <v>6.1610206691847854E-3</v>
      </c>
    </row>
    <row r="29" spans="1:13" s="88" customFormat="1" ht="12.75">
      <c r="A29" s="128" t="s">
        <v>315</v>
      </c>
      <c r="B29" s="251">
        <v>82155510</v>
      </c>
      <c r="C29" s="294">
        <f t="shared" si="0"/>
        <v>1.2102959114267736E-2</v>
      </c>
      <c r="D29" s="251">
        <v>480161</v>
      </c>
      <c r="E29" s="353">
        <f t="shared" si="1"/>
        <v>1.5707716949466703E-2</v>
      </c>
      <c r="F29" s="251">
        <f t="shared" si="2"/>
        <v>82635671</v>
      </c>
      <c r="G29" s="353">
        <f t="shared" si="3"/>
        <v>1.2119119563248482E-2</v>
      </c>
      <c r="H29" s="353">
        <v>1.4725957353809618E-2</v>
      </c>
      <c r="I29" s="353">
        <v>1.4479041315089175E-2</v>
      </c>
    </row>
    <row r="30" spans="1:13" s="93" customFormat="1" ht="12.75">
      <c r="A30" s="295" t="s">
        <v>316</v>
      </c>
      <c r="B30" s="268">
        <f>SUM(B9:B29)</f>
        <v>4139945396</v>
      </c>
      <c r="C30" s="296">
        <f t="shared" si="0"/>
        <v>0.60988715015084138</v>
      </c>
      <c r="D30" s="268">
        <f>SUM(D9:D29)</f>
        <v>17798714</v>
      </c>
      <c r="E30" s="354">
        <f t="shared" si="1"/>
        <v>0.58225712120832451</v>
      </c>
      <c r="F30" s="268">
        <f>SUM(F9:F29)</f>
        <v>4157744110</v>
      </c>
      <c r="G30" s="354">
        <f t="shared" si="3"/>
        <v>0.60976328228135457</v>
      </c>
      <c r="H30" s="354">
        <v>0.62795028776995698</v>
      </c>
      <c r="I30" s="354">
        <v>0.61464354200504756</v>
      </c>
      <c r="J30" s="92"/>
      <c r="K30" s="297"/>
      <c r="L30" s="137"/>
      <c r="M30" s="298"/>
    </row>
    <row r="31" spans="1:13" s="88" customFormat="1" ht="12.75">
      <c r="A31" s="295"/>
      <c r="B31" s="270"/>
      <c r="C31" s="293"/>
      <c r="D31" s="270"/>
      <c r="E31" s="352"/>
      <c r="F31" s="270"/>
      <c r="G31" s="352"/>
      <c r="H31" s="352"/>
      <c r="I31" s="352"/>
      <c r="J31" s="87"/>
      <c r="K31" s="299"/>
      <c r="L31" s="129"/>
      <c r="M31" s="300"/>
    </row>
    <row r="32" spans="1:13" s="88" customFormat="1" ht="12.75">
      <c r="A32" s="295" t="s">
        <v>317</v>
      </c>
      <c r="B32" s="270"/>
      <c r="C32" s="293"/>
      <c r="D32" s="270"/>
      <c r="E32" s="352"/>
      <c r="F32" s="270"/>
      <c r="G32" s="352"/>
      <c r="H32" s="352"/>
      <c r="I32" s="352"/>
      <c r="J32" s="87"/>
      <c r="K32" s="299"/>
      <c r="L32" s="129"/>
      <c r="M32" s="300"/>
    </row>
    <row r="33" spans="1:16" s="88" customFormat="1" ht="12.75">
      <c r="A33" s="301" t="s">
        <v>318</v>
      </c>
      <c r="B33" s="360">
        <v>27640</v>
      </c>
      <c r="C33" s="293">
        <f>B33/$B$38</f>
        <v>4.0718606690940176E-6</v>
      </c>
      <c r="D33" s="360">
        <v>118825</v>
      </c>
      <c r="E33" s="352">
        <f>D33/$D$38</f>
        <v>3.8871742322270672E-3</v>
      </c>
      <c r="F33" s="260">
        <f t="shared" si="2"/>
        <v>146465</v>
      </c>
      <c r="G33" s="352">
        <f t="shared" si="3"/>
        <v>2.1480152884959193E-5</v>
      </c>
      <c r="H33" s="352">
        <v>2.6951088584095849E-5</v>
      </c>
      <c r="I33" s="352">
        <v>1.2231608244234185E-4</v>
      </c>
      <c r="J33" s="87"/>
      <c r="K33" s="299"/>
      <c r="L33" s="129"/>
      <c r="M33" s="300"/>
    </row>
    <row r="34" spans="1:16" s="88" customFormat="1" ht="12.75">
      <c r="A34" s="301" t="s">
        <v>319</v>
      </c>
      <c r="B34" s="360">
        <v>215938956</v>
      </c>
      <c r="C34" s="293">
        <f>B34/$B$38</f>
        <v>3.1811625971838765E-2</v>
      </c>
      <c r="D34" s="360">
        <v>1050857</v>
      </c>
      <c r="E34" s="352">
        <f>D34/$D$38</f>
        <v>3.4377144979216824E-2</v>
      </c>
      <c r="F34" s="169">
        <f t="shared" si="2"/>
        <v>216989813</v>
      </c>
      <c r="G34" s="352">
        <f t="shared" si="3"/>
        <v>3.1823127421013252E-2</v>
      </c>
      <c r="H34" s="352">
        <v>3.3362780228164204E-2</v>
      </c>
      <c r="I34" s="352">
        <v>3.5689177687750415E-2</v>
      </c>
      <c r="J34" s="87"/>
      <c r="K34" s="299"/>
      <c r="L34" s="129"/>
      <c r="M34" s="300"/>
    </row>
    <row r="35" spans="1:16" s="88" customFormat="1" ht="12.75">
      <c r="A35" s="128" t="s">
        <v>320</v>
      </c>
      <c r="B35" s="251">
        <v>2432139527</v>
      </c>
      <c r="C35" s="294">
        <f>B35/$B$38</f>
        <v>0.35829715201665074</v>
      </c>
      <c r="D35" s="251">
        <v>11600082</v>
      </c>
      <c r="E35" s="353">
        <f>D35/$D$38</f>
        <v>0.37947855958023163</v>
      </c>
      <c r="F35" s="251">
        <f t="shared" si="2"/>
        <v>2443739609</v>
      </c>
      <c r="G35" s="353">
        <f t="shared" si="3"/>
        <v>0.3583921101447472</v>
      </c>
      <c r="H35" s="353">
        <v>0.33865998091329474</v>
      </c>
      <c r="I35" s="353">
        <v>0.34954496422475972</v>
      </c>
    </row>
    <row r="36" spans="1:16" s="93" customFormat="1" ht="12.75">
      <c r="A36" s="295" t="s">
        <v>321</v>
      </c>
      <c r="B36" s="255">
        <f>SUM(B33:B35)</f>
        <v>2648106123</v>
      </c>
      <c r="C36" s="296">
        <f>B36/$B$38</f>
        <v>0.39011284984915862</v>
      </c>
      <c r="D36" s="255">
        <f>SUM(D33:D35)</f>
        <v>12769764</v>
      </c>
      <c r="E36" s="354">
        <f>D36/$D$38</f>
        <v>0.41774287879167554</v>
      </c>
      <c r="F36" s="255">
        <f>SUM(F33:F35)</f>
        <v>2660875887</v>
      </c>
      <c r="G36" s="354">
        <f t="shared" si="3"/>
        <v>0.39023671771864543</v>
      </c>
      <c r="H36" s="354">
        <v>0.37204971223004302</v>
      </c>
      <c r="I36" s="354">
        <v>0.38535645799495249</v>
      </c>
    </row>
    <row r="37" spans="1:16" s="88" customFormat="1" ht="12.75">
      <c r="B37" s="169"/>
      <c r="C37" s="293"/>
      <c r="D37" s="169"/>
      <c r="E37" s="352"/>
      <c r="F37" s="169"/>
      <c r="G37" s="352"/>
      <c r="H37" s="352"/>
      <c r="I37" s="352"/>
    </row>
    <row r="38" spans="1:16" s="93" customFormat="1" ht="12.75">
      <c r="A38" s="262" t="s">
        <v>322</v>
      </c>
      <c r="B38" s="268">
        <f>B30+B36</f>
        <v>6788051519</v>
      </c>
      <c r="C38" s="296">
        <f>B38/$B$38</f>
        <v>1</v>
      </c>
      <c r="D38" s="268">
        <f t="shared" ref="D38" si="4">D30+D36</f>
        <v>30568478</v>
      </c>
      <c r="E38" s="354">
        <f>D38/$D$38</f>
        <v>1</v>
      </c>
      <c r="F38" s="268">
        <f>F30+F36</f>
        <v>6818619997</v>
      </c>
      <c r="G38" s="354">
        <f t="shared" si="3"/>
        <v>1</v>
      </c>
      <c r="H38" s="354">
        <v>1</v>
      </c>
      <c r="I38" s="354">
        <v>1</v>
      </c>
    </row>
    <row r="39" spans="1:16" s="93" customFormat="1" ht="12.75">
      <c r="A39" s="88"/>
      <c r="B39" s="302"/>
      <c r="C39" s="354"/>
      <c r="D39" s="302"/>
      <c r="E39" s="354"/>
      <c r="F39" s="302"/>
      <c r="G39" s="352"/>
      <c r="H39" s="354"/>
      <c r="I39" s="354"/>
    </row>
    <row r="40" spans="1:16" s="93" customFormat="1" ht="12.75">
      <c r="A40" s="134" t="s">
        <v>403</v>
      </c>
      <c r="B40" s="359">
        <v>380029</v>
      </c>
      <c r="C40" s="354"/>
      <c r="D40" s="359">
        <v>2058</v>
      </c>
      <c r="E40" s="354"/>
      <c r="F40" s="303">
        <f>B40+D40</f>
        <v>382087</v>
      </c>
      <c r="G40" s="354"/>
      <c r="H40" s="354"/>
      <c r="I40" s="354"/>
    </row>
    <row r="41" spans="1:16" s="92" customFormat="1" ht="12.75">
      <c r="A41" s="150" t="s">
        <v>404</v>
      </c>
      <c r="B41" s="181">
        <f>B38/B40</f>
        <v>17861.930323738452</v>
      </c>
      <c r="C41" s="181"/>
      <c r="D41" s="181">
        <f t="shared" ref="D41:F41" si="5">D38/D40</f>
        <v>14853.48785228377</v>
      </c>
      <c r="E41" s="181"/>
      <c r="F41" s="181">
        <f t="shared" si="5"/>
        <v>17845.726227272848</v>
      </c>
      <c r="G41" s="304"/>
      <c r="H41" s="304"/>
      <c r="I41" s="296"/>
    </row>
    <row r="42" spans="1:16" s="88" customFormat="1" ht="12.75">
      <c r="B42" s="201"/>
      <c r="C42" s="293"/>
      <c r="D42" s="201"/>
      <c r="E42" s="352"/>
      <c r="F42" s="271"/>
      <c r="G42" s="352"/>
      <c r="H42" s="352"/>
      <c r="I42" s="352"/>
    </row>
    <row r="43" spans="1:16" s="196" customFormat="1" ht="11.25">
      <c r="A43" s="274"/>
      <c r="B43" s="275"/>
      <c r="C43" s="305"/>
      <c r="D43" s="275"/>
      <c r="E43" s="306"/>
      <c r="F43" s="276"/>
      <c r="G43" s="306"/>
      <c r="H43" s="277"/>
      <c r="I43" s="307"/>
      <c r="J43" s="278"/>
    </row>
    <row r="44" spans="1:16" s="225" customFormat="1" ht="12" customHeight="1">
      <c r="A44" s="397" t="s">
        <v>405</v>
      </c>
      <c r="B44" s="398"/>
      <c r="C44" s="398"/>
      <c r="D44" s="398"/>
      <c r="E44" s="398"/>
      <c r="F44" s="398"/>
      <c r="G44" s="398"/>
      <c r="H44" s="398"/>
      <c r="I44" s="398"/>
      <c r="J44" s="398"/>
      <c r="K44" s="398"/>
      <c r="L44" s="398"/>
      <c r="M44" s="398"/>
      <c r="N44" s="224"/>
      <c r="O44" s="224"/>
      <c r="P44" s="224"/>
    </row>
    <row r="45" spans="1:16" s="225" customFormat="1" ht="12" customHeight="1">
      <c r="A45" s="388" t="s">
        <v>385</v>
      </c>
      <c r="B45" s="389"/>
      <c r="C45" s="389"/>
      <c r="D45" s="389"/>
      <c r="E45" s="389"/>
      <c r="F45" s="389"/>
      <c r="G45" s="389"/>
      <c r="H45" s="389"/>
      <c r="I45" s="389"/>
      <c r="J45" s="389"/>
      <c r="K45" s="389"/>
      <c r="L45" s="389"/>
      <c r="M45" s="389"/>
      <c r="N45" s="224"/>
      <c r="O45" s="224"/>
      <c r="P45" s="224"/>
    </row>
    <row r="46" spans="1:16" s="279" customFormat="1" ht="12.75">
      <c r="A46" s="10" t="s">
        <v>398</v>
      </c>
      <c r="B46" s="308"/>
      <c r="C46" s="309"/>
      <c r="D46" s="280"/>
      <c r="E46" s="310"/>
      <c r="F46" s="280"/>
      <c r="G46" s="309"/>
      <c r="H46" s="309"/>
      <c r="I46" s="309"/>
    </row>
    <row r="48" spans="1:16">
      <c r="D48" s="223"/>
    </row>
  </sheetData>
  <mergeCells count="1">
    <mergeCell ref="A44:M44"/>
  </mergeCells>
  <pageMargins left="0.7" right="0.7" top="0.75" bottom="0.75" header="0.3" footer="0.3"/>
  <pageSetup orientation="portrait" horizontalDpi="4294967293" verticalDpi="0" r:id="rId1"/>
  <ignoredErrors>
    <ignoredError sqref="C37:G38 C30:G32 C36:G36 C35 E35:G35 C33:C34 E33:G3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8"/>
  <sheetViews>
    <sheetView showGridLines="0" workbookViewId="0">
      <pane ySplit="8" topLeftCell="A9" activePane="bottomLeft" state="frozen"/>
      <selection pane="bottomLeft" activeCell="A9" sqref="A9"/>
    </sheetView>
  </sheetViews>
  <sheetFormatPr defaultColWidth="9.140625" defaultRowHeight="12.75"/>
  <cols>
    <col min="1" max="1" width="45.42578125" style="10" bestFit="1" customWidth="1"/>
    <col min="2" max="2" width="16.28515625" style="328" bestFit="1" customWidth="1"/>
    <col min="3" max="3" width="12.5703125" style="329" customWidth="1"/>
    <col min="4" max="4" width="22.140625" style="328" customWidth="1"/>
    <col min="5" max="5" width="12.42578125" style="330" customWidth="1"/>
    <col min="6" max="6" width="28.28515625" style="328" bestFit="1" customWidth="1"/>
    <col min="7" max="7" width="12.28515625" style="330" customWidth="1"/>
    <col min="8" max="8" width="23.42578125" style="328" customWidth="1"/>
    <col min="9" max="9" width="12" style="330" customWidth="1"/>
    <col min="10" max="10" width="18.140625" style="328" customWidth="1"/>
    <col min="11" max="11" width="11.85546875" style="330" customWidth="1"/>
    <col min="12" max="12" width="20.42578125" style="328" customWidth="1"/>
    <col min="13" max="13" width="12.42578125" style="330" customWidth="1"/>
    <col min="14" max="14" width="19.28515625" style="328" customWidth="1"/>
    <col min="15" max="15" width="11.42578125" style="330" customWidth="1"/>
    <col min="16" max="16" width="22.42578125" style="10" customWidth="1"/>
    <col min="17" max="17" width="17.28515625" style="334" customWidth="1"/>
    <col min="18" max="18" width="21.5703125" style="10" customWidth="1"/>
    <col min="19" max="16384" width="9.140625" style="10"/>
  </cols>
  <sheetData>
    <row r="1" spans="1:29" ht="18">
      <c r="L1" s="339" t="s">
        <v>406</v>
      </c>
      <c r="M1" s="332"/>
      <c r="N1" s="331"/>
      <c r="O1" s="332"/>
      <c r="P1" s="226"/>
      <c r="Q1" s="333"/>
      <c r="R1" s="226"/>
      <c r="S1" s="226"/>
      <c r="T1" s="226"/>
      <c r="U1" s="226"/>
      <c r="V1" s="226"/>
      <c r="W1" s="226"/>
      <c r="X1" s="226"/>
      <c r="Y1" s="226"/>
      <c r="Z1" s="226"/>
      <c r="AA1" s="226"/>
      <c r="AB1" s="226"/>
      <c r="AC1" s="226"/>
    </row>
    <row r="2" spans="1:29" ht="18">
      <c r="L2" s="339" t="s">
        <v>1</v>
      </c>
      <c r="M2" s="332"/>
      <c r="N2" s="331"/>
      <c r="O2" s="332"/>
      <c r="P2" s="226"/>
      <c r="Q2" s="333"/>
      <c r="R2" s="226"/>
      <c r="S2" s="226"/>
      <c r="T2" s="226"/>
      <c r="U2" s="226"/>
      <c r="V2" s="226"/>
      <c r="W2" s="226"/>
      <c r="X2" s="226"/>
      <c r="Y2" s="226"/>
      <c r="Z2" s="226"/>
      <c r="AA2" s="226"/>
      <c r="AB2" s="226"/>
      <c r="AC2" s="226"/>
    </row>
    <row r="3" spans="1:29" ht="18">
      <c r="L3" s="339" t="s">
        <v>2</v>
      </c>
      <c r="M3" s="332"/>
      <c r="N3" s="331"/>
      <c r="O3" s="332"/>
      <c r="P3" s="226"/>
      <c r="Q3" s="333"/>
      <c r="R3" s="226"/>
      <c r="S3" s="226"/>
      <c r="T3" s="226"/>
      <c r="U3" s="226"/>
      <c r="V3" s="226"/>
      <c r="W3" s="226"/>
      <c r="X3" s="226"/>
      <c r="Y3" s="226"/>
      <c r="Z3" s="226"/>
      <c r="AA3" s="226"/>
      <c r="AB3" s="226"/>
      <c r="AC3" s="226"/>
    </row>
    <row r="4" spans="1:29" ht="18">
      <c r="L4" s="339" t="s">
        <v>407</v>
      </c>
      <c r="M4" s="332"/>
      <c r="N4" s="331"/>
      <c r="O4" s="332"/>
      <c r="P4" s="226"/>
      <c r="Q4" s="333"/>
      <c r="R4" s="226"/>
      <c r="S4" s="226"/>
      <c r="T4" s="226"/>
      <c r="U4" s="226"/>
      <c r="V4" s="226"/>
      <c r="W4" s="226"/>
      <c r="X4" s="226"/>
      <c r="Y4" s="226"/>
      <c r="Z4" s="226"/>
      <c r="AA4" s="226"/>
      <c r="AB4" s="226"/>
      <c r="AC4" s="226"/>
    </row>
    <row r="8" spans="1:29" s="316" customFormat="1" ht="38.25">
      <c r="A8" s="311" t="s">
        <v>287</v>
      </c>
      <c r="B8" s="312" t="s">
        <v>408</v>
      </c>
      <c r="C8" s="313" t="s">
        <v>409</v>
      </c>
      <c r="D8" s="314" t="s">
        <v>410</v>
      </c>
      <c r="E8" s="313" t="s">
        <v>409</v>
      </c>
      <c r="F8" s="314" t="s">
        <v>411</v>
      </c>
      <c r="G8" s="313" t="s">
        <v>409</v>
      </c>
      <c r="H8" s="314" t="s">
        <v>345</v>
      </c>
      <c r="I8" s="313" t="s">
        <v>409</v>
      </c>
      <c r="J8" s="314" t="s">
        <v>362</v>
      </c>
      <c r="K8" s="313" t="s">
        <v>409</v>
      </c>
      <c r="L8" s="314" t="s">
        <v>412</v>
      </c>
      <c r="M8" s="313" t="s">
        <v>409</v>
      </c>
      <c r="N8" s="315" t="s">
        <v>364</v>
      </c>
      <c r="O8" s="313" t="s">
        <v>409</v>
      </c>
      <c r="P8" s="315" t="s">
        <v>413</v>
      </c>
      <c r="Q8" s="292" t="s">
        <v>392</v>
      </c>
      <c r="R8" s="292" t="s">
        <v>393</v>
      </c>
    </row>
    <row r="9" spans="1:29" s="88" customFormat="1">
      <c r="A9" s="317" t="s">
        <v>295</v>
      </c>
      <c r="B9" s="356">
        <v>169782630</v>
      </c>
      <c r="C9" s="318">
        <f>B9/$B$38</f>
        <v>0.11223505333144601</v>
      </c>
      <c r="D9" s="356">
        <v>40830242</v>
      </c>
      <c r="E9" s="318">
        <f>D9/$D$38</f>
        <v>0.26616811798378515</v>
      </c>
      <c r="F9" s="356">
        <v>69458160</v>
      </c>
      <c r="G9" s="318">
        <f>F9/$F$38</f>
        <v>4.6219211159513059E-2</v>
      </c>
      <c r="H9" s="356">
        <v>230402018</v>
      </c>
      <c r="I9" s="318">
        <f>H9/$H$38</f>
        <v>0.17099086836757482</v>
      </c>
      <c r="J9" s="356">
        <v>11636292</v>
      </c>
      <c r="K9" s="318">
        <f>J9/$J$38</f>
        <v>2.7154442239641727E-2</v>
      </c>
      <c r="L9" s="356">
        <v>1033868</v>
      </c>
      <c r="M9" s="318">
        <f>L9/$L$38</f>
        <v>4.3196752192253933E-2</v>
      </c>
      <c r="N9" s="356">
        <v>0</v>
      </c>
      <c r="O9" s="318">
        <f>N9/$N$38</f>
        <v>0</v>
      </c>
      <c r="P9" s="356">
        <f>SUM(B9,D9,F9,H9,J9,L9,N9)</f>
        <v>523143210</v>
      </c>
      <c r="Q9" s="318">
        <f>P9/$P$38</f>
        <v>0.10491739100617853</v>
      </c>
      <c r="R9" s="318">
        <v>0.12084876596526757</v>
      </c>
    </row>
    <row r="10" spans="1:29" s="88" customFormat="1">
      <c r="A10" s="317" t="s">
        <v>296</v>
      </c>
      <c r="B10" s="356">
        <v>258309277</v>
      </c>
      <c r="C10" s="318">
        <f t="shared" ref="C10:C38" si="0">B10/$B$38</f>
        <v>0.17075572147811741</v>
      </c>
      <c r="D10" s="356">
        <v>20818924</v>
      </c>
      <c r="E10" s="318">
        <f t="shared" ref="E10:E38" si="1">D10/$D$38</f>
        <v>0.13571640891884637</v>
      </c>
      <c r="F10" s="356">
        <v>135039163</v>
      </c>
      <c r="G10" s="318">
        <f t="shared" ref="G10:G38" si="2">F10/$F$38</f>
        <v>8.985846428268332E-2</v>
      </c>
      <c r="H10" s="356">
        <v>113537572</v>
      </c>
      <c r="I10" s="318">
        <f t="shared" ref="I10:I38" si="3">H10/$H$38</f>
        <v>8.4260928776353203E-2</v>
      </c>
      <c r="J10" s="356">
        <v>38989136</v>
      </c>
      <c r="K10" s="318">
        <f t="shared" ref="K10:K38" si="4">J10/$J$38</f>
        <v>9.0985018379182631E-2</v>
      </c>
      <c r="L10" s="356">
        <v>11710615</v>
      </c>
      <c r="M10" s="318">
        <f t="shared" ref="M10:M38" si="5">L10/$L$38</f>
        <v>0.48928928468033811</v>
      </c>
      <c r="N10" s="356">
        <v>1289103</v>
      </c>
      <c r="O10" s="318">
        <f t="shared" ref="O10:O38" si="6">N10/$N$38</f>
        <v>7.412776305116546E-2</v>
      </c>
      <c r="P10" s="356">
        <f t="shared" ref="P10:P29" si="7">SUM(B10,D10,F10,H10,J10,L10,N10)</f>
        <v>579693790</v>
      </c>
      <c r="Q10" s="318">
        <f t="shared" ref="Q10:Q38" si="8">P10/$P$38</f>
        <v>0.11625872011085367</v>
      </c>
      <c r="R10" s="318">
        <v>0.1202967187514332</v>
      </c>
    </row>
    <row r="11" spans="1:29" s="88" customFormat="1">
      <c r="A11" s="317" t="s">
        <v>297</v>
      </c>
      <c r="B11" s="360">
        <v>0</v>
      </c>
      <c r="C11" s="318">
        <f t="shared" si="0"/>
        <v>0</v>
      </c>
      <c r="D11" s="360">
        <v>0</v>
      </c>
      <c r="E11" s="318">
        <f t="shared" si="1"/>
        <v>0</v>
      </c>
      <c r="F11" s="360">
        <v>0</v>
      </c>
      <c r="G11" s="318">
        <f t="shared" si="2"/>
        <v>0</v>
      </c>
      <c r="H11" s="360">
        <v>0</v>
      </c>
      <c r="I11" s="318">
        <f t="shared" si="3"/>
        <v>0</v>
      </c>
      <c r="J11" s="360">
        <v>0</v>
      </c>
      <c r="K11" s="318">
        <f t="shared" si="4"/>
        <v>0</v>
      </c>
      <c r="L11" s="360">
        <v>0</v>
      </c>
      <c r="M11" s="318">
        <f t="shared" si="5"/>
        <v>0</v>
      </c>
      <c r="N11" s="360">
        <v>0</v>
      </c>
      <c r="O11" s="318">
        <f t="shared" si="6"/>
        <v>0</v>
      </c>
      <c r="P11" s="360">
        <f t="shared" si="7"/>
        <v>0</v>
      </c>
      <c r="Q11" s="318">
        <f t="shared" si="8"/>
        <v>0</v>
      </c>
      <c r="R11" s="318">
        <v>0</v>
      </c>
    </row>
    <row r="12" spans="1:29" s="88" customFormat="1">
      <c r="A12" s="317" t="s">
        <v>298</v>
      </c>
      <c r="B12" s="356">
        <v>0</v>
      </c>
      <c r="C12" s="318">
        <f t="shared" si="0"/>
        <v>0</v>
      </c>
      <c r="D12" s="356">
        <v>0</v>
      </c>
      <c r="E12" s="318">
        <f t="shared" si="1"/>
        <v>0</v>
      </c>
      <c r="F12" s="356">
        <v>0</v>
      </c>
      <c r="G12" s="318">
        <f t="shared" si="2"/>
        <v>0</v>
      </c>
      <c r="H12" s="356">
        <v>0</v>
      </c>
      <c r="I12" s="318">
        <f t="shared" si="3"/>
        <v>0</v>
      </c>
      <c r="J12" s="356">
        <v>8769</v>
      </c>
      <c r="K12" s="318">
        <f t="shared" si="4"/>
        <v>2.0463331789836342E-5</v>
      </c>
      <c r="L12" s="356">
        <v>0</v>
      </c>
      <c r="M12" s="318">
        <f t="shared" si="5"/>
        <v>0</v>
      </c>
      <c r="N12" s="356">
        <v>0</v>
      </c>
      <c r="O12" s="318">
        <f t="shared" si="6"/>
        <v>0</v>
      </c>
      <c r="P12" s="356">
        <f t="shared" si="7"/>
        <v>8769</v>
      </c>
      <c r="Q12" s="318">
        <f t="shared" si="8"/>
        <v>1.7586400514176212E-6</v>
      </c>
      <c r="R12" s="318">
        <v>6.7050900905025428E-6</v>
      </c>
    </row>
    <row r="13" spans="1:29" s="88" customFormat="1">
      <c r="A13" s="317" t="s">
        <v>299</v>
      </c>
      <c r="B13" s="356">
        <v>284827004</v>
      </c>
      <c r="C13" s="318">
        <f t="shared" si="0"/>
        <v>0.18828530329737492</v>
      </c>
      <c r="D13" s="356">
        <v>47161190</v>
      </c>
      <c r="E13" s="318">
        <f t="shared" si="1"/>
        <v>0.30743891217141717</v>
      </c>
      <c r="F13" s="356">
        <v>231103308</v>
      </c>
      <c r="G13" s="318">
        <f t="shared" si="2"/>
        <v>0.15378196877248093</v>
      </c>
      <c r="H13" s="356">
        <v>296936640</v>
      </c>
      <c r="I13" s="318">
        <f t="shared" si="3"/>
        <v>0.22036896362491909</v>
      </c>
      <c r="J13" s="356">
        <v>77377289</v>
      </c>
      <c r="K13" s="318">
        <f t="shared" si="4"/>
        <v>0.18056758328259254</v>
      </c>
      <c r="L13" s="356">
        <v>3734750</v>
      </c>
      <c r="M13" s="318">
        <f t="shared" si="5"/>
        <v>0.15604416642165186</v>
      </c>
      <c r="N13" s="356">
        <v>1870134</v>
      </c>
      <c r="O13" s="318">
        <f t="shared" si="6"/>
        <v>0.10753900194625897</v>
      </c>
      <c r="P13" s="356">
        <f t="shared" si="7"/>
        <v>943010315</v>
      </c>
      <c r="Q13" s="318">
        <f t="shared" si="8"/>
        <v>0.18912255774420655</v>
      </c>
      <c r="R13" s="318">
        <v>0.19927268585889257</v>
      </c>
    </row>
    <row r="14" spans="1:29" s="88" customFormat="1">
      <c r="A14" s="317" t="s">
        <v>300</v>
      </c>
      <c r="B14" s="356">
        <v>30691657</v>
      </c>
      <c r="C14" s="318">
        <f t="shared" si="0"/>
        <v>2.028876428775693E-2</v>
      </c>
      <c r="D14" s="356">
        <v>5378669</v>
      </c>
      <c r="E14" s="318">
        <f t="shared" si="1"/>
        <v>3.5062986033433934E-2</v>
      </c>
      <c r="F14" s="356">
        <v>29355580</v>
      </c>
      <c r="G14" s="318">
        <f t="shared" si="2"/>
        <v>1.9533943178598145E-2</v>
      </c>
      <c r="H14" s="356">
        <v>29591519</v>
      </c>
      <c r="I14" s="318">
        <f t="shared" si="3"/>
        <v>2.1961090332661883E-2</v>
      </c>
      <c r="J14" s="356">
        <v>8920285</v>
      </c>
      <c r="K14" s="318">
        <f t="shared" si="4"/>
        <v>2.0816370351796131E-2</v>
      </c>
      <c r="L14" s="356">
        <v>165116</v>
      </c>
      <c r="M14" s="318">
        <f t="shared" si="5"/>
        <v>6.8988255125182326E-3</v>
      </c>
      <c r="N14" s="356">
        <v>463124</v>
      </c>
      <c r="O14" s="318">
        <f t="shared" si="6"/>
        <v>2.663118938929469E-2</v>
      </c>
      <c r="P14" s="356">
        <f t="shared" si="7"/>
        <v>104565950</v>
      </c>
      <c r="Q14" s="318">
        <f t="shared" si="8"/>
        <v>2.0970905198372952E-2</v>
      </c>
      <c r="R14" s="318">
        <v>1.8216766035415388E-2</v>
      </c>
    </row>
    <row r="15" spans="1:29" s="88" customFormat="1">
      <c r="A15" s="317" t="s">
        <v>301</v>
      </c>
      <c r="B15" s="356">
        <v>153087</v>
      </c>
      <c r="C15" s="318">
        <f t="shared" si="0"/>
        <v>1.0119838295207865E-4</v>
      </c>
      <c r="D15" s="356">
        <v>0</v>
      </c>
      <c r="E15" s="318">
        <f t="shared" si="1"/>
        <v>0</v>
      </c>
      <c r="F15" s="356">
        <v>0</v>
      </c>
      <c r="G15" s="318">
        <f t="shared" si="2"/>
        <v>0</v>
      </c>
      <c r="H15" s="356">
        <v>0</v>
      </c>
      <c r="I15" s="318">
        <f t="shared" si="3"/>
        <v>0</v>
      </c>
      <c r="J15" s="356">
        <v>0</v>
      </c>
      <c r="K15" s="318">
        <f t="shared" si="4"/>
        <v>0</v>
      </c>
      <c r="L15" s="356">
        <v>0</v>
      </c>
      <c r="M15" s="318">
        <f t="shared" si="5"/>
        <v>0</v>
      </c>
      <c r="N15" s="356">
        <v>46177</v>
      </c>
      <c r="O15" s="318">
        <f t="shared" si="6"/>
        <v>2.655332983022821E-3</v>
      </c>
      <c r="P15" s="356">
        <f t="shared" si="7"/>
        <v>199264</v>
      </c>
      <c r="Q15" s="318">
        <f t="shared" si="8"/>
        <v>3.9962783807239241E-5</v>
      </c>
      <c r="R15" s="318">
        <v>7.3950208348099795E-5</v>
      </c>
    </row>
    <row r="16" spans="1:29" s="88" customFormat="1">
      <c r="A16" s="317" t="s">
        <v>302</v>
      </c>
      <c r="B16" s="356">
        <v>0</v>
      </c>
      <c r="C16" s="318">
        <f t="shared" si="0"/>
        <v>0</v>
      </c>
      <c r="D16" s="356">
        <v>0</v>
      </c>
      <c r="E16" s="318">
        <f t="shared" si="1"/>
        <v>0</v>
      </c>
      <c r="F16" s="356">
        <v>124494</v>
      </c>
      <c r="G16" s="318">
        <f t="shared" si="2"/>
        <v>8.2841446909800361E-5</v>
      </c>
      <c r="H16" s="356">
        <v>0</v>
      </c>
      <c r="I16" s="318">
        <f t="shared" si="3"/>
        <v>0</v>
      </c>
      <c r="J16" s="356">
        <v>0</v>
      </c>
      <c r="K16" s="318">
        <f t="shared" si="4"/>
        <v>0</v>
      </c>
      <c r="L16" s="356">
        <v>0</v>
      </c>
      <c r="M16" s="318">
        <f t="shared" si="5"/>
        <v>0</v>
      </c>
      <c r="N16" s="356">
        <v>0</v>
      </c>
      <c r="O16" s="318">
        <f t="shared" si="6"/>
        <v>0</v>
      </c>
      <c r="P16" s="356">
        <f t="shared" si="7"/>
        <v>124494</v>
      </c>
      <c r="Q16" s="318">
        <f t="shared" si="8"/>
        <v>2.4967514489814728E-5</v>
      </c>
      <c r="R16" s="318">
        <v>1.1247296770224771E-4</v>
      </c>
    </row>
    <row r="17" spans="1:18" s="88" customFormat="1">
      <c r="A17" s="317" t="s">
        <v>303</v>
      </c>
      <c r="B17" s="356">
        <v>46989119</v>
      </c>
      <c r="C17" s="318">
        <f t="shared" si="0"/>
        <v>3.1062225134353635E-2</v>
      </c>
      <c r="D17" s="356">
        <v>913095</v>
      </c>
      <c r="E17" s="318">
        <f t="shared" si="1"/>
        <v>5.9523717172777048E-3</v>
      </c>
      <c r="F17" s="356">
        <v>118385666</v>
      </c>
      <c r="G17" s="318">
        <f t="shared" si="2"/>
        <v>7.8776807435059978E-2</v>
      </c>
      <c r="H17" s="356">
        <v>108099443</v>
      </c>
      <c r="I17" s="318">
        <f t="shared" si="3"/>
        <v>8.0225068291811391E-2</v>
      </c>
      <c r="J17" s="356">
        <v>49271498</v>
      </c>
      <c r="K17" s="318">
        <f t="shared" si="4"/>
        <v>0.11497993059143091</v>
      </c>
      <c r="L17" s="356">
        <v>160990</v>
      </c>
      <c r="M17" s="318">
        <f t="shared" si="5"/>
        <v>6.7264342599161215E-3</v>
      </c>
      <c r="N17" s="356">
        <v>0</v>
      </c>
      <c r="O17" s="318">
        <f t="shared" si="6"/>
        <v>0</v>
      </c>
      <c r="P17" s="356">
        <f t="shared" si="7"/>
        <v>323819811</v>
      </c>
      <c r="Q17" s="318">
        <f t="shared" si="8"/>
        <v>6.4942694613648586E-2</v>
      </c>
      <c r="R17" s="318">
        <v>6.2993658857387794E-2</v>
      </c>
    </row>
    <row r="18" spans="1:18" s="88" customFormat="1">
      <c r="A18" s="317" t="s">
        <v>304</v>
      </c>
      <c r="B18" s="356">
        <v>401020086</v>
      </c>
      <c r="C18" s="318">
        <f t="shared" si="0"/>
        <v>0.26509490834952354</v>
      </c>
      <c r="D18" s="356">
        <v>10226502</v>
      </c>
      <c r="E18" s="318">
        <f t="shared" si="1"/>
        <v>6.6665507172291916E-2</v>
      </c>
      <c r="F18" s="356">
        <v>270690963</v>
      </c>
      <c r="G18" s="318">
        <f t="shared" si="2"/>
        <v>0.18012459267376127</v>
      </c>
      <c r="H18" s="356">
        <v>178343365</v>
      </c>
      <c r="I18" s="318">
        <f t="shared" si="3"/>
        <v>0.13235598851805783</v>
      </c>
      <c r="J18" s="356">
        <v>78263653</v>
      </c>
      <c r="K18" s="318">
        <f t="shared" si="4"/>
        <v>0.18263600164484209</v>
      </c>
      <c r="L18" s="356">
        <v>5770687</v>
      </c>
      <c r="M18" s="318">
        <f t="shared" si="5"/>
        <v>0.24110905484845385</v>
      </c>
      <c r="N18" s="356">
        <v>310511</v>
      </c>
      <c r="O18" s="318">
        <f t="shared" si="6"/>
        <v>1.7855428024587981E-2</v>
      </c>
      <c r="P18" s="356">
        <f t="shared" si="7"/>
        <v>944625767</v>
      </c>
      <c r="Q18" s="318">
        <f t="shared" si="8"/>
        <v>0.18944653979328202</v>
      </c>
      <c r="R18" s="318">
        <v>0.19852179795529556</v>
      </c>
    </row>
    <row r="19" spans="1:18" s="88" customFormat="1">
      <c r="A19" s="317" t="s">
        <v>305</v>
      </c>
      <c r="B19" s="356">
        <v>22497416</v>
      </c>
      <c r="C19" s="318">
        <f t="shared" si="0"/>
        <v>1.4871949413080282E-2</v>
      </c>
      <c r="D19" s="356">
        <v>797005</v>
      </c>
      <c r="E19" s="318">
        <f t="shared" si="1"/>
        <v>5.1955930330676624E-3</v>
      </c>
      <c r="F19" s="356">
        <v>26441349</v>
      </c>
      <c r="G19" s="318">
        <f t="shared" si="2"/>
        <v>1.7594740384331797E-2</v>
      </c>
      <c r="H19" s="356">
        <v>25945906</v>
      </c>
      <c r="I19" s="318">
        <f t="shared" si="3"/>
        <v>1.9255530120936136E-2</v>
      </c>
      <c r="J19" s="356">
        <v>8449067</v>
      </c>
      <c r="K19" s="318">
        <f t="shared" si="4"/>
        <v>1.9716736382205172E-2</v>
      </c>
      <c r="L19" s="356">
        <v>360810</v>
      </c>
      <c r="M19" s="318">
        <f t="shared" si="5"/>
        <v>1.5075251539352356E-2</v>
      </c>
      <c r="N19" s="356">
        <v>471</v>
      </c>
      <c r="O19" s="318">
        <f t="shared" si="6"/>
        <v>2.7084085908650382E-5</v>
      </c>
      <c r="P19" s="356">
        <f t="shared" si="7"/>
        <v>84492024</v>
      </c>
      <c r="Q19" s="318">
        <f t="shared" si="8"/>
        <v>1.6945040190641907E-2</v>
      </c>
      <c r="R19" s="318">
        <v>1.8103016191927085E-2</v>
      </c>
    </row>
    <row r="20" spans="1:18" s="109" customFormat="1">
      <c r="A20" s="317" t="s">
        <v>306</v>
      </c>
      <c r="B20" s="360">
        <v>582</v>
      </c>
      <c r="C20" s="318">
        <f t="shared" si="0"/>
        <v>3.8473194247787056E-7</v>
      </c>
      <c r="D20" s="360">
        <v>0</v>
      </c>
      <c r="E20" s="318">
        <f t="shared" si="1"/>
        <v>0</v>
      </c>
      <c r="F20" s="360">
        <v>2634</v>
      </c>
      <c r="G20" s="318">
        <f t="shared" si="2"/>
        <v>1.7527300204059164E-6</v>
      </c>
      <c r="H20" s="360">
        <v>0</v>
      </c>
      <c r="I20" s="318">
        <f t="shared" si="3"/>
        <v>0</v>
      </c>
      <c r="J20" s="360">
        <v>0</v>
      </c>
      <c r="K20" s="318">
        <f t="shared" si="4"/>
        <v>0</v>
      </c>
      <c r="L20" s="360">
        <v>0</v>
      </c>
      <c r="M20" s="318">
        <f t="shared" si="5"/>
        <v>0</v>
      </c>
      <c r="N20" s="360">
        <v>0</v>
      </c>
      <c r="O20" s="318">
        <f t="shared" si="6"/>
        <v>0</v>
      </c>
      <c r="P20" s="360">
        <f t="shared" si="7"/>
        <v>3216</v>
      </c>
      <c r="Q20" s="318">
        <f t="shared" si="8"/>
        <v>6.4497507188494356E-7</v>
      </c>
      <c r="R20" s="318">
        <v>5.0804137262581324E-7</v>
      </c>
    </row>
    <row r="21" spans="1:18" s="109" customFormat="1">
      <c r="A21" s="317" t="s">
        <v>307</v>
      </c>
      <c r="B21" s="360">
        <v>0</v>
      </c>
      <c r="C21" s="318">
        <f t="shared" si="0"/>
        <v>0</v>
      </c>
      <c r="D21" s="360">
        <v>0</v>
      </c>
      <c r="E21" s="318">
        <f t="shared" si="1"/>
        <v>0</v>
      </c>
      <c r="F21" s="360">
        <v>0</v>
      </c>
      <c r="G21" s="318">
        <f t="shared" si="2"/>
        <v>0</v>
      </c>
      <c r="H21" s="360">
        <v>0</v>
      </c>
      <c r="I21" s="318">
        <f t="shared" si="3"/>
        <v>0</v>
      </c>
      <c r="J21" s="360">
        <v>0</v>
      </c>
      <c r="K21" s="318">
        <f t="shared" si="4"/>
        <v>0</v>
      </c>
      <c r="L21" s="360">
        <v>0</v>
      </c>
      <c r="M21" s="318">
        <f t="shared" si="5"/>
        <v>0</v>
      </c>
      <c r="N21" s="360">
        <v>0</v>
      </c>
      <c r="O21" s="318">
        <f t="shared" si="6"/>
        <v>0</v>
      </c>
      <c r="P21" s="360">
        <f t="shared" si="7"/>
        <v>0</v>
      </c>
      <c r="Q21" s="318">
        <f t="shared" si="8"/>
        <v>0</v>
      </c>
      <c r="R21" s="318">
        <v>0</v>
      </c>
    </row>
    <row r="22" spans="1:18" s="88" customFormat="1">
      <c r="A22" s="317" t="s">
        <v>308</v>
      </c>
      <c r="B22" s="356">
        <v>0</v>
      </c>
      <c r="C22" s="318">
        <f t="shared" si="0"/>
        <v>0</v>
      </c>
      <c r="D22" s="356">
        <v>0</v>
      </c>
      <c r="E22" s="318">
        <f t="shared" si="1"/>
        <v>0</v>
      </c>
      <c r="F22" s="356">
        <v>1450491</v>
      </c>
      <c r="G22" s="318">
        <f t="shared" si="2"/>
        <v>9.6519328778610402E-4</v>
      </c>
      <c r="H22" s="356">
        <v>109265</v>
      </c>
      <c r="I22" s="318">
        <f t="shared" si="3"/>
        <v>8.1090076355941736E-5</v>
      </c>
      <c r="J22" s="356">
        <v>20871</v>
      </c>
      <c r="K22" s="318">
        <f t="shared" si="4"/>
        <v>4.8704549867222521E-5</v>
      </c>
      <c r="L22" s="356">
        <v>0</v>
      </c>
      <c r="M22" s="318">
        <f t="shared" si="5"/>
        <v>0</v>
      </c>
      <c r="N22" s="356">
        <v>0</v>
      </c>
      <c r="O22" s="318">
        <f t="shared" si="6"/>
        <v>0</v>
      </c>
      <c r="P22" s="356">
        <f t="shared" si="7"/>
        <v>1580627</v>
      </c>
      <c r="Q22" s="318">
        <f t="shared" si="8"/>
        <v>3.1699782740929187E-4</v>
      </c>
      <c r="R22" s="318">
        <v>2.8756450247251832E-4</v>
      </c>
    </row>
    <row r="23" spans="1:18" s="88" customFormat="1">
      <c r="A23" s="317" t="s">
        <v>309</v>
      </c>
      <c r="B23" s="356">
        <v>4197694</v>
      </c>
      <c r="C23" s="318">
        <f t="shared" si="0"/>
        <v>2.7748916950991452E-3</v>
      </c>
      <c r="D23" s="356">
        <v>0</v>
      </c>
      <c r="E23" s="318">
        <f t="shared" si="1"/>
        <v>0</v>
      </c>
      <c r="F23" s="356">
        <v>550501</v>
      </c>
      <c r="G23" s="318">
        <f t="shared" si="2"/>
        <v>3.6631724713875375E-4</v>
      </c>
      <c r="H23" s="356">
        <v>247567</v>
      </c>
      <c r="I23" s="318">
        <f t="shared" si="3"/>
        <v>1.8372971155641266E-4</v>
      </c>
      <c r="J23" s="356">
        <v>103531</v>
      </c>
      <c r="K23" s="318">
        <f t="shared" si="4"/>
        <v>2.415998635572524E-4</v>
      </c>
      <c r="L23" s="356">
        <v>60072</v>
      </c>
      <c r="M23" s="318">
        <f t="shared" si="5"/>
        <v>2.509909676760552E-3</v>
      </c>
      <c r="N23" s="356">
        <v>0</v>
      </c>
      <c r="O23" s="318">
        <f t="shared" si="6"/>
        <v>0</v>
      </c>
      <c r="P23" s="356">
        <f t="shared" si="7"/>
        <v>5159365</v>
      </c>
      <c r="Q23" s="318">
        <f t="shared" si="8"/>
        <v>1.0347207126105915E-3</v>
      </c>
      <c r="R23" s="318">
        <v>9.8815516232288593E-4</v>
      </c>
    </row>
    <row r="24" spans="1:18" s="88" customFormat="1">
      <c r="A24" s="317" t="s">
        <v>310</v>
      </c>
      <c r="B24" s="356">
        <v>589233</v>
      </c>
      <c r="C24" s="318">
        <f t="shared" si="0"/>
        <v>3.8951332759804659E-4</v>
      </c>
      <c r="D24" s="356">
        <v>0</v>
      </c>
      <c r="E24" s="318">
        <f t="shared" si="1"/>
        <v>0</v>
      </c>
      <c r="F24" s="356">
        <v>48882</v>
      </c>
      <c r="G24" s="318">
        <f t="shared" si="2"/>
        <v>3.2527315435642371E-5</v>
      </c>
      <c r="H24" s="356">
        <v>232697</v>
      </c>
      <c r="I24" s="318">
        <f t="shared" si="3"/>
        <v>1.7269406944399923E-4</v>
      </c>
      <c r="J24" s="356">
        <v>31153</v>
      </c>
      <c r="K24" s="318">
        <f t="shared" si="4"/>
        <v>7.2698617316543682E-5</v>
      </c>
      <c r="L24" s="356">
        <v>26025</v>
      </c>
      <c r="M24" s="318">
        <f t="shared" si="5"/>
        <v>1.0873684801187469E-3</v>
      </c>
      <c r="N24" s="356">
        <v>0</v>
      </c>
      <c r="O24" s="318">
        <f t="shared" si="6"/>
        <v>0</v>
      </c>
      <c r="P24" s="356">
        <f t="shared" si="7"/>
        <v>927990</v>
      </c>
      <c r="Q24" s="318">
        <f t="shared" si="8"/>
        <v>1.8611020427814328E-4</v>
      </c>
      <c r="R24" s="318">
        <v>1.1285933626534272E-4</v>
      </c>
    </row>
    <row r="25" spans="1:18" s="88" customFormat="1">
      <c r="A25" s="317" t="s">
        <v>311</v>
      </c>
      <c r="B25" s="356">
        <v>2971118</v>
      </c>
      <c r="C25" s="318">
        <f t="shared" si="0"/>
        <v>1.9640618547611096E-3</v>
      </c>
      <c r="D25" s="356">
        <v>58343</v>
      </c>
      <c r="E25" s="318">
        <f t="shared" si="1"/>
        <v>3.8033197323513232E-4</v>
      </c>
      <c r="F25" s="356">
        <v>32906227</v>
      </c>
      <c r="G25" s="318">
        <f t="shared" si="2"/>
        <v>2.1896633227483569E-2</v>
      </c>
      <c r="H25" s="356">
        <v>64051805</v>
      </c>
      <c r="I25" s="318">
        <f t="shared" si="3"/>
        <v>4.7535494057437337E-2</v>
      </c>
      <c r="J25" s="356">
        <v>13269985</v>
      </c>
      <c r="K25" s="318">
        <f t="shared" si="4"/>
        <v>3.0966826992946905E-2</v>
      </c>
      <c r="L25" s="356">
        <v>774</v>
      </c>
      <c r="M25" s="318">
        <f t="shared" si="5"/>
        <v>3.2339027996615182E-5</v>
      </c>
      <c r="N25" s="356">
        <v>10781</v>
      </c>
      <c r="O25" s="318">
        <f t="shared" si="6"/>
        <v>6.1994380080925633E-4</v>
      </c>
      <c r="P25" s="356">
        <f t="shared" si="7"/>
        <v>113269033</v>
      </c>
      <c r="Q25" s="318">
        <f t="shared" si="8"/>
        <v>2.2716325466888385E-2</v>
      </c>
      <c r="R25" s="318">
        <v>2.4866173597707181E-2</v>
      </c>
    </row>
    <row r="26" spans="1:18" s="88" customFormat="1">
      <c r="A26" s="317" t="s">
        <v>312</v>
      </c>
      <c r="B26" s="356">
        <v>60144583</v>
      </c>
      <c r="C26" s="318">
        <f t="shared" si="0"/>
        <v>3.9758663654830773E-2</v>
      </c>
      <c r="D26" s="356">
        <v>8299680</v>
      </c>
      <c r="E26" s="318">
        <f t="shared" si="1"/>
        <v>5.4104754154228669E-2</v>
      </c>
      <c r="F26" s="356">
        <v>22747611</v>
      </c>
      <c r="G26" s="318">
        <f t="shared" si="2"/>
        <v>1.5136833975784301E-2</v>
      </c>
      <c r="H26" s="356">
        <v>15931263</v>
      </c>
      <c r="I26" s="318">
        <f t="shared" si="3"/>
        <v>1.1823249284918222E-2</v>
      </c>
      <c r="J26" s="356">
        <v>6126995</v>
      </c>
      <c r="K26" s="318">
        <f t="shared" si="4"/>
        <v>1.4297950913407265E-2</v>
      </c>
      <c r="L26" s="356">
        <v>229095</v>
      </c>
      <c r="M26" s="318">
        <f t="shared" si="5"/>
        <v>9.5719762517888305E-3</v>
      </c>
      <c r="N26" s="356">
        <v>2645625</v>
      </c>
      <c r="O26" s="318">
        <f t="shared" si="6"/>
        <v>0.15213234560949718</v>
      </c>
      <c r="P26" s="356">
        <f t="shared" si="7"/>
        <v>116124852</v>
      </c>
      <c r="Q26" s="318">
        <f t="shared" si="8"/>
        <v>2.3289065536793666E-2</v>
      </c>
      <c r="R26" s="318">
        <v>1.7308306333763845E-2</v>
      </c>
    </row>
    <row r="27" spans="1:18" s="88" customFormat="1">
      <c r="A27" s="317" t="s">
        <v>313</v>
      </c>
      <c r="B27" s="356">
        <v>0</v>
      </c>
      <c r="C27" s="318">
        <f t="shared" si="0"/>
        <v>0</v>
      </c>
      <c r="D27" s="356">
        <v>0</v>
      </c>
      <c r="E27" s="318">
        <f t="shared" si="1"/>
        <v>0</v>
      </c>
      <c r="F27" s="356">
        <v>43847</v>
      </c>
      <c r="G27" s="318">
        <f t="shared" si="2"/>
        <v>2.9176899470287857E-5</v>
      </c>
      <c r="H27" s="356">
        <v>0</v>
      </c>
      <c r="I27" s="318">
        <f t="shared" si="3"/>
        <v>0</v>
      </c>
      <c r="J27" s="356">
        <v>0</v>
      </c>
      <c r="K27" s="318">
        <f t="shared" si="4"/>
        <v>0</v>
      </c>
      <c r="L27" s="356">
        <v>0</v>
      </c>
      <c r="M27" s="318">
        <f t="shared" si="5"/>
        <v>0</v>
      </c>
      <c r="N27" s="356">
        <v>0</v>
      </c>
      <c r="O27" s="318">
        <f t="shared" si="6"/>
        <v>0</v>
      </c>
      <c r="P27" s="356">
        <f t="shared" si="7"/>
        <v>43847</v>
      </c>
      <c r="Q27" s="318">
        <f t="shared" si="8"/>
        <v>8.793601360988533E-6</v>
      </c>
      <c r="R27" s="318">
        <v>-1.7217850405303205E-8</v>
      </c>
    </row>
    <row r="28" spans="1:18" s="88" customFormat="1">
      <c r="A28" s="317" t="s">
        <v>314</v>
      </c>
      <c r="B28" s="356">
        <v>1765186</v>
      </c>
      <c r="C28" s="318">
        <f t="shared" si="0"/>
        <v>1.1668787605064303E-3</v>
      </c>
      <c r="D28" s="356">
        <v>33991</v>
      </c>
      <c r="E28" s="318">
        <f t="shared" si="1"/>
        <v>2.2158380786444618E-4</v>
      </c>
      <c r="F28" s="356">
        <v>49182877</v>
      </c>
      <c r="G28" s="318">
        <f t="shared" si="2"/>
        <v>3.2727526578523798E-2</v>
      </c>
      <c r="H28" s="356">
        <v>48910102</v>
      </c>
      <c r="I28" s="318">
        <f t="shared" si="3"/>
        <v>3.6298209909457729E-2</v>
      </c>
      <c r="J28" s="356">
        <v>24125638</v>
      </c>
      <c r="K28" s="318">
        <f t="shared" si="4"/>
        <v>5.629957065064245E-2</v>
      </c>
      <c r="L28" s="356">
        <v>9510</v>
      </c>
      <c r="M28" s="318">
        <f t="shared" si="5"/>
        <v>3.9734387112120206E-4</v>
      </c>
      <c r="N28" s="356">
        <v>268</v>
      </c>
      <c r="O28" s="318">
        <f t="shared" si="6"/>
        <v>1.5410902385389177E-5</v>
      </c>
      <c r="P28" s="356">
        <f t="shared" si="7"/>
        <v>124027572</v>
      </c>
      <c r="Q28" s="318">
        <f t="shared" si="8"/>
        <v>2.4873971444780787E-2</v>
      </c>
      <c r="R28" s="318">
        <v>2.5821048262195986E-2</v>
      </c>
    </row>
    <row r="29" spans="1:18" s="88" customFormat="1">
      <c r="A29" s="317" t="s">
        <v>315</v>
      </c>
      <c r="B29" s="361">
        <v>40200256</v>
      </c>
      <c r="C29" s="319">
        <f t="shared" si="0"/>
        <v>2.6574437420941014E-2</v>
      </c>
      <c r="D29" s="361">
        <v>6455594</v>
      </c>
      <c r="E29" s="319">
        <f t="shared" si="1"/>
        <v>4.2083348549524037E-2</v>
      </c>
      <c r="F29" s="361">
        <v>31933143</v>
      </c>
      <c r="G29" s="319">
        <f t="shared" si="2"/>
        <v>2.1249118596057343E-2</v>
      </c>
      <c r="H29" s="361">
        <v>23465884</v>
      </c>
      <c r="I29" s="319">
        <f t="shared" si="3"/>
        <v>1.7415003206147181E-2</v>
      </c>
      <c r="J29" s="361">
        <v>9933759</v>
      </c>
      <c r="K29" s="319">
        <f t="shared" si="4"/>
        <v>2.3181412514228859E-2</v>
      </c>
      <c r="L29" s="361">
        <v>116547</v>
      </c>
      <c r="M29" s="319">
        <f t="shared" si="5"/>
        <v>4.8695306148856714E-3</v>
      </c>
      <c r="N29" s="361">
        <v>10751581</v>
      </c>
      <c r="O29" s="319">
        <f t="shared" si="6"/>
        <v>0.61825210925225726</v>
      </c>
      <c r="P29" s="361">
        <f t="shared" si="7"/>
        <v>122856764</v>
      </c>
      <c r="Q29" s="319">
        <f t="shared" si="8"/>
        <v>2.4639163617055829E-2</v>
      </c>
      <c r="R29" s="319">
        <v>2.5497837299672362E-2</v>
      </c>
    </row>
    <row r="30" spans="1:18" s="88" customFormat="1">
      <c r="A30" s="320" t="s">
        <v>316</v>
      </c>
      <c r="B30" s="91">
        <f>SUM(B9:B29)</f>
        <v>1324138928</v>
      </c>
      <c r="C30" s="321">
        <f t="shared" si="0"/>
        <v>0.87532395512028383</v>
      </c>
      <c r="D30" s="91">
        <f t="shared" ref="D30:N30" si="9">SUM(D9:D29)</f>
        <v>140973235</v>
      </c>
      <c r="E30" s="321">
        <f t="shared" si="1"/>
        <v>0.91898991551497211</v>
      </c>
      <c r="F30" s="91">
        <f t="shared" si="9"/>
        <v>1019464896</v>
      </c>
      <c r="G30" s="321">
        <f t="shared" si="2"/>
        <v>0.67837764919103849</v>
      </c>
      <c r="H30" s="91">
        <f t="shared" si="9"/>
        <v>1135805046</v>
      </c>
      <c r="I30" s="321">
        <f t="shared" si="3"/>
        <v>0.84292790834763121</v>
      </c>
      <c r="J30" s="91">
        <f t="shared" si="9"/>
        <v>326527921</v>
      </c>
      <c r="K30" s="321">
        <f t="shared" si="4"/>
        <v>0.76198531030544758</v>
      </c>
      <c r="L30" s="91">
        <f t="shared" si="9"/>
        <v>23378859</v>
      </c>
      <c r="M30" s="321">
        <f t="shared" si="5"/>
        <v>0.97680823737715605</v>
      </c>
      <c r="N30" s="91">
        <f t="shared" si="9"/>
        <v>17387775</v>
      </c>
      <c r="O30" s="321">
        <f t="shared" si="6"/>
        <v>0.99985560904518767</v>
      </c>
      <c r="P30" s="91">
        <f>SUM(P9:P29)</f>
        <v>3987676660</v>
      </c>
      <c r="Q30" s="321">
        <f t="shared" si="8"/>
        <v>0.79973633098178221</v>
      </c>
      <c r="R30" s="321">
        <v>0.83332897319968235</v>
      </c>
    </row>
    <row r="31" spans="1:18" s="88" customFormat="1">
      <c r="A31" s="320"/>
      <c r="B31" s="356"/>
      <c r="C31" s="321"/>
      <c r="D31" s="356"/>
      <c r="E31" s="321"/>
      <c r="F31" s="356"/>
      <c r="G31" s="321"/>
      <c r="H31" s="356"/>
      <c r="I31" s="321"/>
      <c r="J31" s="356"/>
      <c r="K31" s="321"/>
      <c r="L31" s="356"/>
      <c r="M31" s="321"/>
      <c r="N31" s="356"/>
      <c r="O31" s="321"/>
      <c r="P31" s="356"/>
      <c r="Q31" s="321"/>
      <c r="R31" s="321"/>
    </row>
    <row r="32" spans="1:18" s="88" customFormat="1">
      <c r="A32" s="176" t="s">
        <v>317</v>
      </c>
      <c r="B32" s="356"/>
      <c r="C32" s="318"/>
      <c r="D32" s="356"/>
      <c r="E32" s="318"/>
      <c r="F32" s="356"/>
      <c r="G32" s="318"/>
      <c r="H32" s="356"/>
      <c r="I32" s="318"/>
      <c r="J32" s="356"/>
      <c r="K32" s="318"/>
      <c r="L32" s="356"/>
      <c r="M32" s="318"/>
      <c r="N32" s="356"/>
      <c r="O32" s="318"/>
      <c r="P32" s="356"/>
      <c r="Q32" s="318"/>
      <c r="R32" s="318"/>
    </row>
    <row r="33" spans="1:18" s="88" customFormat="1">
      <c r="A33" s="322" t="s">
        <v>318</v>
      </c>
      <c r="B33" s="360">
        <v>0</v>
      </c>
      <c r="C33" s="318">
        <f t="shared" si="0"/>
        <v>0</v>
      </c>
      <c r="D33" s="360">
        <v>0</v>
      </c>
      <c r="E33" s="318">
        <f t="shared" si="1"/>
        <v>0</v>
      </c>
      <c r="F33" s="360">
        <v>0</v>
      </c>
      <c r="G33" s="318">
        <f t="shared" si="2"/>
        <v>0</v>
      </c>
      <c r="H33" s="360">
        <v>0</v>
      </c>
      <c r="I33" s="318">
        <f t="shared" si="3"/>
        <v>0</v>
      </c>
      <c r="J33" s="360">
        <v>0</v>
      </c>
      <c r="K33" s="318">
        <f t="shared" si="4"/>
        <v>0</v>
      </c>
      <c r="L33" s="360">
        <v>0</v>
      </c>
      <c r="M33" s="318">
        <f t="shared" si="5"/>
        <v>0</v>
      </c>
      <c r="N33" s="360">
        <v>0</v>
      </c>
      <c r="O33" s="318">
        <f t="shared" si="6"/>
        <v>0</v>
      </c>
      <c r="P33" s="360">
        <f t="shared" ref="P33:P35" si="10">SUM(B33,D33,F33,H33,J33,L33,N33)</f>
        <v>0</v>
      </c>
      <c r="Q33" s="318">
        <f t="shared" si="8"/>
        <v>0</v>
      </c>
      <c r="R33" s="318">
        <v>4.1575369445338805E-7</v>
      </c>
    </row>
    <row r="34" spans="1:18" s="88" customFormat="1">
      <c r="A34" s="322" t="s">
        <v>319</v>
      </c>
      <c r="B34" s="356">
        <v>2591313</v>
      </c>
      <c r="C34" s="318">
        <f t="shared" si="0"/>
        <v>1.7129912097219213E-3</v>
      </c>
      <c r="D34" s="356">
        <v>85775</v>
      </c>
      <c r="E34" s="318">
        <f t="shared" si="1"/>
        <v>5.5915833954790588E-4</v>
      </c>
      <c r="F34" s="360">
        <v>86315</v>
      </c>
      <c r="G34" s="318">
        <f t="shared" si="2"/>
        <v>5.7436177566946346E-5</v>
      </c>
      <c r="H34" s="356">
        <v>10567</v>
      </c>
      <c r="I34" s="318">
        <f t="shared" si="3"/>
        <v>7.8422078145173328E-6</v>
      </c>
      <c r="J34" s="356">
        <v>7199</v>
      </c>
      <c r="K34" s="318">
        <f t="shared" si="4"/>
        <v>1.6799580973318715E-5</v>
      </c>
      <c r="L34" s="356">
        <v>0</v>
      </c>
      <c r="M34" s="318">
        <f t="shared" si="5"/>
        <v>0</v>
      </c>
      <c r="N34" s="356">
        <v>2511</v>
      </c>
      <c r="O34" s="318">
        <f t="shared" si="6"/>
        <v>1.4439095481235902E-4</v>
      </c>
      <c r="P34" s="356">
        <f t="shared" si="10"/>
        <v>2783680</v>
      </c>
      <c r="Q34" s="318">
        <f t="shared" si="8"/>
        <v>5.5827245276886804E-4</v>
      </c>
      <c r="R34" s="318">
        <v>4.4651579470151898E-4</v>
      </c>
    </row>
    <row r="35" spans="1:18" s="88" customFormat="1">
      <c r="A35" s="317" t="s">
        <v>320</v>
      </c>
      <c r="B35" s="361">
        <v>186011322</v>
      </c>
      <c r="C35" s="319">
        <f t="shared" si="0"/>
        <v>0.12296305366999426</v>
      </c>
      <c r="D35" s="361">
        <v>12341188</v>
      </c>
      <c r="E35" s="319">
        <f t="shared" si="1"/>
        <v>8.045092614547994E-2</v>
      </c>
      <c r="F35" s="361">
        <v>483247263</v>
      </c>
      <c r="G35" s="319">
        <f t="shared" si="2"/>
        <v>0.32156491463139453</v>
      </c>
      <c r="H35" s="361">
        <v>211636565</v>
      </c>
      <c r="I35" s="319">
        <f t="shared" si="3"/>
        <v>0.15706424944455433</v>
      </c>
      <c r="J35" s="361">
        <v>101987473</v>
      </c>
      <c r="K35" s="319">
        <f t="shared" si="4"/>
        <v>0.23799789011357914</v>
      </c>
      <c r="L35" s="361">
        <v>555070</v>
      </c>
      <c r="M35" s="319">
        <f t="shared" si="5"/>
        <v>2.3191762622843913E-2</v>
      </c>
      <c r="N35" s="361">
        <v>0</v>
      </c>
      <c r="O35" s="319">
        <f t="shared" si="6"/>
        <v>0</v>
      </c>
      <c r="P35" s="361">
        <f t="shared" si="10"/>
        <v>995778881</v>
      </c>
      <c r="Q35" s="319">
        <f t="shared" si="8"/>
        <v>0.19970539656544889</v>
      </c>
      <c r="R35" s="319">
        <v>0.16622409525192167</v>
      </c>
    </row>
    <row r="36" spans="1:18" s="88" customFormat="1">
      <c r="A36" s="176" t="s">
        <v>321</v>
      </c>
      <c r="B36" s="91">
        <f>SUM(B33:B35)</f>
        <v>188602635</v>
      </c>
      <c r="C36" s="321">
        <f t="shared" si="0"/>
        <v>0.12467604487971617</v>
      </c>
      <c r="D36" s="91">
        <f t="shared" ref="D36:N36" si="11">SUM(D33:D35)</f>
        <v>12426963</v>
      </c>
      <c r="E36" s="321">
        <f t="shared" si="1"/>
        <v>8.1010084485027847E-2</v>
      </c>
      <c r="F36" s="91">
        <f t="shared" si="11"/>
        <v>483333578</v>
      </c>
      <c r="G36" s="321">
        <f t="shared" si="2"/>
        <v>0.32162235080896151</v>
      </c>
      <c r="H36" s="91">
        <f t="shared" si="11"/>
        <v>211647132</v>
      </c>
      <c r="I36" s="321">
        <f t="shared" si="3"/>
        <v>0.15707209165236882</v>
      </c>
      <c r="J36" s="91">
        <f t="shared" si="11"/>
        <v>101994672</v>
      </c>
      <c r="K36" s="321">
        <f t="shared" si="4"/>
        <v>0.23801468969455247</v>
      </c>
      <c r="L36" s="91">
        <f t="shared" si="11"/>
        <v>555070</v>
      </c>
      <c r="M36" s="321">
        <f t="shared" si="5"/>
        <v>2.3191762622843913E-2</v>
      </c>
      <c r="N36" s="91">
        <f t="shared" si="11"/>
        <v>2511</v>
      </c>
      <c r="O36" s="321">
        <f t="shared" si="6"/>
        <v>1.4439095481235902E-4</v>
      </c>
      <c r="P36" s="91">
        <f>SUM(P33:P35)</f>
        <v>998562561</v>
      </c>
      <c r="Q36" s="321">
        <f t="shared" si="8"/>
        <v>0.20026366901821777</v>
      </c>
      <c r="R36" s="321">
        <v>0.16667102680031765</v>
      </c>
    </row>
    <row r="37" spans="1:18" s="88" customFormat="1">
      <c r="A37" s="323"/>
      <c r="B37" s="356"/>
      <c r="C37" s="318"/>
      <c r="D37" s="356"/>
      <c r="E37" s="318"/>
      <c r="F37" s="356"/>
      <c r="G37" s="318"/>
      <c r="H37" s="356"/>
      <c r="I37" s="318"/>
      <c r="J37" s="356"/>
      <c r="K37" s="318"/>
      <c r="L37" s="356"/>
      <c r="M37" s="318"/>
      <c r="N37" s="356"/>
      <c r="O37" s="318"/>
      <c r="P37" s="356"/>
      <c r="Q37" s="318"/>
      <c r="R37" s="318"/>
    </row>
    <row r="38" spans="1:18" s="93" customFormat="1">
      <c r="A38" s="324" t="s">
        <v>322</v>
      </c>
      <c r="B38" s="91">
        <f>B30+B36</f>
        <v>1512741563</v>
      </c>
      <c r="C38" s="325">
        <f t="shared" si="0"/>
        <v>1</v>
      </c>
      <c r="D38" s="91">
        <f t="shared" ref="D38:N38" si="12">D30+D36</f>
        <v>153400198</v>
      </c>
      <c r="E38" s="325">
        <f t="shared" si="1"/>
        <v>1</v>
      </c>
      <c r="F38" s="91">
        <f t="shared" si="12"/>
        <v>1502798474</v>
      </c>
      <c r="G38" s="325">
        <f t="shared" si="2"/>
        <v>1</v>
      </c>
      <c r="H38" s="91">
        <f t="shared" si="12"/>
        <v>1347452178</v>
      </c>
      <c r="I38" s="325">
        <f t="shared" si="3"/>
        <v>1</v>
      </c>
      <c r="J38" s="91">
        <f t="shared" si="12"/>
        <v>428522593</v>
      </c>
      <c r="K38" s="325">
        <f t="shared" si="4"/>
        <v>1</v>
      </c>
      <c r="L38" s="91">
        <f t="shared" si="12"/>
        <v>23933929</v>
      </c>
      <c r="M38" s="325">
        <f t="shared" si="5"/>
        <v>1</v>
      </c>
      <c r="N38" s="91">
        <f t="shared" si="12"/>
        <v>17390286</v>
      </c>
      <c r="O38" s="325">
        <f t="shared" si="6"/>
        <v>1</v>
      </c>
      <c r="P38" s="91">
        <f>P30+P36</f>
        <v>4986239221</v>
      </c>
      <c r="Q38" s="325">
        <f t="shared" si="8"/>
        <v>1</v>
      </c>
      <c r="R38" s="325">
        <v>1</v>
      </c>
    </row>
    <row r="39" spans="1:18" s="88" customFormat="1">
      <c r="A39" s="324"/>
      <c r="B39" s="87"/>
      <c r="C39" s="87"/>
      <c r="D39" s="87"/>
      <c r="E39" s="87"/>
      <c r="F39" s="87"/>
      <c r="G39" s="87"/>
      <c r="H39" s="87"/>
      <c r="I39" s="326"/>
      <c r="J39" s="87"/>
      <c r="K39" s="87"/>
      <c r="L39" s="87"/>
      <c r="M39" s="87"/>
      <c r="N39" s="87"/>
      <c r="O39" s="87"/>
      <c r="P39" s="327"/>
    </row>
    <row r="40" spans="1:18" s="88" customFormat="1">
      <c r="A40" s="324"/>
      <c r="B40" s="87"/>
      <c r="C40" s="87"/>
      <c r="D40" s="87"/>
      <c r="E40" s="87"/>
      <c r="F40" s="87"/>
      <c r="G40" s="87"/>
      <c r="H40" s="87"/>
      <c r="I40" s="326"/>
      <c r="J40" s="87"/>
      <c r="K40" s="87"/>
      <c r="L40" s="87"/>
      <c r="M40" s="87"/>
      <c r="N40" s="87"/>
      <c r="O40" s="87"/>
      <c r="P40" s="327"/>
    </row>
    <row r="41" spans="1:18" s="93" customFormat="1">
      <c r="A41" s="324" t="s">
        <v>323</v>
      </c>
      <c r="B41" s="357">
        <v>391415</v>
      </c>
      <c r="C41" s="92"/>
      <c r="D41" s="357">
        <v>83648</v>
      </c>
      <c r="E41" s="92"/>
      <c r="F41" s="357">
        <v>721567</v>
      </c>
      <c r="G41" s="92"/>
      <c r="H41" s="362">
        <v>774985</v>
      </c>
      <c r="I41" s="326"/>
      <c r="J41" s="357">
        <v>284596</v>
      </c>
      <c r="K41" s="92"/>
      <c r="L41" s="357">
        <v>1480</v>
      </c>
      <c r="M41" s="92"/>
      <c r="N41" s="357">
        <v>82945</v>
      </c>
      <c r="O41" s="92"/>
      <c r="P41" s="362">
        <v>1832175</v>
      </c>
    </row>
    <row r="42" spans="1:18" s="88" customFormat="1">
      <c r="A42" s="176" t="s">
        <v>404</v>
      </c>
      <c r="B42" s="91">
        <f>B38/B41</f>
        <v>3864.8022252596347</v>
      </c>
      <c r="C42" s="91"/>
      <c r="D42" s="91">
        <f t="shared" ref="D42:L42" si="13">D38/D41</f>
        <v>1833.877653978577</v>
      </c>
      <c r="E42" s="91"/>
      <c r="F42" s="91">
        <f t="shared" si="13"/>
        <v>2082.6873651372639</v>
      </c>
      <c r="G42" s="91"/>
      <c r="H42" s="91">
        <f t="shared" si="13"/>
        <v>1738.6816235152939</v>
      </c>
      <c r="I42" s="91"/>
      <c r="J42" s="91">
        <f t="shared" si="13"/>
        <v>1505.7224732603411</v>
      </c>
      <c r="K42" s="91"/>
      <c r="L42" s="91">
        <f t="shared" si="13"/>
        <v>16171.573648648649</v>
      </c>
      <c r="M42" s="91"/>
      <c r="N42" s="91">
        <f t="shared" ref="N42" si="14">N38/N41</f>
        <v>209.66044969558141</v>
      </c>
      <c r="O42" s="91"/>
      <c r="P42" s="91">
        <f t="shared" ref="P42" si="15">P38/P41</f>
        <v>2721.4863323645395</v>
      </c>
    </row>
    <row r="43" spans="1:18" s="88" customFormat="1">
      <c r="A43" s="96"/>
      <c r="B43" s="87"/>
      <c r="C43" s="87"/>
      <c r="D43" s="87"/>
      <c r="E43" s="87"/>
      <c r="F43" s="87"/>
      <c r="G43" s="87"/>
      <c r="H43" s="87"/>
      <c r="I43" s="87"/>
      <c r="J43" s="87"/>
      <c r="K43" s="87"/>
      <c r="L43" s="87"/>
      <c r="M43" s="87"/>
      <c r="N43" s="87"/>
      <c r="O43" s="87"/>
    </row>
    <row r="44" spans="1:18" s="174" customFormat="1">
      <c r="A44" s="183" t="s">
        <v>397</v>
      </c>
      <c r="B44" s="286"/>
      <c r="C44" s="336"/>
      <c r="D44" s="337"/>
      <c r="E44" s="192"/>
      <c r="F44" s="192"/>
      <c r="G44" s="192"/>
      <c r="H44" s="284"/>
      <c r="I44" s="193"/>
      <c r="J44" s="285"/>
    </row>
    <row r="45" spans="1:18" s="231" customFormat="1" ht="12" customHeight="1">
      <c r="A45" s="395" t="s">
        <v>385</v>
      </c>
      <c r="B45" s="396"/>
      <c r="C45" s="396"/>
      <c r="D45" s="396"/>
      <c r="E45" s="396"/>
      <c r="F45" s="396"/>
      <c r="G45" s="396"/>
      <c r="H45" s="396"/>
      <c r="I45" s="396"/>
      <c r="J45" s="396"/>
      <c r="K45" s="396"/>
      <c r="L45" s="396"/>
      <c r="M45" s="396"/>
      <c r="N45" s="230"/>
      <c r="O45" s="230"/>
      <c r="P45" s="230"/>
    </row>
    <row r="46" spans="1:18" s="231" customFormat="1" ht="12" customHeight="1">
      <c r="A46" s="10" t="s">
        <v>414</v>
      </c>
      <c r="B46" s="387"/>
      <c r="C46" s="387"/>
      <c r="D46" s="387"/>
      <c r="E46" s="387"/>
      <c r="F46" s="387"/>
      <c r="G46" s="387"/>
      <c r="H46" s="387"/>
      <c r="I46" s="387"/>
      <c r="J46" s="387"/>
      <c r="K46" s="387"/>
      <c r="L46" s="387"/>
      <c r="M46" s="387"/>
      <c r="N46" s="230"/>
      <c r="O46" s="230"/>
      <c r="P46" s="230"/>
    </row>
    <row r="47" spans="1:18" s="109" customFormat="1">
      <c r="A47" s="98"/>
      <c r="B47" s="338"/>
      <c r="E47" s="110"/>
    </row>
    <row r="48" spans="1:18" s="88" customFormat="1">
      <c r="A48" s="96"/>
      <c r="B48" s="87"/>
      <c r="C48" s="87"/>
      <c r="D48" s="87"/>
      <c r="E48" s="87"/>
      <c r="F48" s="87"/>
      <c r="G48" s="87"/>
      <c r="H48" s="87"/>
      <c r="I48" s="87"/>
      <c r="J48" s="87"/>
      <c r="K48" s="87"/>
      <c r="L48" s="87"/>
      <c r="M48" s="87"/>
      <c r="N48" s="87"/>
      <c r="O48" s="87"/>
    </row>
  </sheetData>
  <mergeCells count="1">
    <mergeCell ref="A45:M45"/>
  </mergeCells>
  <pageMargins left="0.7" right="0.7" top="0.75" bottom="0.75" header="0.3" footer="0.3"/>
  <pageSetup orientation="portrait" r:id="rId1"/>
  <ignoredErrors>
    <ignoredError sqref="C30:H32 I30:P30 C38:H38 D37:H37 C36:H36 C35 E35 G35 C33:C34 E33:E34 G33:G34"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0"/>
  <sheetViews>
    <sheetView showGridLines="0" workbookViewId="0">
      <pane ySplit="8" topLeftCell="A9" activePane="bottomLeft" state="frozen"/>
      <selection pane="bottomLeft" activeCell="A9" sqref="A9"/>
    </sheetView>
  </sheetViews>
  <sheetFormatPr defaultColWidth="9.140625" defaultRowHeight="12.75"/>
  <cols>
    <col min="1" max="1" width="57.42578125" style="98" customWidth="1"/>
    <col min="2" max="2" width="23" style="10" bestFit="1" customWidth="1"/>
    <col min="3" max="4" width="30.7109375" style="10" customWidth="1"/>
    <col min="5" max="5" width="14.28515625" style="10" bestFit="1" customWidth="1"/>
    <col min="6" max="6" width="11.5703125" style="10" bestFit="1" customWidth="1"/>
    <col min="7" max="18" width="9.140625" style="10"/>
    <col min="19" max="16384" width="9.140625" style="98"/>
  </cols>
  <sheetData>
    <row r="1" spans="1:7" ht="18">
      <c r="D1" s="242" t="s">
        <v>415</v>
      </c>
      <c r="E1" s="226"/>
      <c r="F1" s="226"/>
      <c r="G1" s="226"/>
    </row>
    <row r="2" spans="1:7" ht="18">
      <c r="D2" s="242" t="s">
        <v>1</v>
      </c>
      <c r="E2" s="226"/>
      <c r="F2" s="226"/>
      <c r="G2" s="226"/>
    </row>
    <row r="3" spans="1:7" ht="18">
      <c r="D3" s="242" t="s">
        <v>2</v>
      </c>
      <c r="E3" s="226"/>
      <c r="F3" s="226"/>
      <c r="G3" s="226"/>
    </row>
    <row r="4" spans="1:7" ht="38.25" customHeight="1">
      <c r="C4" s="399" t="s">
        <v>416</v>
      </c>
      <c r="D4" s="399"/>
      <c r="E4" s="226"/>
      <c r="F4" s="226"/>
      <c r="G4" s="226"/>
    </row>
    <row r="7" spans="1:7">
      <c r="A7" s="335"/>
      <c r="B7" s="340"/>
      <c r="C7" s="340"/>
      <c r="D7" s="227"/>
    </row>
    <row r="8" spans="1:7" ht="25.5">
      <c r="A8" s="311" t="s">
        <v>287</v>
      </c>
      <c r="B8" s="314" t="s">
        <v>366</v>
      </c>
      <c r="C8" s="314" t="s">
        <v>367</v>
      </c>
      <c r="D8" s="314" t="s">
        <v>368</v>
      </c>
    </row>
    <row r="9" spans="1:7">
      <c r="A9" s="317" t="s">
        <v>295</v>
      </c>
      <c r="B9" s="356">
        <v>0</v>
      </c>
      <c r="C9" s="356">
        <v>45287655</v>
      </c>
      <c r="D9" s="356">
        <v>502819</v>
      </c>
    </row>
    <row r="10" spans="1:7">
      <c r="A10" s="317" t="s">
        <v>296</v>
      </c>
      <c r="B10" s="356">
        <v>39494077</v>
      </c>
      <c r="C10" s="356">
        <v>14526418</v>
      </c>
      <c r="D10" s="356">
        <v>1010978</v>
      </c>
    </row>
    <row r="11" spans="1:7">
      <c r="A11" s="317" t="s">
        <v>297</v>
      </c>
      <c r="B11" s="360">
        <v>0</v>
      </c>
      <c r="C11" s="360">
        <v>0</v>
      </c>
      <c r="D11" s="360">
        <v>0</v>
      </c>
    </row>
    <row r="12" spans="1:7">
      <c r="A12" s="317" t="s">
        <v>298</v>
      </c>
      <c r="B12" s="356">
        <v>0</v>
      </c>
      <c r="C12" s="356">
        <v>903883</v>
      </c>
      <c r="D12" s="356">
        <v>0</v>
      </c>
    </row>
    <row r="13" spans="1:7">
      <c r="A13" s="317" t="s">
        <v>299</v>
      </c>
      <c r="B13" s="356">
        <v>20920473</v>
      </c>
      <c r="C13" s="356">
        <v>26262288</v>
      </c>
      <c r="D13" s="356">
        <v>909349</v>
      </c>
    </row>
    <row r="14" spans="1:7">
      <c r="A14" s="317" t="s">
        <v>300</v>
      </c>
      <c r="B14" s="356">
        <v>32785</v>
      </c>
      <c r="C14" s="356">
        <v>11827500</v>
      </c>
      <c r="D14" s="356">
        <v>121399</v>
      </c>
    </row>
    <row r="15" spans="1:7">
      <c r="A15" s="317" t="s">
        <v>301</v>
      </c>
      <c r="B15" s="356">
        <v>0</v>
      </c>
      <c r="C15" s="356">
        <v>4462565</v>
      </c>
      <c r="D15" s="356">
        <v>0</v>
      </c>
    </row>
    <row r="16" spans="1:7">
      <c r="A16" s="317" t="s">
        <v>302</v>
      </c>
      <c r="B16" s="356">
        <v>0</v>
      </c>
      <c r="C16" s="356">
        <v>352122</v>
      </c>
      <c r="D16" s="356">
        <v>0</v>
      </c>
    </row>
    <row r="17" spans="1:4">
      <c r="A17" s="317" t="s">
        <v>303</v>
      </c>
      <c r="B17" s="356">
        <v>0</v>
      </c>
      <c r="C17" s="356">
        <v>4348987</v>
      </c>
      <c r="D17" s="356">
        <v>127829</v>
      </c>
    </row>
    <row r="18" spans="1:4">
      <c r="A18" s="317" t="s">
        <v>304</v>
      </c>
      <c r="B18" s="356">
        <v>0</v>
      </c>
      <c r="C18" s="356">
        <v>14135043</v>
      </c>
      <c r="D18" s="356">
        <v>1200227</v>
      </c>
    </row>
    <row r="19" spans="1:4">
      <c r="A19" s="317" t="s">
        <v>305</v>
      </c>
      <c r="B19" s="356">
        <v>0</v>
      </c>
      <c r="C19" s="356">
        <v>1914656</v>
      </c>
      <c r="D19" s="356">
        <v>47624</v>
      </c>
    </row>
    <row r="20" spans="1:4">
      <c r="A20" s="317" t="s">
        <v>306</v>
      </c>
      <c r="B20" s="360">
        <v>0</v>
      </c>
      <c r="C20" s="360">
        <v>574384</v>
      </c>
      <c r="D20" s="360">
        <v>0</v>
      </c>
    </row>
    <row r="21" spans="1:4">
      <c r="A21" s="317" t="s">
        <v>307</v>
      </c>
      <c r="B21" s="360">
        <v>0</v>
      </c>
      <c r="C21" s="360">
        <v>0</v>
      </c>
      <c r="D21" s="360">
        <v>0</v>
      </c>
    </row>
    <row r="22" spans="1:4">
      <c r="A22" s="317" t="s">
        <v>308</v>
      </c>
      <c r="B22" s="356">
        <v>0</v>
      </c>
      <c r="C22" s="356">
        <v>184534</v>
      </c>
      <c r="D22" s="356">
        <v>396</v>
      </c>
    </row>
    <row r="23" spans="1:4">
      <c r="A23" s="317" t="s">
        <v>309</v>
      </c>
      <c r="B23" s="356">
        <v>0</v>
      </c>
      <c r="C23" s="356">
        <v>839126</v>
      </c>
      <c r="D23" s="356">
        <v>0</v>
      </c>
    </row>
    <row r="24" spans="1:4">
      <c r="A24" s="317" t="s">
        <v>310</v>
      </c>
      <c r="B24" s="356">
        <v>0</v>
      </c>
      <c r="C24" s="356">
        <v>595732</v>
      </c>
      <c r="D24" s="356">
        <v>0</v>
      </c>
    </row>
    <row r="25" spans="1:4">
      <c r="A25" s="317" t="s">
        <v>311</v>
      </c>
      <c r="B25" s="356">
        <v>0</v>
      </c>
      <c r="C25" s="356">
        <v>549376</v>
      </c>
      <c r="D25" s="356">
        <v>3325</v>
      </c>
    </row>
    <row r="26" spans="1:4">
      <c r="A26" s="317" t="s">
        <v>312</v>
      </c>
      <c r="B26" s="356">
        <v>471781</v>
      </c>
      <c r="C26" s="356">
        <v>2050775</v>
      </c>
      <c r="D26" s="356">
        <v>318359</v>
      </c>
    </row>
    <row r="27" spans="1:4">
      <c r="A27" s="317" t="s">
        <v>313</v>
      </c>
      <c r="B27" s="356">
        <v>0</v>
      </c>
      <c r="C27" s="356">
        <v>41544</v>
      </c>
      <c r="D27" s="356">
        <v>0</v>
      </c>
    </row>
    <row r="28" spans="1:4">
      <c r="A28" s="317" t="s">
        <v>314</v>
      </c>
      <c r="B28" s="356">
        <v>0</v>
      </c>
      <c r="C28" s="356">
        <v>2376614</v>
      </c>
      <c r="D28" s="356">
        <v>4668</v>
      </c>
    </row>
    <row r="29" spans="1:4">
      <c r="A29" s="317" t="s">
        <v>315</v>
      </c>
      <c r="B29" s="361">
        <v>23156</v>
      </c>
      <c r="C29" s="361">
        <v>3820537</v>
      </c>
      <c r="D29" s="361">
        <v>199280</v>
      </c>
    </row>
    <row r="30" spans="1:4">
      <c r="A30" s="320" t="s">
        <v>316</v>
      </c>
      <c r="B30" s="91">
        <f>SUM(B9:B29)</f>
        <v>60942272</v>
      </c>
      <c r="C30" s="91">
        <f>SUM(C9:C29)</f>
        <v>135053739</v>
      </c>
      <c r="D30" s="91">
        <f>SUM(D9:D29)</f>
        <v>4446253</v>
      </c>
    </row>
    <row r="31" spans="1:4">
      <c r="A31" s="320"/>
      <c r="B31" s="110"/>
      <c r="C31" s="110"/>
      <c r="D31" s="110"/>
    </row>
    <row r="32" spans="1:4">
      <c r="A32" s="176" t="s">
        <v>317</v>
      </c>
      <c r="B32" s="328"/>
      <c r="C32" s="328"/>
      <c r="D32" s="328"/>
    </row>
    <row r="33" spans="1:6">
      <c r="A33" s="322" t="s">
        <v>318</v>
      </c>
      <c r="B33" s="341">
        <v>0</v>
      </c>
      <c r="C33" s="342">
        <v>4671</v>
      </c>
      <c r="D33" s="342">
        <v>22030</v>
      </c>
    </row>
    <row r="34" spans="1:6">
      <c r="A34" s="322" t="s">
        <v>319</v>
      </c>
      <c r="B34" s="341">
        <v>0</v>
      </c>
      <c r="C34" s="342">
        <v>450888</v>
      </c>
      <c r="D34" s="342">
        <v>29572</v>
      </c>
      <c r="F34" s="234"/>
    </row>
    <row r="35" spans="1:6">
      <c r="A35" s="317" t="s">
        <v>320</v>
      </c>
      <c r="B35" s="343">
        <v>0</v>
      </c>
      <c r="C35" s="343">
        <v>1360173</v>
      </c>
      <c r="D35" s="343">
        <v>10756937</v>
      </c>
    </row>
    <row r="36" spans="1:6">
      <c r="A36" s="176" t="s">
        <v>321</v>
      </c>
      <c r="B36" s="344">
        <f>SUM(B33:B35)</f>
        <v>0</v>
      </c>
      <c r="C36" s="344">
        <f>SUM(C33:C35)</f>
        <v>1815732</v>
      </c>
      <c r="D36" s="344">
        <f>SUM(D33:D35)</f>
        <v>10808539</v>
      </c>
    </row>
    <row r="37" spans="1:6">
      <c r="A37" s="323"/>
      <c r="B37" s="341"/>
      <c r="C37" s="341"/>
      <c r="D37" s="341"/>
    </row>
    <row r="38" spans="1:6">
      <c r="A38" s="324" t="s">
        <v>322</v>
      </c>
      <c r="B38" s="344">
        <f>B30+B36</f>
        <v>60942272</v>
      </c>
      <c r="C38" s="344">
        <f t="shared" ref="C38:D38" si="0">C30+C36</f>
        <v>136869471</v>
      </c>
      <c r="D38" s="344">
        <f t="shared" si="0"/>
        <v>15254792</v>
      </c>
    </row>
    <row r="39" spans="1:6">
      <c r="A39" s="95"/>
      <c r="B39" s="232"/>
      <c r="C39" s="232"/>
      <c r="D39" s="232"/>
    </row>
    <row r="40" spans="1:6">
      <c r="A40" s="95"/>
      <c r="B40" s="345"/>
      <c r="C40" s="345"/>
      <c r="D40" s="345"/>
    </row>
    <row r="41" spans="1:6">
      <c r="A41" s="324" t="s">
        <v>323</v>
      </c>
      <c r="B41" s="355">
        <v>129942</v>
      </c>
      <c r="C41" s="355">
        <v>39784</v>
      </c>
      <c r="D41" s="355">
        <v>2860</v>
      </c>
      <c r="E41" s="346"/>
    </row>
    <row r="42" spans="1:6">
      <c r="A42" s="176" t="s">
        <v>417</v>
      </c>
      <c r="B42" s="344">
        <f>B38/B41</f>
        <v>468.99595204014099</v>
      </c>
      <c r="C42" s="344">
        <f t="shared" ref="C42:D42" si="1">C38/C41</f>
        <v>3440.3144731550374</v>
      </c>
      <c r="D42" s="344">
        <f t="shared" si="1"/>
        <v>5333.8433566433569</v>
      </c>
    </row>
    <row r="43" spans="1:6">
      <c r="A43" s="112"/>
      <c r="B43" s="216"/>
      <c r="C43" s="216"/>
      <c r="D43" s="109"/>
    </row>
    <row r="44" spans="1:6">
      <c r="B44" s="230"/>
      <c r="C44" s="230"/>
      <c r="D44" s="231"/>
    </row>
    <row r="45" spans="1:6">
      <c r="A45" s="10" t="s">
        <v>418</v>
      </c>
      <c r="B45" s="230"/>
      <c r="C45" s="230"/>
      <c r="D45" s="231"/>
    </row>
    <row r="46" spans="1:6">
      <c r="B46" s="230"/>
      <c r="C46" s="230"/>
      <c r="D46" s="231"/>
    </row>
    <row r="47" spans="1:6">
      <c r="B47" s="112"/>
      <c r="C47" s="112"/>
      <c r="D47" s="112"/>
    </row>
    <row r="48" spans="1:6">
      <c r="B48" s="112"/>
      <c r="C48" s="105"/>
      <c r="D48" s="112"/>
    </row>
    <row r="49" spans="2:5">
      <c r="B49" s="230"/>
      <c r="C49" s="230"/>
      <c r="D49" s="231"/>
    </row>
    <row r="50" spans="2:5">
      <c r="B50" s="230"/>
      <c r="C50" s="230"/>
      <c r="D50" s="112"/>
      <c r="E50" s="347"/>
    </row>
  </sheetData>
  <mergeCells count="1">
    <mergeCell ref="C4:D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6"/>
  <sheetViews>
    <sheetView showGridLines="0" workbookViewId="0"/>
  </sheetViews>
  <sheetFormatPr defaultRowHeight="14.25"/>
  <cols>
    <col min="1" max="1" width="13.7109375" style="17" customWidth="1"/>
    <col min="2" max="3" width="16.140625" style="17" customWidth="1"/>
    <col min="4" max="10" width="16.140625" style="18" customWidth="1"/>
    <col min="11" max="12" width="16.140625" style="17" customWidth="1"/>
    <col min="13" max="13" width="17" style="17" customWidth="1"/>
    <col min="14" max="14" width="16.5703125" style="17" bestFit="1" customWidth="1"/>
    <col min="15" max="15" width="16" style="17" bestFit="1" customWidth="1"/>
    <col min="16" max="16" width="4" style="17" customWidth="1"/>
    <col min="17" max="17" width="16.5703125" style="17" bestFit="1" customWidth="1"/>
    <col min="18" max="18" width="16" style="17" bestFit="1" customWidth="1"/>
    <col min="19" max="249" width="9.140625" style="17"/>
    <col min="250" max="250" width="13.7109375" style="17" customWidth="1"/>
    <col min="251" max="251" width="20.5703125" style="17" bestFit="1" customWidth="1"/>
    <col min="252" max="252" width="9.85546875" style="17" bestFit="1" customWidth="1"/>
    <col min="253" max="253" width="5.140625" style="17" customWidth="1"/>
    <col min="254" max="254" width="20.140625" style="17" bestFit="1" customWidth="1"/>
    <col min="255" max="255" width="9.85546875" style="17" bestFit="1" customWidth="1"/>
    <col min="256" max="256" width="4.28515625" style="17" customWidth="1"/>
    <col min="257" max="257" width="21.140625" style="17" bestFit="1" customWidth="1"/>
    <col min="258" max="258" width="9.85546875" style="17" bestFit="1" customWidth="1"/>
    <col min="259" max="259" width="4.42578125" style="17" customWidth="1"/>
    <col min="260" max="260" width="20.140625" style="17" bestFit="1" customWidth="1"/>
    <col min="261" max="261" width="9.85546875" style="17" bestFit="1" customWidth="1"/>
    <col min="262" max="505" width="9.140625" style="17"/>
    <col min="506" max="506" width="13.7109375" style="17" customWidth="1"/>
    <col min="507" max="507" width="20.5703125" style="17" bestFit="1" customWidth="1"/>
    <col min="508" max="508" width="9.85546875" style="17" bestFit="1" customWidth="1"/>
    <col min="509" max="509" width="5.140625" style="17" customWidth="1"/>
    <col min="510" max="510" width="20.140625" style="17" bestFit="1" customWidth="1"/>
    <col min="511" max="511" width="9.85546875" style="17" bestFit="1" customWidth="1"/>
    <col min="512" max="512" width="4.28515625" style="17" customWidth="1"/>
    <col min="513" max="513" width="21.140625" style="17" bestFit="1" customWidth="1"/>
    <col min="514" max="514" width="9.85546875" style="17" bestFit="1" customWidth="1"/>
    <col min="515" max="515" width="4.42578125" style="17" customWidth="1"/>
    <col min="516" max="516" width="20.140625" style="17" bestFit="1" customWidth="1"/>
    <col min="517" max="517" width="9.85546875" style="17" bestFit="1" customWidth="1"/>
    <col min="518" max="761" width="9.140625" style="17"/>
    <col min="762" max="762" width="13.7109375" style="17" customWidth="1"/>
    <col min="763" max="763" width="20.5703125" style="17" bestFit="1" customWidth="1"/>
    <col min="764" max="764" width="9.85546875" style="17" bestFit="1" customWidth="1"/>
    <col min="765" max="765" width="5.140625" style="17" customWidth="1"/>
    <col min="766" max="766" width="20.140625" style="17" bestFit="1" customWidth="1"/>
    <col min="767" max="767" width="9.85546875" style="17" bestFit="1" customWidth="1"/>
    <col min="768" max="768" width="4.28515625" style="17" customWidth="1"/>
    <col min="769" max="769" width="21.140625" style="17" bestFit="1" customWidth="1"/>
    <col min="770" max="770" width="9.85546875" style="17" bestFit="1" customWidth="1"/>
    <col min="771" max="771" width="4.42578125" style="17" customWidth="1"/>
    <col min="772" max="772" width="20.140625" style="17" bestFit="1" customWidth="1"/>
    <col min="773" max="773" width="9.85546875" style="17" bestFit="1" customWidth="1"/>
    <col min="774" max="1017" width="9.140625" style="17"/>
    <col min="1018" max="1018" width="13.7109375" style="17" customWidth="1"/>
    <col min="1019" max="1019" width="20.5703125" style="17" bestFit="1" customWidth="1"/>
    <col min="1020" max="1020" width="9.85546875" style="17" bestFit="1" customWidth="1"/>
    <col min="1021" max="1021" width="5.140625" style="17" customWidth="1"/>
    <col min="1022" max="1022" width="20.140625" style="17" bestFit="1" customWidth="1"/>
    <col min="1023" max="1023" width="9.85546875" style="17" bestFit="1" customWidth="1"/>
    <col min="1024" max="1024" width="4.28515625" style="17" customWidth="1"/>
    <col min="1025" max="1025" width="21.140625" style="17" bestFit="1" customWidth="1"/>
    <col min="1026" max="1026" width="9.85546875" style="17" bestFit="1" customWidth="1"/>
    <col min="1027" max="1027" width="4.42578125" style="17" customWidth="1"/>
    <col min="1028" max="1028" width="20.140625" style="17" bestFit="1" customWidth="1"/>
    <col min="1029" max="1029" width="9.85546875" style="17" bestFit="1" customWidth="1"/>
    <col min="1030" max="1273" width="9.140625" style="17"/>
    <col min="1274" max="1274" width="13.7109375" style="17" customWidth="1"/>
    <col min="1275" max="1275" width="20.5703125" style="17" bestFit="1" customWidth="1"/>
    <col min="1276" max="1276" width="9.85546875" style="17" bestFit="1" customWidth="1"/>
    <col min="1277" max="1277" width="5.140625" style="17" customWidth="1"/>
    <col min="1278" max="1278" width="20.140625" style="17" bestFit="1" customWidth="1"/>
    <col min="1279" max="1279" width="9.85546875" style="17" bestFit="1" customWidth="1"/>
    <col min="1280" max="1280" width="4.28515625" style="17" customWidth="1"/>
    <col min="1281" max="1281" width="21.140625" style="17" bestFit="1" customWidth="1"/>
    <col min="1282" max="1282" width="9.85546875" style="17" bestFit="1" customWidth="1"/>
    <col min="1283" max="1283" width="4.42578125" style="17" customWidth="1"/>
    <col min="1284" max="1284" width="20.140625" style="17" bestFit="1" customWidth="1"/>
    <col min="1285" max="1285" width="9.85546875" style="17" bestFit="1" customWidth="1"/>
    <col min="1286" max="1529" width="9.140625" style="17"/>
    <col min="1530" max="1530" width="13.7109375" style="17" customWidth="1"/>
    <col min="1531" max="1531" width="20.5703125" style="17" bestFit="1" customWidth="1"/>
    <col min="1532" max="1532" width="9.85546875" style="17" bestFit="1" customWidth="1"/>
    <col min="1533" max="1533" width="5.140625" style="17" customWidth="1"/>
    <col min="1534" max="1534" width="20.140625" style="17" bestFit="1" customWidth="1"/>
    <col min="1535" max="1535" width="9.85546875" style="17" bestFit="1" customWidth="1"/>
    <col min="1536" max="1536" width="4.28515625" style="17" customWidth="1"/>
    <col min="1537" max="1537" width="21.140625" style="17" bestFit="1" customWidth="1"/>
    <col min="1538" max="1538" width="9.85546875" style="17" bestFit="1" customWidth="1"/>
    <col min="1539" max="1539" width="4.42578125" style="17" customWidth="1"/>
    <col min="1540" max="1540" width="20.140625" style="17" bestFit="1" customWidth="1"/>
    <col min="1541" max="1541" width="9.85546875" style="17" bestFit="1" customWidth="1"/>
    <col min="1542" max="1785" width="9.140625" style="17"/>
    <col min="1786" max="1786" width="13.7109375" style="17" customWidth="1"/>
    <col min="1787" max="1787" width="20.5703125" style="17" bestFit="1" customWidth="1"/>
    <col min="1788" max="1788" width="9.85546875" style="17" bestFit="1" customWidth="1"/>
    <col min="1789" max="1789" width="5.140625" style="17" customWidth="1"/>
    <col min="1790" max="1790" width="20.140625" style="17" bestFit="1" customWidth="1"/>
    <col min="1791" max="1791" width="9.85546875" style="17" bestFit="1" customWidth="1"/>
    <col min="1792" max="1792" width="4.28515625" style="17" customWidth="1"/>
    <col min="1793" max="1793" width="21.140625" style="17" bestFit="1" customWidth="1"/>
    <col min="1794" max="1794" width="9.85546875" style="17" bestFit="1" customWidth="1"/>
    <col min="1795" max="1795" width="4.42578125" style="17" customWidth="1"/>
    <col min="1796" max="1796" width="20.140625" style="17" bestFit="1" customWidth="1"/>
    <col min="1797" max="1797" width="9.85546875" style="17" bestFit="1" customWidth="1"/>
    <col min="1798" max="2041" width="9.140625" style="17"/>
    <col min="2042" max="2042" width="13.7109375" style="17" customWidth="1"/>
    <col min="2043" max="2043" width="20.5703125" style="17" bestFit="1" customWidth="1"/>
    <col min="2044" max="2044" width="9.85546875" style="17" bestFit="1" customWidth="1"/>
    <col min="2045" max="2045" width="5.140625" style="17" customWidth="1"/>
    <col min="2046" max="2046" width="20.140625" style="17" bestFit="1" customWidth="1"/>
    <col min="2047" max="2047" width="9.85546875" style="17" bestFit="1" customWidth="1"/>
    <col min="2048" max="2048" width="4.28515625" style="17" customWidth="1"/>
    <col min="2049" max="2049" width="21.140625" style="17" bestFit="1" customWidth="1"/>
    <col min="2050" max="2050" width="9.85546875" style="17" bestFit="1" customWidth="1"/>
    <col min="2051" max="2051" width="4.42578125" style="17" customWidth="1"/>
    <col min="2052" max="2052" width="20.140625" style="17" bestFit="1" customWidth="1"/>
    <col min="2053" max="2053" width="9.85546875" style="17" bestFit="1" customWidth="1"/>
    <col min="2054" max="2297" width="9.140625" style="17"/>
    <col min="2298" max="2298" width="13.7109375" style="17" customWidth="1"/>
    <col min="2299" max="2299" width="20.5703125" style="17" bestFit="1" customWidth="1"/>
    <col min="2300" max="2300" width="9.85546875" style="17" bestFit="1" customWidth="1"/>
    <col min="2301" max="2301" width="5.140625" style="17" customWidth="1"/>
    <col min="2302" max="2302" width="20.140625" style="17" bestFit="1" customWidth="1"/>
    <col min="2303" max="2303" width="9.85546875" style="17" bestFit="1" customWidth="1"/>
    <col min="2304" max="2304" width="4.28515625" style="17" customWidth="1"/>
    <col min="2305" max="2305" width="21.140625" style="17" bestFit="1" customWidth="1"/>
    <col min="2306" max="2306" width="9.85546875" style="17" bestFit="1" customWidth="1"/>
    <col min="2307" max="2307" width="4.42578125" style="17" customWidth="1"/>
    <col min="2308" max="2308" width="20.140625" style="17" bestFit="1" customWidth="1"/>
    <col min="2309" max="2309" width="9.85546875" style="17" bestFit="1" customWidth="1"/>
    <col min="2310" max="2553" width="9.140625" style="17"/>
    <col min="2554" max="2554" width="13.7109375" style="17" customWidth="1"/>
    <col min="2555" max="2555" width="20.5703125" style="17" bestFit="1" customWidth="1"/>
    <col min="2556" max="2556" width="9.85546875" style="17" bestFit="1" customWidth="1"/>
    <col min="2557" max="2557" width="5.140625" style="17" customWidth="1"/>
    <col min="2558" max="2558" width="20.140625" style="17" bestFit="1" customWidth="1"/>
    <col min="2559" max="2559" width="9.85546875" style="17" bestFit="1" customWidth="1"/>
    <col min="2560" max="2560" width="4.28515625" style="17" customWidth="1"/>
    <col min="2561" max="2561" width="21.140625" style="17" bestFit="1" customWidth="1"/>
    <col min="2562" max="2562" width="9.85546875" style="17" bestFit="1" customWidth="1"/>
    <col min="2563" max="2563" width="4.42578125" style="17" customWidth="1"/>
    <col min="2564" max="2564" width="20.140625" style="17" bestFit="1" customWidth="1"/>
    <col min="2565" max="2565" width="9.85546875" style="17" bestFit="1" customWidth="1"/>
    <col min="2566" max="2809" width="9.140625" style="17"/>
    <col min="2810" max="2810" width="13.7109375" style="17" customWidth="1"/>
    <col min="2811" max="2811" width="20.5703125" style="17" bestFit="1" customWidth="1"/>
    <col min="2812" max="2812" width="9.85546875" style="17" bestFit="1" customWidth="1"/>
    <col min="2813" max="2813" width="5.140625" style="17" customWidth="1"/>
    <col min="2814" max="2814" width="20.140625" style="17" bestFit="1" customWidth="1"/>
    <col min="2815" max="2815" width="9.85546875" style="17" bestFit="1" customWidth="1"/>
    <col min="2816" max="2816" width="4.28515625" style="17" customWidth="1"/>
    <col min="2817" max="2817" width="21.140625" style="17" bestFit="1" customWidth="1"/>
    <col min="2818" max="2818" width="9.85546875" style="17" bestFit="1" customWidth="1"/>
    <col min="2819" max="2819" width="4.42578125" style="17" customWidth="1"/>
    <col min="2820" max="2820" width="20.140625" style="17" bestFit="1" customWidth="1"/>
    <col min="2821" max="2821" width="9.85546875" style="17" bestFit="1" customWidth="1"/>
    <col min="2822" max="3065" width="9.140625" style="17"/>
    <col min="3066" max="3066" width="13.7109375" style="17" customWidth="1"/>
    <col min="3067" max="3067" width="20.5703125" style="17" bestFit="1" customWidth="1"/>
    <col min="3068" max="3068" width="9.85546875" style="17" bestFit="1" customWidth="1"/>
    <col min="3069" max="3069" width="5.140625" style="17" customWidth="1"/>
    <col min="3070" max="3070" width="20.140625" style="17" bestFit="1" customWidth="1"/>
    <col min="3071" max="3071" width="9.85546875" style="17" bestFit="1" customWidth="1"/>
    <col min="3072" max="3072" width="4.28515625" style="17" customWidth="1"/>
    <col min="3073" max="3073" width="21.140625" style="17" bestFit="1" customWidth="1"/>
    <col min="3074" max="3074" width="9.85546875" style="17" bestFit="1" customWidth="1"/>
    <col min="3075" max="3075" width="4.42578125" style="17" customWidth="1"/>
    <col min="3076" max="3076" width="20.140625" style="17" bestFit="1" customWidth="1"/>
    <col min="3077" max="3077" width="9.85546875" style="17" bestFit="1" customWidth="1"/>
    <col min="3078" max="3321" width="9.140625" style="17"/>
    <col min="3322" max="3322" width="13.7109375" style="17" customWidth="1"/>
    <col min="3323" max="3323" width="20.5703125" style="17" bestFit="1" customWidth="1"/>
    <col min="3324" max="3324" width="9.85546875" style="17" bestFit="1" customWidth="1"/>
    <col min="3325" max="3325" width="5.140625" style="17" customWidth="1"/>
    <col min="3326" max="3326" width="20.140625" style="17" bestFit="1" customWidth="1"/>
    <col min="3327" max="3327" width="9.85546875" style="17" bestFit="1" customWidth="1"/>
    <col min="3328" max="3328" width="4.28515625" style="17" customWidth="1"/>
    <col min="3329" max="3329" width="21.140625" style="17" bestFit="1" customWidth="1"/>
    <col min="3330" max="3330" width="9.85546875" style="17" bestFit="1" customWidth="1"/>
    <col min="3331" max="3331" width="4.42578125" style="17" customWidth="1"/>
    <col min="3332" max="3332" width="20.140625" style="17" bestFit="1" customWidth="1"/>
    <col min="3333" max="3333" width="9.85546875" style="17" bestFit="1" customWidth="1"/>
    <col min="3334" max="3577" width="9.140625" style="17"/>
    <col min="3578" max="3578" width="13.7109375" style="17" customWidth="1"/>
    <col min="3579" max="3579" width="20.5703125" style="17" bestFit="1" customWidth="1"/>
    <col min="3580" max="3580" width="9.85546875" style="17" bestFit="1" customWidth="1"/>
    <col min="3581" max="3581" width="5.140625" style="17" customWidth="1"/>
    <col min="3582" max="3582" width="20.140625" style="17" bestFit="1" customWidth="1"/>
    <col min="3583" max="3583" width="9.85546875" style="17" bestFit="1" customWidth="1"/>
    <col min="3584" max="3584" width="4.28515625" style="17" customWidth="1"/>
    <col min="3585" max="3585" width="21.140625" style="17" bestFit="1" customWidth="1"/>
    <col min="3586" max="3586" width="9.85546875" style="17" bestFit="1" customWidth="1"/>
    <col min="3587" max="3587" width="4.42578125" style="17" customWidth="1"/>
    <col min="3588" max="3588" width="20.140625" style="17" bestFit="1" customWidth="1"/>
    <col min="3589" max="3589" width="9.85546875" style="17" bestFit="1" customWidth="1"/>
    <col min="3590" max="3833" width="9.140625" style="17"/>
    <col min="3834" max="3834" width="13.7109375" style="17" customWidth="1"/>
    <col min="3835" max="3835" width="20.5703125" style="17" bestFit="1" customWidth="1"/>
    <col min="3836" max="3836" width="9.85546875" style="17" bestFit="1" customWidth="1"/>
    <col min="3837" max="3837" width="5.140625" style="17" customWidth="1"/>
    <col min="3838" max="3838" width="20.140625" style="17" bestFit="1" customWidth="1"/>
    <col min="3839" max="3839" width="9.85546875" style="17" bestFit="1" customWidth="1"/>
    <col min="3840" max="3840" width="4.28515625" style="17" customWidth="1"/>
    <col min="3841" max="3841" width="21.140625" style="17" bestFit="1" customWidth="1"/>
    <col min="3842" max="3842" width="9.85546875" style="17" bestFit="1" customWidth="1"/>
    <col min="3843" max="3843" width="4.42578125" style="17" customWidth="1"/>
    <col min="3844" max="3844" width="20.140625" style="17" bestFit="1" customWidth="1"/>
    <col min="3845" max="3845" width="9.85546875" style="17" bestFit="1" customWidth="1"/>
    <col min="3846" max="4089" width="9.140625" style="17"/>
    <col min="4090" max="4090" width="13.7109375" style="17" customWidth="1"/>
    <col min="4091" max="4091" width="20.5703125" style="17" bestFit="1" customWidth="1"/>
    <col min="4092" max="4092" width="9.85546875" style="17" bestFit="1" customWidth="1"/>
    <col min="4093" max="4093" width="5.140625" style="17" customWidth="1"/>
    <col min="4094" max="4094" width="20.140625" style="17" bestFit="1" customWidth="1"/>
    <col min="4095" max="4095" width="9.85546875" style="17" bestFit="1" customWidth="1"/>
    <col min="4096" max="4096" width="4.28515625" style="17" customWidth="1"/>
    <col min="4097" max="4097" width="21.140625" style="17" bestFit="1" customWidth="1"/>
    <col min="4098" max="4098" width="9.85546875" style="17" bestFit="1" customWidth="1"/>
    <col min="4099" max="4099" width="4.42578125" style="17" customWidth="1"/>
    <col min="4100" max="4100" width="20.140625" style="17" bestFit="1" customWidth="1"/>
    <col min="4101" max="4101" width="9.85546875" style="17" bestFit="1" customWidth="1"/>
    <col min="4102" max="4345" width="9.140625" style="17"/>
    <col min="4346" max="4346" width="13.7109375" style="17" customWidth="1"/>
    <col min="4347" max="4347" width="20.5703125" style="17" bestFit="1" customWidth="1"/>
    <col min="4348" max="4348" width="9.85546875" style="17" bestFit="1" customWidth="1"/>
    <col min="4349" max="4349" width="5.140625" style="17" customWidth="1"/>
    <col min="4350" max="4350" width="20.140625" style="17" bestFit="1" customWidth="1"/>
    <col min="4351" max="4351" width="9.85546875" style="17" bestFit="1" customWidth="1"/>
    <col min="4352" max="4352" width="4.28515625" style="17" customWidth="1"/>
    <col min="4353" max="4353" width="21.140625" style="17" bestFit="1" customWidth="1"/>
    <col min="4354" max="4354" width="9.85546875" style="17" bestFit="1" customWidth="1"/>
    <col min="4355" max="4355" width="4.42578125" style="17" customWidth="1"/>
    <col min="4356" max="4356" width="20.140625" style="17" bestFit="1" customWidth="1"/>
    <col min="4357" max="4357" width="9.85546875" style="17" bestFit="1" customWidth="1"/>
    <col min="4358" max="4601" width="9.140625" style="17"/>
    <col min="4602" max="4602" width="13.7109375" style="17" customWidth="1"/>
    <col min="4603" max="4603" width="20.5703125" style="17" bestFit="1" customWidth="1"/>
    <col min="4604" max="4604" width="9.85546875" style="17" bestFit="1" customWidth="1"/>
    <col min="4605" max="4605" width="5.140625" style="17" customWidth="1"/>
    <col min="4606" max="4606" width="20.140625" style="17" bestFit="1" customWidth="1"/>
    <col min="4607" max="4607" width="9.85546875" style="17" bestFit="1" customWidth="1"/>
    <col min="4608" max="4608" width="4.28515625" style="17" customWidth="1"/>
    <col min="4609" max="4609" width="21.140625" style="17" bestFit="1" customWidth="1"/>
    <col min="4610" max="4610" width="9.85546875" style="17" bestFit="1" customWidth="1"/>
    <col min="4611" max="4611" width="4.42578125" style="17" customWidth="1"/>
    <col min="4612" max="4612" width="20.140625" style="17" bestFit="1" customWidth="1"/>
    <col min="4613" max="4613" width="9.85546875" style="17" bestFit="1" customWidth="1"/>
    <col min="4614" max="4857" width="9.140625" style="17"/>
    <col min="4858" max="4858" width="13.7109375" style="17" customWidth="1"/>
    <col min="4859" max="4859" width="20.5703125" style="17" bestFit="1" customWidth="1"/>
    <col min="4860" max="4860" width="9.85546875" style="17" bestFit="1" customWidth="1"/>
    <col min="4861" max="4861" width="5.140625" style="17" customWidth="1"/>
    <col min="4862" max="4862" width="20.140625" style="17" bestFit="1" customWidth="1"/>
    <col min="4863" max="4863" width="9.85546875" style="17" bestFit="1" customWidth="1"/>
    <col min="4864" max="4864" width="4.28515625" style="17" customWidth="1"/>
    <col min="4865" max="4865" width="21.140625" style="17" bestFit="1" customWidth="1"/>
    <col min="4866" max="4866" width="9.85546875" style="17" bestFit="1" customWidth="1"/>
    <col min="4867" max="4867" width="4.42578125" style="17" customWidth="1"/>
    <col min="4868" max="4868" width="20.140625" style="17" bestFit="1" customWidth="1"/>
    <col min="4869" max="4869" width="9.85546875" style="17" bestFit="1" customWidth="1"/>
    <col min="4870" max="5113" width="9.140625" style="17"/>
    <col min="5114" max="5114" width="13.7109375" style="17" customWidth="1"/>
    <col min="5115" max="5115" width="20.5703125" style="17" bestFit="1" customWidth="1"/>
    <col min="5116" max="5116" width="9.85546875" style="17" bestFit="1" customWidth="1"/>
    <col min="5117" max="5117" width="5.140625" style="17" customWidth="1"/>
    <col min="5118" max="5118" width="20.140625" style="17" bestFit="1" customWidth="1"/>
    <col min="5119" max="5119" width="9.85546875" style="17" bestFit="1" customWidth="1"/>
    <col min="5120" max="5120" width="4.28515625" style="17" customWidth="1"/>
    <col min="5121" max="5121" width="21.140625" style="17" bestFit="1" customWidth="1"/>
    <col min="5122" max="5122" width="9.85546875" style="17" bestFit="1" customWidth="1"/>
    <col min="5123" max="5123" width="4.42578125" style="17" customWidth="1"/>
    <col min="5124" max="5124" width="20.140625" style="17" bestFit="1" customWidth="1"/>
    <col min="5125" max="5125" width="9.85546875" style="17" bestFit="1" customWidth="1"/>
    <col min="5126" max="5369" width="9.140625" style="17"/>
    <col min="5370" max="5370" width="13.7109375" style="17" customWidth="1"/>
    <col min="5371" max="5371" width="20.5703125" style="17" bestFit="1" customWidth="1"/>
    <col min="5372" max="5372" width="9.85546875" style="17" bestFit="1" customWidth="1"/>
    <col min="5373" max="5373" width="5.140625" style="17" customWidth="1"/>
    <col min="5374" max="5374" width="20.140625" style="17" bestFit="1" customWidth="1"/>
    <col min="5375" max="5375" width="9.85546875" style="17" bestFit="1" customWidth="1"/>
    <col min="5376" max="5376" width="4.28515625" style="17" customWidth="1"/>
    <col min="5377" max="5377" width="21.140625" style="17" bestFit="1" customWidth="1"/>
    <col min="5378" max="5378" width="9.85546875" style="17" bestFit="1" customWidth="1"/>
    <col min="5379" max="5379" width="4.42578125" style="17" customWidth="1"/>
    <col min="5380" max="5380" width="20.140625" style="17" bestFit="1" customWidth="1"/>
    <col min="5381" max="5381" width="9.85546875" style="17" bestFit="1" customWidth="1"/>
    <col min="5382" max="5625" width="9.140625" style="17"/>
    <col min="5626" max="5626" width="13.7109375" style="17" customWidth="1"/>
    <col min="5627" max="5627" width="20.5703125" style="17" bestFit="1" customWidth="1"/>
    <col min="5628" max="5628" width="9.85546875" style="17" bestFit="1" customWidth="1"/>
    <col min="5629" max="5629" width="5.140625" style="17" customWidth="1"/>
    <col min="5630" max="5630" width="20.140625" style="17" bestFit="1" customWidth="1"/>
    <col min="5631" max="5631" width="9.85546875" style="17" bestFit="1" customWidth="1"/>
    <col min="5632" max="5632" width="4.28515625" style="17" customWidth="1"/>
    <col min="5633" max="5633" width="21.140625" style="17" bestFit="1" customWidth="1"/>
    <col min="5634" max="5634" width="9.85546875" style="17" bestFit="1" customWidth="1"/>
    <col min="5635" max="5635" width="4.42578125" style="17" customWidth="1"/>
    <col min="5636" max="5636" width="20.140625" style="17" bestFit="1" customWidth="1"/>
    <col min="5637" max="5637" width="9.85546875" style="17" bestFit="1" customWidth="1"/>
    <col min="5638" max="5881" width="9.140625" style="17"/>
    <col min="5882" max="5882" width="13.7109375" style="17" customWidth="1"/>
    <col min="5883" max="5883" width="20.5703125" style="17" bestFit="1" customWidth="1"/>
    <col min="5884" max="5884" width="9.85546875" style="17" bestFit="1" customWidth="1"/>
    <col min="5885" max="5885" width="5.140625" style="17" customWidth="1"/>
    <col min="5886" max="5886" width="20.140625" style="17" bestFit="1" customWidth="1"/>
    <col min="5887" max="5887" width="9.85546875" style="17" bestFit="1" customWidth="1"/>
    <col min="5888" max="5888" width="4.28515625" style="17" customWidth="1"/>
    <col min="5889" max="5889" width="21.140625" style="17" bestFit="1" customWidth="1"/>
    <col min="5890" max="5890" width="9.85546875" style="17" bestFit="1" customWidth="1"/>
    <col min="5891" max="5891" width="4.42578125" style="17" customWidth="1"/>
    <col min="5892" max="5892" width="20.140625" style="17" bestFit="1" customWidth="1"/>
    <col min="5893" max="5893" width="9.85546875" style="17" bestFit="1" customWidth="1"/>
    <col min="5894" max="6137" width="9.140625" style="17"/>
    <col min="6138" max="6138" width="13.7109375" style="17" customWidth="1"/>
    <col min="6139" max="6139" width="20.5703125" style="17" bestFit="1" customWidth="1"/>
    <col min="6140" max="6140" width="9.85546875" style="17" bestFit="1" customWidth="1"/>
    <col min="6141" max="6141" width="5.140625" style="17" customWidth="1"/>
    <col min="6142" max="6142" width="20.140625" style="17" bestFit="1" customWidth="1"/>
    <col min="6143" max="6143" width="9.85546875" style="17" bestFit="1" customWidth="1"/>
    <col min="6144" max="6144" width="4.28515625" style="17" customWidth="1"/>
    <col min="6145" max="6145" width="21.140625" style="17" bestFit="1" customWidth="1"/>
    <col min="6146" max="6146" width="9.85546875" style="17" bestFit="1" customWidth="1"/>
    <col min="6147" max="6147" width="4.42578125" style="17" customWidth="1"/>
    <col min="6148" max="6148" width="20.140625" style="17" bestFit="1" customWidth="1"/>
    <col min="6149" max="6149" width="9.85546875" style="17" bestFit="1" customWidth="1"/>
    <col min="6150" max="6393" width="9.140625" style="17"/>
    <col min="6394" max="6394" width="13.7109375" style="17" customWidth="1"/>
    <col min="6395" max="6395" width="20.5703125" style="17" bestFit="1" customWidth="1"/>
    <col min="6396" max="6396" width="9.85546875" style="17" bestFit="1" customWidth="1"/>
    <col min="6397" max="6397" width="5.140625" style="17" customWidth="1"/>
    <col min="6398" max="6398" width="20.140625" style="17" bestFit="1" customWidth="1"/>
    <col min="6399" max="6399" width="9.85546875" style="17" bestFit="1" customWidth="1"/>
    <col min="6400" max="6400" width="4.28515625" style="17" customWidth="1"/>
    <col min="6401" max="6401" width="21.140625" style="17" bestFit="1" customWidth="1"/>
    <col min="6402" max="6402" width="9.85546875" style="17" bestFit="1" customWidth="1"/>
    <col min="6403" max="6403" width="4.42578125" style="17" customWidth="1"/>
    <col min="6404" max="6404" width="20.140625" style="17" bestFit="1" customWidth="1"/>
    <col min="6405" max="6405" width="9.85546875" style="17" bestFit="1" customWidth="1"/>
    <col min="6406" max="6649" width="9.140625" style="17"/>
    <col min="6650" max="6650" width="13.7109375" style="17" customWidth="1"/>
    <col min="6651" max="6651" width="20.5703125" style="17" bestFit="1" customWidth="1"/>
    <col min="6652" max="6652" width="9.85546875" style="17" bestFit="1" customWidth="1"/>
    <col min="6653" max="6653" width="5.140625" style="17" customWidth="1"/>
    <col min="6654" max="6654" width="20.140625" style="17" bestFit="1" customWidth="1"/>
    <col min="6655" max="6655" width="9.85546875" style="17" bestFit="1" customWidth="1"/>
    <col min="6656" max="6656" width="4.28515625" style="17" customWidth="1"/>
    <col min="6657" max="6657" width="21.140625" style="17" bestFit="1" customWidth="1"/>
    <col min="6658" max="6658" width="9.85546875" style="17" bestFit="1" customWidth="1"/>
    <col min="6659" max="6659" width="4.42578125" style="17" customWidth="1"/>
    <col min="6660" max="6660" width="20.140625" style="17" bestFit="1" customWidth="1"/>
    <col min="6661" max="6661" width="9.85546875" style="17" bestFit="1" customWidth="1"/>
    <col min="6662" max="6905" width="9.140625" style="17"/>
    <col min="6906" max="6906" width="13.7109375" style="17" customWidth="1"/>
    <col min="6907" max="6907" width="20.5703125" style="17" bestFit="1" customWidth="1"/>
    <col min="6908" max="6908" width="9.85546875" style="17" bestFit="1" customWidth="1"/>
    <col min="6909" max="6909" width="5.140625" style="17" customWidth="1"/>
    <col min="6910" max="6910" width="20.140625" style="17" bestFit="1" customWidth="1"/>
    <col min="6911" max="6911" width="9.85546875" style="17" bestFit="1" customWidth="1"/>
    <col min="6912" max="6912" width="4.28515625" style="17" customWidth="1"/>
    <col min="6913" max="6913" width="21.140625" style="17" bestFit="1" customWidth="1"/>
    <col min="6914" max="6914" width="9.85546875" style="17" bestFit="1" customWidth="1"/>
    <col min="6915" max="6915" width="4.42578125" style="17" customWidth="1"/>
    <col min="6916" max="6916" width="20.140625" style="17" bestFit="1" customWidth="1"/>
    <col min="6917" max="6917" width="9.85546875" style="17" bestFit="1" customWidth="1"/>
    <col min="6918" max="7161" width="9.140625" style="17"/>
    <col min="7162" max="7162" width="13.7109375" style="17" customWidth="1"/>
    <col min="7163" max="7163" width="20.5703125" style="17" bestFit="1" customWidth="1"/>
    <col min="7164" max="7164" width="9.85546875" style="17" bestFit="1" customWidth="1"/>
    <col min="7165" max="7165" width="5.140625" style="17" customWidth="1"/>
    <col min="7166" max="7166" width="20.140625" style="17" bestFit="1" customWidth="1"/>
    <col min="7167" max="7167" width="9.85546875" style="17" bestFit="1" customWidth="1"/>
    <col min="7168" max="7168" width="4.28515625" style="17" customWidth="1"/>
    <col min="7169" max="7169" width="21.140625" style="17" bestFit="1" customWidth="1"/>
    <col min="7170" max="7170" width="9.85546875" style="17" bestFit="1" customWidth="1"/>
    <col min="7171" max="7171" width="4.42578125" style="17" customWidth="1"/>
    <col min="7172" max="7172" width="20.140625" style="17" bestFit="1" customWidth="1"/>
    <col min="7173" max="7173" width="9.85546875" style="17" bestFit="1" customWidth="1"/>
    <col min="7174" max="7417" width="9.140625" style="17"/>
    <col min="7418" max="7418" width="13.7109375" style="17" customWidth="1"/>
    <col min="7419" max="7419" width="20.5703125" style="17" bestFit="1" customWidth="1"/>
    <col min="7420" max="7420" width="9.85546875" style="17" bestFit="1" customWidth="1"/>
    <col min="7421" max="7421" width="5.140625" style="17" customWidth="1"/>
    <col min="7422" max="7422" width="20.140625" style="17" bestFit="1" customWidth="1"/>
    <col min="7423" max="7423" width="9.85546875" style="17" bestFit="1" customWidth="1"/>
    <col min="7424" max="7424" width="4.28515625" style="17" customWidth="1"/>
    <col min="7425" max="7425" width="21.140625" style="17" bestFit="1" customWidth="1"/>
    <col min="7426" max="7426" width="9.85546875" style="17" bestFit="1" customWidth="1"/>
    <col min="7427" max="7427" width="4.42578125" style="17" customWidth="1"/>
    <col min="7428" max="7428" width="20.140625" style="17" bestFit="1" customWidth="1"/>
    <col min="7429" max="7429" width="9.85546875" style="17" bestFit="1" customWidth="1"/>
    <col min="7430" max="7673" width="9.140625" style="17"/>
    <col min="7674" max="7674" width="13.7109375" style="17" customWidth="1"/>
    <col min="7675" max="7675" width="20.5703125" style="17" bestFit="1" customWidth="1"/>
    <col min="7676" max="7676" width="9.85546875" style="17" bestFit="1" customWidth="1"/>
    <col min="7677" max="7677" width="5.140625" style="17" customWidth="1"/>
    <col min="7678" max="7678" width="20.140625" style="17" bestFit="1" customWidth="1"/>
    <col min="7679" max="7679" width="9.85546875" style="17" bestFit="1" customWidth="1"/>
    <col min="7680" max="7680" width="4.28515625" style="17" customWidth="1"/>
    <col min="7681" max="7681" width="21.140625" style="17" bestFit="1" customWidth="1"/>
    <col min="7682" max="7682" width="9.85546875" style="17" bestFit="1" customWidth="1"/>
    <col min="7683" max="7683" width="4.42578125" style="17" customWidth="1"/>
    <col min="7684" max="7684" width="20.140625" style="17" bestFit="1" customWidth="1"/>
    <col min="7685" max="7685" width="9.85546875" style="17" bestFit="1" customWidth="1"/>
    <col min="7686" max="7929" width="9.140625" style="17"/>
    <col min="7930" max="7930" width="13.7109375" style="17" customWidth="1"/>
    <col min="7931" max="7931" width="20.5703125" style="17" bestFit="1" customWidth="1"/>
    <col min="7932" max="7932" width="9.85546875" style="17" bestFit="1" customWidth="1"/>
    <col min="7933" max="7933" width="5.140625" style="17" customWidth="1"/>
    <col min="7934" max="7934" width="20.140625" style="17" bestFit="1" customWidth="1"/>
    <col min="7935" max="7935" width="9.85546875" style="17" bestFit="1" customWidth="1"/>
    <col min="7936" max="7936" width="4.28515625" style="17" customWidth="1"/>
    <col min="7937" max="7937" width="21.140625" style="17" bestFit="1" customWidth="1"/>
    <col min="7938" max="7938" width="9.85546875" style="17" bestFit="1" customWidth="1"/>
    <col min="7939" max="7939" width="4.42578125" style="17" customWidth="1"/>
    <col min="7940" max="7940" width="20.140625" style="17" bestFit="1" customWidth="1"/>
    <col min="7941" max="7941" width="9.85546875" style="17" bestFit="1" customWidth="1"/>
    <col min="7942" max="8185" width="9.140625" style="17"/>
    <col min="8186" max="8186" width="13.7109375" style="17" customWidth="1"/>
    <col min="8187" max="8187" width="20.5703125" style="17" bestFit="1" customWidth="1"/>
    <col min="8188" max="8188" width="9.85546875" style="17" bestFit="1" customWidth="1"/>
    <col min="8189" max="8189" width="5.140625" style="17" customWidth="1"/>
    <col min="8190" max="8190" width="20.140625" style="17" bestFit="1" customWidth="1"/>
    <col min="8191" max="8191" width="9.85546875" style="17" bestFit="1" customWidth="1"/>
    <col min="8192" max="8192" width="4.28515625" style="17" customWidth="1"/>
    <col min="8193" max="8193" width="21.140625" style="17" bestFit="1" customWidth="1"/>
    <col min="8194" max="8194" width="9.85546875" style="17" bestFit="1" customWidth="1"/>
    <col min="8195" max="8195" width="4.42578125" style="17" customWidth="1"/>
    <col min="8196" max="8196" width="20.140625" style="17" bestFit="1" customWidth="1"/>
    <col min="8197" max="8197" width="9.85546875" style="17" bestFit="1" customWidth="1"/>
    <col min="8198" max="8441" width="9.140625" style="17"/>
    <col min="8442" max="8442" width="13.7109375" style="17" customWidth="1"/>
    <col min="8443" max="8443" width="20.5703125" style="17" bestFit="1" customWidth="1"/>
    <col min="8444" max="8444" width="9.85546875" style="17" bestFit="1" customWidth="1"/>
    <col min="8445" max="8445" width="5.140625" style="17" customWidth="1"/>
    <col min="8446" max="8446" width="20.140625" style="17" bestFit="1" customWidth="1"/>
    <col min="8447" max="8447" width="9.85546875" style="17" bestFit="1" customWidth="1"/>
    <col min="8448" max="8448" width="4.28515625" style="17" customWidth="1"/>
    <col min="8449" max="8449" width="21.140625" style="17" bestFit="1" customWidth="1"/>
    <col min="8450" max="8450" width="9.85546875" style="17" bestFit="1" customWidth="1"/>
    <col min="8451" max="8451" width="4.42578125" style="17" customWidth="1"/>
    <col min="8452" max="8452" width="20.140625" style="17" bestFit="1" customWidth="1"/>
    <col min="8453" max="8453" width="9.85546875" style="17" bestFit="1" customWidth="1"/>
    <col min="8454" max="8697" width="9.140625" style="17"/>
    <col min="8698" max="8698" width="13.7109375" style="17" customWidth="1"/>
    <col min="8699" max="8699" width="20.5703125" style="17" bestFit="1" customWidth="1"/>
    <col min="8700" max="8700" width="9.85546875" style="17" bestFit="1" customWidth="1"/>
    <col min="8701" max="8701" width="5.140625" style="17" customWidth="1"/>
    <col min="8702" max="8702" width="20.140625" style="17" bestFit="1" customWidth="1"/>
    <col min="8703" max="8703" width="9.85546875" style="17" bestFit="1" customWidth="1"/>
    <col min="8704" max="8704" width="4.28515625" style="17" customWidth="1"/>
    <col min="8705" max="8705" width="21.140625" style="17" bestFit="1" customWidth="1"/>
    <col min="8706" max="8706" width="9.85546875" style="17" bestFit="1" customWidth="1"/>
    <col min="8707" max="8707" width="4.42578125" style="17" customWidth="1"/>
    <col min="8708" max="8708" width="20.140625" style="17" bestFit="1" customWidth="1"/>
    <col min="8709" max="8709" width="9.85546875" style="17" bestFit="1" customWidth="1"/>
    <col min="8710" max="8953" width="9.140625" style="17"/>
    <col min="8954" max="8954" width="13.7109375" style="17" customWidth="1"/>
    <col min="8955" max="8955" width="20.5703125" style="17" bestFit="1" customWidth="1"/>
    <col min="8956" max="8956" width="9.85546875" style="17" bestFit="1" customWidth="1"/>
    <col min="8957" max="8957" width="5.140625" style="17" customWidth="1"/>
    <col min="8958" max="8958" width="20.140625" style="17" bestFit="1" customWidth="1"/>
    <col min="8959" max="8959" width="9.85546875" style="17" bestFit="1" customWidth="1"/>
    <col min="8960" max="8960" width="4.28515625" style="17" customWidth="1"/>
    <col min="8961" max="8961" width="21.140625" style="17" bestFit="1" customWidth="1"/>
    <col min="8962" max="8962" width="9.85546875" style="17" bestFit="1" customWidth="1"/>
    <col min="8963" max="8963" width="4.42578125" style="17" customWidth="1"/>
    <col min="8964" max="8964" width="20.140625" style="17" bestFit="1" customWidth="1"/>
    <col min="8965" max="8965" width="9.85546875" style="17" bestFit="1" customWidth="1"/>
    <col min="8966" max="9209" width="9.140625" style="17"/>
    <col min="9210" max="9210" width="13.7109375" style="17" customWidth="1"/>
    <col min="9211" max="9211" width="20.5703125" style="17" bestFit="1" customWidth="1"/>
    <col min="9212" max="9212" width="9.85546875" style="17" bestFit="1" customWidth="1"/>
    <col min="9213" max="9213" width="5.140625" style="17" customWidth="1"/>
    <col min="9214" max="9214" width="20.140625" style="17" bestFit="1" customWidth="1"/>
    <col min="9215" max="9215" width="9.85546875" style="17" bestFit="1" customWidth="1"/>
    <col min="9216" max="9216" width="4.28515625" style="17" customWidth="1"/>
    <col min="9217" max="9217" width="21.140625" style="17" bestFit="1" customWidth="1"/>
    <col min="9218" max="9218" width="9.85546875" style="17" bestFit="1" customWidth="1"/>
    <col min="9219" max="9219" width="4.42578125" style="17" customWidth="1"/>
    <col min="9220" max="9220" width="20.140625" style="17" bestFit="1" customWidth="1"/>
    <col min="9221" max="9221" width="9.85546875" style="17" bestFit="1" customWidth="1"/>
    <col min="9222" max="9465" width="9.140625" style="17"/>
    <col min="9466" max="9466" width="13.7109375" style="17" customWidth="1"/>
    <col min="9467" max="9467" width="20.5703125" style="17" bestFit="1" customWidth="1"/>
    <col min="9468" max="9468" width="9.85546875" style="17" bestFit="1" customWidth="1"/>
    <col min="9469" max="9469" width="5.140625" style="17" customWidth="1"/>
    <col min="9470" max="9470" width="20.140625" style="17" bestFit="1" customWidth="1"/>
    <col min="9471" max="9471" width="9.85546875" style="17" bestFit="1" customWidth="1"/>
    <col min="9472" max="9472" width="4.28515625" style="17" customWidth="1"/>
    <col min="9473" max="9473" width="21.140625" style="17" bestFit="1" customWidth="1"/>
    <col min="9474" max="9474" width="9.85546875" style="17" bestFit="1" customWidth="1"/>
    <col min="9475" max="9475" width="4.42578125" style="17" customWidth="1"/>
    <col min="9476" max="9476" width="20.140625" style="17" bestFit="1" customWidth="1"/>
    <col min="9477" max="9477" width="9.85546875" style="17" bestFit="1" customWidth="1"/>
    <col min="9478" max="9721" width="9.140625" style="17"/>
    <col min="9722" max="9722" width="13.7109375" style="17" customWidth="1"/>
    <col min="9723" max="9723" width="20.5703125" style="17" bestFit="1" customWidth="1"/>
    <col min="9724" max="9724" width="9.85546875" style="17" bestFit="1" customWidth="1"/>
    <col min="9725" max="9725" width="5.140625" style="17" customWidth="1"/>
    <col min="9726" max="9726" width="20.140625" style="17" bestFit="1" customWidth="1"/>
    <col min="9727" max="9727" width="9.85546875" style="17" bestFit="1" customWidth="1"/>
    <col min="9728" max="9728" width="4.28515625" style="17" customWidth="1"/>
    <col min="9729" max="9729" width="21.140625" style="17" bestFit="1" customWidth="1"/>
    <col min="9730" max="9730" width="9.85546875" style="17" bestFit="1" customWidth="1"/>
    <col min="9731" max="9731" width="4.42578125" style="17" customWidth="1"/>
    <col min="9732" max="9732" width="20.140625" style="17" bestFit="1" customWidth="1"/>
    <col min="9733" max="9733" width="9.85546875" style="17" bestFit="1" customWidth="1"/>
    <col min="9734" max="9977" width="9.140625" style="17"/>
    <col min="9978" max="9978" width="13.7109375" style="17" customWidth="1"/>
    <col min="9979" max="9979" width="20.5703125" style="17" bestFit="1" customWidth="1"/>
    <col min="9980" max="9980" width="9.85546875" style="17" bestFit="1" customWidth="1"/>
    <col min="9981" max="9981" width="5.140625" style="17" customWidth="1"/>
    <col min="9982" max="9982" width="20.140625" style="17" bestFit="1" customWidth="1"/>
    <col min="9983" max="9983" width="9.85546875" style="17" bestFit="1" customWidth="1"/>
    <col min="9984" max="9984" width="4.28515625" style="17" customWidth="1"/>
    <col min="9985" max="9985" width="21.140625" style="17" bestFit="1" customWidth="1"/>
    <col min="9986" max="9986" width="9.85546875" style="17" bestFit="1" customWidth="1"/>
    <col min="9987" max="9987" width="4.42578125" style="17" customWidth="1"/>
    <col min="9988" max="9988" width="20.140625" style="17" bestFit="1" customWidth="1"/>
    <col min="9989" max="9989" width="9.85546875" style="17" bestFit="1" customWidth="1"/>
    <col min="9990" max="10233" width="9.140625" style="17"/>
    <col min="10234" max="10234" width="13.7109375" style="17" customWidth="1"/>
    <col min="10235" max="10235" width="20.5703125" style="17" bestFit="1" customWidth="1"/>
    <col min="10236" max="10236" width="9.85546875" style="17" bestFit="1" customWidth="1"/>
    <col min="10237" max="10237" width="5.140625" style="17" customWidth="1"/>
    <col min="10238" max="10238" width="20.140625" style="17" bestFit="1" customWidth="1"/>
    <col min="10239" max="10239" width="9.85546875" style="17" bestFit="1" customWidth="1"/>
    <col min="10240" max="10240" width="4.28515625" style="17" customWidth="1"/>
    <col min="10241" max="10241" width="21.140625" style="17" bestFit="1" customWidth="1"/>
    <col min="10242" max="10242" width="9.85546875" style="17" bestFit="1" customWidth="1"/>
    <col min="10243" max="10243" width="4.42578125" style="17" customWidth="1"/>
    <col min="10244" max="10244" width="20.140625" style="17" bestFit="1" customWidth="1"/>
    <col min="10245" max="10245" width="9.85546875" style="17" bestFit="1" customWidth="1"/>
    <col min="10246" max="10489" width="9.140625" style="17"/>
    <col min="10490" max="10490" width="13.7109375" style="17" customWidth="1"/>
    <col min="10491" max="10491" width="20.5703125" style="17" bestFit="1" customWidth="1"/>
    <col min="10492" max="10492" width="9.85546875" style="17" bestFit="1" customWidth="1"/>
    <col min="10493" max="10493" width="5.140625" style="17" customWidth="1"/>
    <col min="10494" max="10494" width="20.140625" style="17" bestFit="1" customWidth="1"/>
    <col min="10495" max="10495" width="9.85546875" style="17" bestFit="1" customWidth="1"/>
    <col min="10496" max="10496" width="4.28515625" style="17" customWidth="1"/>
    <col min="10497" max="10497" width="21.140625" style="17" bestFit="1" customWidth="1"/>
    <col min="10498" max="10498" width="9.85546875" style="17" bestFit="1" customWidth="1"/>
    <col min="10499" max="10499" width="4.42578125" style="17" customWidth="1"/>
    <col min="10500" max="10500" width="20.140625" style="17" bestFit="1" customWidth="1"/>
    <col min="10501" max="10501" width="9.85546875" style="17" bestFit="1" customWidth="1"/>
    <col min="10502" max="10745" width="9.140625" style="17"/>
    <col min="10746" max="10746" width="13.7109375" style="17" customWidth="1"/>
    <col min="10747" max="10747" width="20.5703125" style="17" bestFit="1" customWidth="1"/>
    <col min="10748" max="10748" width="9.85546875" style="17" bestFit="1" customWidth="1"/>
    <col min="10749" max="10749" width="5.140625" style="17" customWidth="1"/>
    <col min="10750" max="10750" width="20.140625" style="17" bestFit="1" customWidth="1"/>
    <col min="10751" max="10751" width="9.85546875" style="17" bestFit="1" customWidth="1"/>
    <col min="10752" max="10752" width="4.28515625" style="17" customWidth="1"/>
    <col min="10753" max="10753" width="21.140625" style="17" bestFit="1" customWidth="1"/>
    <col min="10754" max="10754" width="9.85546875" style="17" bestFit="1" customWidth="1"/>
    <col min="10755" max="10755" width="4.42578125" style="17" customWidth="1"/>
    <col min="10756" max="10756" width="20.140625" style="17" bestFit="1" customWidth="1"/>
    <col min="10757" max="10757" width="9.85546875" style="17" bestFit="1" customWidth="1"/>
    <col min="10758" max="11001" width="9.140625" style="17"/>
    <col min="11002" max="11002" width="13.7109375" style="17" customWidth="1"/>
    <col min="11003" max="11003" width="20.5703125" style="17" bestFit="1" customWidth="1"/>
    <col min="11004" max="11004" width="9.85546875" style="17" bestFit="1" customWidth="1"/>
    <col min="11005" max="11005" width="5.140625" style="17" customWidth="1"/>
    <col min="11006" max="11006" width="20.140625" style="17" bestFit="1" customWidth="1"/>
    <col min="11007" max="11007" width="9.85546875" style="17" bestFit="1" customWidth="1"/>
    <col min="11008" max="11008" width="4.28515625" style="17" customWidth="1"/>
    <col min="11009" max="11009" width="21.140625" style="17" bestFit="1" customWidth="1"/>
    <col min="11010" max="11010" width="9.85546875" style="17" bestFit="1" customWidth="1"/>
    <col min="11011" max="11011" width="4.42578125" style="17" customWidth="1"/>
    <col min="11012" max="11012" width="20.140625" style="17" bestFit="1" customWidth="1"/>
    <col min="11013" max="11013" width="9.85546875" style="17" bestFit="1" customWidth="1"/>
    <col min="11014" max="11257" width="9.140625" style="17"/>
    <col min="11258" max="11258" width="13.7109375" style="17" customWidth="1"/>
    <col min="11259" max="11259" width="20.5703125" style="17" bestFit="1" customWidth="1"/>
    <col min="11260" max="11260" width="9.85546875" style="17" bestFit="1" customWidth="1"/>
    <col min="11261" max="11261" width="5.140625" style="17" customWidth="1"/>
    <col min="11262" max="11262" width="20.140625" style="17" bestFit="1" customWidth="1"/>
    <col min="11263" max="11263" width="9.85546875" style="17" bestFit="1" customWidth="1"/>
    <col min="11264" max="11264" width="4.28515625" style="17" customWidth="1"/>
    <col min="11265" max="11265" width="21.140625" style="17" bestFit="1" customWidth="1"/>
    <col min="11266" max="11266" width="9.85546875" style="17" bestFit="1" customWidth="1"/>
    <col min="11267" max="11267" width="4.42578125" style="17" customWidth="1"/>
    <col min="11268" max="11268" width="20.140625" style="17" bestFit="1" customWidth="1"/>
    <col min="11269" max="11269" width="9.85546875" style="17" bestFit="1" customWidth="1"/>
    <col min="11270" max="11513" width="9.140625" style="17"/>
    <col min="11514" max="11514" width="13.7109375" style="17" customWidth="1"/>
    <col min="11515" max="11515" width="20.5703125" style="17" bestFit="1" customWidth="1"/>
    <col min="11516" max="11516" width="9.85546875" style="17" bestFit="1" customWidth="1"/>
    <col min="11517" max="11517" width="5.140625" style="17" customWidth="1"/>
    <col min="11518" max="11518" width="20.140625" style="17" bestFit="1" customWidth="1"/>
    <col min="11519" max="11519" width="9.85546875" style="17" bestFit="1" customWidth="1"/>
    <col min="11520" max="11520" width="4.28515625" style="17" customWidth="1"/>
    <col min="11521" max="11521" width="21.140625" style="17" bestFit="1" customWidth="1"/>
    <col min="11522" max="11522" width="9.85546875" style="17" bestFit="1" customWidth="1"/>
    <col min="11523" max="11523" width="4.42578125" style="17" customWidth="1"/>
    <col min="11524" max="11524" width="20.140625" style="17" bestFit="1" customWidth="1"/>
    <col min="11525" max="11525" width="9.85546875" style="17" bestFit="1" customWidth="1"/>
    <col min="11526" max="11769" width="9.140625" style="17"/>
    <col min="11770" max="11770" width="13.7109375" style="17" customWidth="1"/>
    <col min="11771" max="11771" width="20.5703125" style="17" bestFit="1" customWidth="1"/>
    <col min="11772" max="11772" width="9.85546875" style="17" bestFit="1" customWidth="1"/>
    <col min="11773" max="11773" width="5.140625" style="17" customWidth="1"/>
    <col min="11774" max="11774" width="20.140625" style="17" bestFit="1" customWidth="1"/>
    <col min="11775" max="11775" width="9.85546875" style="17" bestFit="1" customWidth="1"/>
    <col min="11776" max="11776" width="4.28515625" style="17" customWidth="1"/>
    <col min="11777" max="11777" width="21.140625" style="17" bestFit="1" customWidth="1"/>
    <col min="11778" max="11778" width="9.85546875" style="17" bestFit="1" customWidth="1"/>
    <col min="11779" max="11779" width="4.42578125" style="17" customWidth="1"/>
    <col min="11780" max="11780" width="20.140625" style="17" bestFit="1" customWidth="1"/>
    <col min="11781" max="11781" width="9.85546875" style="17" bestFit="1" customWidth="1"/>
    <col min="11782" max="12025" width="9.140625" style="17"/>
    <col min="12026" max="12026" width="13.7109375" style="17" customWidth="1"/>
    <col min="12027" max="12027" width="20.5703125" style="17" bestFit="1" customWidth="1"/>
    <col min="12028" max="12028" width="9.85546875" style="17" bestFit="1" customWidth="1"/>
    <col min="12029" max="12029" width="5.140625" style="17" customWidth="1"/>
    <col min="12030" max="12030" width="20.140625" style="17" bestFit="1" customWidth="1"/>
    <col min="12031" max="12031" width="9.85546875" style="17" bestFit="1" customWidth="1"/>
    <col min="12032" max="12032" width="4.28515625" style="17" customWidth="1"/>
    <col min="12033" max="12033" width="21.140625" style="17" bestFit="1" customWidth="1"/>
    <col min="12034" max="12034" width="9.85546875" style="17" bestFit="1" customWidth="1"/>
    <col min="12035" max="12035" width="4.42578125" style="17" customWidth="1"/>
    <col min="12036" max="12036" width="20.140625" style="17" bestFit="1" customWidth="1"/>
    <col min="12037" max="12037" width="9.85546875" style="17" bestFit="1" customWidth="1"/>
    <col min="12038" max="12281" width="9.140625" style="17"/>
    <col min="12282" max="12282" width="13.7109375" style="17" customWidth="1"/>
    <col min="12283" max="12283" width="20.5703125" style="17" bestFit="1" customWidth="1"/>
    <col min="12284" max="12284" width="9.85546875" style="17" bestFit="1" customWidth="1"/>
    <col min="12285" max="12285" width="5.140625" style="17" customWidth="1"/>
    <col min="12286" max="12286" width="20.140625" style="17" bestFit="1" customWidth="1"/>
    <col min="12287" max="12287" width="9.85546875" style="17" bestFit="1" customWidth="1"/>
    <col min="12288" max="12288" width="4.28515625" style="17" customWidth="1"/>
    <col min="12289" max="12289" width="21.140625" style="17" bestFit="1" customWidth="1"/>
    <col min="12290" max="12290" width="9.85546875" style="17" bestFit="1" customWidth="1"/>
    <col min="12291" max="12291" width="4.42578125" style="17" customWidth="1"/>
    <col min="12292" max="12292" width="20.140625" style="17" bestFit="1" customWidth="1"/>
    <col min="12293" max="12293" width="9.85546875" style="17" bestFit="1" customWidth="1"/>
    <col min="12294" max="12537" width="9.140625" style="17"/>
    <col min="12538" max="12538" width="13.7109375" style="17" customWidth="1"/>
    <col min="12539" max="12539" width="20.5703125" style="17" bestFit="1" customWidth="1"/>
    <col min="12540" max="12540" width="9.85546875" style="17" bestFit="1" customWidth="1"/>
    <col min="12541" max="12541" width="5.140625" style="17" customWidth="1"/>
    <col min="12542" max="12542" width="20.140625" style="17" bestFit="1" customWidth="1"/>
    <col min="12543" max="12543" width="9.85546875" style="17" bestFit="1" customWidth="1"/>
    <col min="12544" max="12544" width="4.28515625" style="17" customWidth="1"/>
    <col min="12545" max="12545" width="21.140625" style="17" bestFit="1" customWidth="1"/>
    <col min="12546" max="12546" width="9.85546875" style="17" bestFit="1" customWidth="1"/>
    <col min="12547" max="12547" width="4.42578125" style="17" customWidth="1"/>
    <col min="12548" max="12548" width="20.140625" style="17" bestFit="1" customWidth="1"/>
    <col min="12549" max="12549" width="9.85546875" style="17" bestFit="1" customWidth="1"/>
    <col min="12550" max="12793" width="9.140625" style="17"/>
    <col min="12794" max="12794" width="13.7109375" style="17" customWidth="1"/>
    <col min="12795" max="12795" width="20.5703125" style="17" bestFit="1" customWidth="1"/>
    <col min="12796" max="12796" width="9.85546875" style="17" bestFit="1" customWidth="1"/>
    <col min="12797" max="12797" width="5.140625" style="17" customWidth="1"/>
    <col min="12798" max="12798" width="20.140625" style="17" bestFit="1" customWidth="1"/>
    <col min="12799" max="12799" width="9.85546875" style="17" bestFit="1" customWidth="1"/>
    <col min="12800" max="12800" width="4.28515625" style="17" customWidth="1"/>
    <col min="12801" max="12801" width="21.140625" style="17" bestFit="1" customWidth="1"/>
    <col min="12802" max="12802" width="9.85546875" style="17" bestFit="1" customWidth="1"/>
    <col min="12803" max="12803" width="4.42578125" style="17" customWidth="1"/>
    <col min="12804" max="12804" width="20.140625" style="17" bestFit="1" customWidth="1"/>
    <col min="12805" max="12805" width="9.85546875" style="17" bestFit="1" customWidth="1"/>
    <col min="12806" max="13049" width="9.140625" style="17"/>
    <col min="13050" max="13050" width="13.7109375" style="17" customWidth="1"/>
    <col min="13051" max="13051" width="20.5703125" style="17" bestFit="1" customWidth="1"/>
    <col min="13052" max="13052" width="9.85546875" style="17" bestFit="1" customWidth="1"/>
    <col min="13053" max="13053" width="5.140625" style="17" customWidth="1"/>
    <col min="13054" max="13054" width="20.140625" style="17" bestFit="1" customWidth="1"/>
    <col min="13055" max="13055" width="9.85546875" style="17" bestFit="1" customWidth="1"/>
    <col min="13056" max="13056" width="4.28515625" style="17" customWidth="1"/>
    <col min="13057" max="13057" width="21.140625" style="17" bestFit="1" customWidth="1"/>
    <col min="13058" max="13058" width="9.85546875" style="17" bestFit="1" customWidth="1"/>
    <col min="13059" max="13059" width="4.42578125" style="17" customWidth="1"/>
    <col min="13060" max="13060" width="20.140625" style="17" bestFit="1" customWidth="1"/>
    <col min="13061" max="13061" width="9.85546875" style="17" bestFit="1" customWidth="1"/>
    <col min="13062" max="13305" width="9.140625" style="17"/>
    <col min="13306" max="13306" width="13.7109375" style="17" customWidth="1"/>
    <col min="13307" max="13307" width="20.5703125" style="17" bestFit="1" customWidth="1"/>
    <col min="13308" max="13308" width="9.85546875" style="17" bestFit="1" customWidth="1"/>
    <col min="13309" max="13309" width="5.140625" style="17" customWidth="1"/>
    <col min="13310" max="13310" width="20.140625" style="17" bestFit="1" customWidth="1"/>
    <col min="13311" max="13311" width="9.85546875" style="17" bestFit="1" customWidth="1"/>
    <col min="13312" max="13312" width="4.28515625" style="17" customWidth="1"/>
    <col min="13313" max="13313" width="21.140625" style="17" bestFit="1" customWidth="1"/>
    <col min="13314" max="13314" width="9.85546875" style="17" bestFit="1" customWidth="1"/>
    <col min="13315" max="13315" width="4.42578125" style="17" customWidth="1"/>
    <col min="13316" max="13316" width="20.140625" style="17" bestFit="1" customWidth="1"/>
    <col min="13317" max="13317" width="9.85546875" style="17" bestFit="1" customWidth="1"/>
    <col min="13318" max="13561" width="9.140625" style="17"/>
    <col min="13562" max="13562" width="13.7109375" style="17" customWidth="1"/>
    <col min="13563" max="13563" width="20.5703125" style="17" bestFit="1" customWidth="1"/>
    <col min="13564" max="13564" width="9.85546875" style="17" bestFit="1" customWidth="1"/>
    <col min="13565" max="13565" width="5.140625" style="17" customWidth="1"/>
    <col min="13566" max="13566" width="20.140625" style="17" bestFit="1" customWidth="1"/>
    <col min="13567" max="13567" width="9.85546875" style="17" bestFit="1" customWidth="1"/>
    <col min="13568" max="13568" width="4.28515625" style="17" customWidth="1"/>
    <col min="13569" max="13569" width="21.140625" style="17" bestFit="1" customWidth="1"/>
    <col min="13570" max="13570" width="9.85546875" style="17" bestFit="1" customWidth="1"/>
    <col min="13571" max="13571" width="4.42578125" style="17" customWidth="1"/>
    <col min="13572" max="13572" width="20.140625" style="17" bestFit="1" customWidth="1"/>
    <col min="13573" max="13573" width="9.85546875" style="17" bestFit="1" customWidth="1"/>
    <col min="13574" max="13817" width="9.140625" style="17"/>
    <col min="13818" max="13818" width="13.7109375" style="17" customWidth="1"/>
    <col min="13819" max="13819" width="20.5703125" style="17" bestFit="1" customWidth="1"/>
    <col min="13820" max="13820" width="9.85546875" style="17" bestFit="1" customWidth="1"/>
    <col min="13821" max="13821" width="5.140625" style="17" customWidth="1"/>
    <col min="13822" max="13822" width="20.140625" style="17" bestFit="1" customWidth="1"/>
    <col min="13823" max="13823" width="9.85546875" style="17" bestFit="1" customWidth="1"/>
    <col min="13824" max="13824" width="4.28515625" style="17" customWidth="1"/>
    <col min="13825" max="13825" width="21.140625" style="17" bestFit="1" customWidth="1"/>
    <col min="13826" max="13826" width="9.85546875" style="17" bestFit="1" customWidth="1"/>
    <col min="13827" max="13827" width="4.42578125" style="17" customWidth="1"/>
    <col min="13828" max="13828" width="20.140625" style="17" bestFit="1" customWidth="1"/>
    <col min="13829" max="13829" width="9.85546875" style="17" bestFit="1" customWidth="1"/>
    <col min="13830" max="14073" width="9.140625" style="17"/>
    <col min="14074" max="14074" width="13.7109375" style="17" customWidth="1"/>
    <col min="14075" max="14075" width="20.5703125" style="17" bestFit="1" customWidth="1"/>
    <col min="14076" max="14076" width="9.85546875" style="17" bestFit="1" customWidth="1"/>
    <col min="14077" max="14077" width="5.140625" style="17" customWidth="1"/>
    <col min="14078" max="14078" width="20.140625" style="17" bestFit="1" customWidth="1"/>
    <col min="14079" max="14079" width="9.85546875" style="17" bestFit="1" customWidth="1"/>
    <col min="14080" max="14080" width="4.28515625" style="17" customWidth="1"/>
    <col min="14081" max="14081" width="21.140625" style="17" bestFit="1" customWidth="1"/>
    <col min="14082" max="14082" width="9.85546875" style="17" bestFit="1" customWidth="1"/>
    <col min="14083" max="14083" width="4.42578125" style="17" customWidth="1"/>
    <col min="14084" max="14084" width="20.140625" style="17" bestFit="1" customWidth="1"/>
    <col min="14085" max="14085" width="9.85546875" style="17" bestFit="1" customWidth="1"/>
    <col min="14086" max="14329" width="9.140625" style="17"/>
    <col min="14330" max="14330" width="13.7109375" style="17" customWidth="1"/>
    <col min="14331" max="14331" width="20.5703125" style="17" bestFit="1" customWidth="1"/>
    <col min="14332" max="14332" width="9.85546875" style="17" bestFit="1" customWidth="1"/>
    <col min="14333" max="14333" width="5.140625" style="17" customWidth="1"/>
    <col min="14334" max="14334" width="20.140625" style="17" bestFit="1" customWidth="1"/>
    <col min="14335" max="14335" width="9.85546875" style="17" bestFit="1" customWidth="1"/>
    <col min="14336" max="14336" width="4.28515625" style="17" customWidth="1"/>
    <col min="14337" max="14337" width="21.140625" style="17" bestFit="1" customWidth="1"/>
    <col min="14338" max="14338" width="9.85546875" style="17" bestFit="1" customWidth="1"/>
    <col min="14339" max="14339" width="4.42578125" style="17" customWidth="1"/>
    <col min="14340" max="14340" width="20.140625" style="17" bestFit="1" customWidth="1"/>
    <col min="14341" max="14341" width="9.85546875" style="17" bestFit="1" customWidth="1"/>
    <col min="14342" max="14585" width="9.140625" style="17"/>
    <col min="14586" max="14586" width="13.7109375" style="17" customWidth="1"/>
    <col min="14587" max="14587" width="20.5703125" style="17" bestFit="1" customWidth="1"/>
    <col min="14588" max="14588" width="9.85546875" style="17" bestFit="1" customWidth="1"/>
    <col min="14589" max="14589" width="5.140625" style="17" customWidth="1"/>
    <col min="14590" max="14590" width="20.140625" style="17" bestFit="1" customWidth="1"/>
    <col min="14591" max="14591" width="9.85546875" style="17" bestFit="1" customWidth="1"/>
    <col min="14592" max="14592" width="4.28515625" style="17" customWidth="1"/>
    <col min="14593" max="14593" width="21.140625" style="17" bestFit="1" customWidth="1"/>
    <col min="14594" max="14594" width="9.85546875" style="17" bestFit="1" customWidth="1"/>
    <col min="14595" max="14595" width="4.42578125" style="17" customWidth="1"/>
    <col min="14596" max="14596" width="20.140625" style="17" bestFit="1" customWidth="1"/>
    <col min="14597" max="14597" width="9.85546875" style="17" bestFit="1" customWidth="1"/>
    <col min="14598" max="14841" width="9.140625" style="17"/>
    <col min="14842" max="14842" width="13.7109375" style="17" customWidth="1"/>
    <col min="14843" max="14843" width="20.5703125" style="17" bestFit="1" customWidth="1"/>
    <col min="14844" max="14844" width="9.85546875" style="17" bestFit="1" customWidth="1"/>
    <col min="14845" max="14845" width="5.140625" style="17" customWidth="1"/>
    <col min="14846" max="14846" width="20.140625" style="17" bestFit="1" customWidth="1"/>
    <col min="14847" max="14847" width="9.85546875" style="17" bestFit="1" customWidth="1"/>
    <col min="14848" max="14848" width="4.28515625" style="17" customWidth="1"/>
    <col min="14849" max="14849" width="21.140625" style="17" bestFit="1" customWidth="1"/>
    <col min="14850" max="14850" width="9.85546875" style="17" bestFit="1" customWidth="1"/>
    <col min="14851" max="14851" width="4.42578125" style="17" customWidth="1"/>
    <col min="14852" max="14852" width="20.140625" style="17" bestFit="1" customWidth="1"/>
    <col min="14853" max="14853" width="9.85546875" style="17" bestFit="1" customWidth="1"/>
    <col min="14854" max="15097" width="9.140625" style="17"/>
    <col min="15098" max="15098" width="13.7109375" style="17" customWidth="1"/>
    <col min="15099" max="15099" width="20.5703125" style="17" bestFit="1" customWidth="1"/>
    <col min="15100" max="15100" width="9.85546875" style="17" bestFit="1" customWidth="1"/>
    <col min="15101" max="15101" width="5.140625" style="17" customWidth="1"/>
    <col min="15102" max="15102" width="20.140625" style="17" bestFit="1" customWidth="1"/>
    <col min="15103" max="15103" width="9.85546875" style="17" bestFit="1" customWidth="1"/>
    <col min="15104" max="15104" width="4.28515625" style="17" customWidth="1"/>
    <col min="15105" max="15105" width="21.140625" style="17" bestFit="1" customWidth="1"/>
    <col min="15106" max="15106" width="9.85546875" style="17" bestFit="1" customWidth="1"/>
    <col min="15107" max="15107" width="4.42578125" style="17" customWidth="1"/>
    <col min="15108" max="15108" width="20.140625" style="17" bestFit="1" customWidth="1"/>
    <col min="15109" max="15109" width="9.85546875" style="17" bestFit="1" customWidth="1"/>
    <col min="15110" max="15353" width="9.140625" style="17"/>
    <col min="15354" max="15354" width="13.7109375" style="17" customWidth="1"/>
    <col min="15355" max="15355" width="20.5703125" style="17" bestFit="1" customWidth="1"/>
    <col min="15356" max="15356" width="9.85546875" style="17" bestFit="1" customWidth="1"/>
    <col min="15357" max="15357" width="5.140625" style="17" customWidth="1"/>
    <col min="15358" max="15358" width="20.140625" style="17" bestFit="1" customWidth="1"/>
    <col min="15359" max="15359" width="9.85546875" style="17" bestFit="1" customWidth="1"/>
    <col min="15360" max="15360" width="4.28515625" style="17" customWidth="1"/>
    <col min="15361" max="15361" width="21.140625" style="17" bestFit="1" customWidth="1"/>
    <col min="15362" max="15362" width="9.85546875" style="17" bestFit="1" customWidth="1"/>
    <col min="15363" max="15363" width="4.42578125" style="17" customWidth="1"/>
    <col min="15364" max="15364" width="20.140625" style="17" bestFit="1" customWidth="1"/>
    <col min="15365" max="15365" width="9.85546875" style="17" bestFit="1" customWidth="1"/>
    <col min="15366" max="15609" width="9.140625" style="17"/>
    <col min="15610" max="15610" width="13.7109375" style="17" customWidth="1"/>
    <col min="15611" max="15611" width="20.5703125" style="17" bestFit="1" customWidth="1"/>
    <col min="15612" max="15612" width="9.85546875" style="17" bestFit="1" customWidth="1"/>
    <col min="15613" max="15613" width="5.140625" style="17" customWidth="1"/>
    <col min="15614" max="15614" width="20.140625" style="17" bestFit="1" customWidth="1"/>
    <col min="15615" max="15615" width="9.85546875" style="17" bestFit="1" customWidth="1"/>
    <col min="15616" max="15616" width="4.28515625" style="17" customWidth="1"/>
    <col min="15617" max="15617" width="21.140625" style="17" bestFit="1" customWidth="1"/>
    <col min="15618" max="15618" width="9.85546875" style="17" bestFit="1" customWidth="1"/>
    <col min="15619" max="15619" width="4.42578125" style="17" customWidth="1"/>
    <col min="15620" max="15620" width="20.140625" style="17" bestFit="1" customWidth="1"/>
    <col min="15621" max="15621" width="9.85546875" style="17" bestFit="1" customWidth="1"/>
    <col min="15622" max="15865" width="9.140625" style="17"/>
    <col min="15866" max="15866" width="13.7109375" style="17" customWidth="1"/>
    <col min="15867" max="15867" width="20.5703125" style="17" bestFit="1" customWidth="1"/>
    <col min="15868" max="15868" width="9.85546875" style="17" bestFit="1" customWidth="1"/>
    <col min="15869" max="15869" width="5.140625" style="17" customWidth="1"/>
    <col min="15870" max="15870" width="20.140625" style="17" bestFit="1" customWidth="1"/>
    <col min="15871" max="15871" width="9.85546875" style="17" bestFit="1" customWidth="1"/>
    <col min="15872" max="15872" width="4.28515625" style="17" customWidth="1"/>
    <col min="15873" max="15873" width="21.140625" style="17" bestFit="1" customWidth="1"/>
    <col min="15874" max="15874" width="9.85546875" style="17" bestFit="1" customWidth="1"/>
    <col min="15875" max="15875" width="4.42578125" style="17" customWidth="1"/>
    <col min="15876" max="15876" width="20.140625" style="17" bestFit="1" customWidth="1"/>
    <col min="15877" max="15877" width="9.85546875" style="17" bestFit="1" customWidth="1"/>
    <col min="15878" max="16121" width="9.140625" style="17"/>
    <col min="16122" max="16122" width="13.7109375" style="17" customWidth="1"/>
    <col min="16123" max="16123" width="20.5703125" style="17" bestFit="1" customWidth="1"/>
    <col min="16124" max="16124" width="9.85546875" style="17" bestFit="1" customWidth="1"/>
    <col min="16125" max="16125" width="5.140625" style="17" customWidth="1"/>
    <col min="16126" max="16126" width="20.140625" style="17" bestFit="1" customWidth="1"/>
    <col min="16127" max="16127" width="9.85546875" style="17" bestFit="1" customWidth="1"/>
    <col min="16128" max="16128" width="4.28515625" style="17" customWidth="1"/>
    <col min="16129" max="16129" width="21.140625" style="17" bestFit="1" customWidth="1"/>
    <col min="16130" max="16130" width="9.85546875" style="17" bestFit="1" customWidth="1"/>
    <col min="16131" max="16131" width="4.42578125" style="17" customWidth="1"/>
    <col min="16132" max="16132" width="20.140625" style="17" bestFit="1" customWidth="1"/>
    <col min="16133" max="16133" width="9.85546875" style="17" bestFit="1" customWidth="1"/>
    <col min="16134" max="16384" width="9.140625" style="17"/>
  </cols>
  <sheetData>
    <row r="1" spans="1:21" ht="18">
      <c r="M1" s="16" t="s">
        <v>36</v>
      </c>
      <c r="N1" s="18"/>
      <c r="O1" s="18"/>
      <c r="P1" s="18"/>
      <c r="Q1" s="18"/>
      <c r="R1" s="18"/>
      <c r="S1" s="18"/>
      <c r="T1" s="18"/>
      <c r="U1" s="18"/>
    </row>
    <row r="2" spans="1:21" ht="18">
      <c r="M2" s="16" t="s">
        <v>1</v>
      </c>
      <c r="N2" s="18"/>
      <c r="O2" s="18"/>
      <c r="P2" s="18"/>
      <c r="Q2" s="18"/>
      <c r="R2" s="18"/>
      <c r="S2" s="18"/>
      <c r="T2" s="18"/>
      <c r="U2" s="18"/>
    </row>
    <row r="3" spans="1:21" ht="18">
      <c r="M3" s="16" t="s">
        <v>37</v>
      </c>
      <c r="N3" s="18"/>
      <c r="O3" s="18"/>
      <c r="P3" s="18"/>
      <c r="Q3" s="18"/>
      <c r="R3" s="18"/>
      <c r="S3" s="18"/>
      <c r="T3" s="18"/>
      <c r="U3" s="18"/>
    </row>
    <row r="4" spans="1:21" ht="18">
      <c r="M4" s="16" t="s">
        <v>38</v>
      </c>
      <c r="N4" s="18"/>
      <c r="O4" s="18"/>
      <c r="P4" s="18"/>
      <c r="Q4" s="18"/>
      <c r="R4" s="18"/>
      <c r="S4" s="18"/>
      <c r="T4" s="18"/>
      <c r="U4" s="18"/>
    </row>
    <row r="7" spans="1:21" s="19" customFormat="1" ht="25.5" customHeight="1">
      <c r="B7" s="20" t="s">
        <v>39</v>
      </c>
      <c r="C7" s="20" t="s">
        <v>40</v>
      </c>
      <c r="D7" s="20" t="s">
        <v>41</v>
      </c>
      <c r="E7" s="20" t="s">
        <v>42</v>
      </c>
      <c r="F7" s="20" t="s">
        <v>43</v>
      </c>
      <c r="G7" s="20" t="s">
        <v>44</v>
      </c>
      <c r="H7" s="20" t="s">
        <v>45</v>
      </c>
      <c r="I7" s="20" t="s">
        <v>46</v>
      </c>
      <c r="J7" s="20" t="s">
        <v>47</v>
      </c>
      <c r="K7" s="20" t="s">
        <v>48</v>
      </c>
      <c r="L7" s="20" t="s">
        <v>49</v>
      </c>
      <c r="M7" s="20" t="s">
        <v>50</v>
      </c>
    </row>
    <row r="8" spans="1:21" s="21" customFormat="1" ht="12.75">
      <c r="A8" s="21" t="s">
        <v>51</v>
      </c>
      <c r="B8" s="22">
        <v>8112595340.3000002</v>
      </c>
      <c r="C8" s="22">
        <v>7660141370.250001</v>
      </c>
      <c r="D8" s="22">
        <v>7806255643.6100016</v>
      </c>
      <c r="E8" s="22">
        <v>7719668478.1800003</v>
      </c>
      <c r="F8" s="22">
        <v>8432717180</v>
      </c>
      <c r="G8" s="22">
        <v>8751738201</v>
      </c>
      <c r="H8" s="22">
        <v>9055206456</v>
      </c>
      <c r="I8" s="22">
        <v>9021797255</v>
      </c>
      <c r="J8" s="22">
        <v>9264489981</v>
      </c>
      <c r="K8" s="22">
        <v>9484702375.8600121</v>
      </c>
      <c r="L8" s="22">
        <v>11149372523</v>
      </c>
      <c r="M8" s="22">
        <v>12333977746</v>
      </c>
    </row>
    <row r="9" spans="1:21" s="21" customFormat="1">
      <c r="A9" s="21" t="s">
        <v>52</v>
      </c>
      <c r="B9" s="22">
        <v>2318507905.25</v>
      </c>
      <c r="C9" s="22">
        <v>2465689313.1399999</v>
      </c>
      <c r="D9" s="22">
        <v>3026960878.6999998</v>
      </c>
      <c r="E9" s="22">
        <v>3517694236.7600002</v>
      </c>
      <c r="F9" s="22">
        <v>3403784494.8699999</v>
      </c>
      <c r="G9" s="22">
        <v>3557689464.0100002</v>
      </c>
      <c r="H9" s="22">
        <v>3492782813.3099999</v>
      </c>
      <c r="I9" s="22">
        <v>3515055562</v>
      </c>
      <c r="J9" s="22">
        <v>3654214482</v>
      </c>
      <c r="K9" s="22">
        <v>3758602331.8499999</v>
      </c>
      <c r="L9" s="22">
        <v>3804844136</v>
      </c>
      <c r="M9" s="22">
        <v>3928908734</v>
      </c>
    </row>
    <row r="10" spans="1:21" s="21" customFormat="1">
      <c r="A10" s="21" t="s">
        <v>53</v>
      </c>
      <c r="B10" s="22">
        <v>2408696564.5300002</v>
      </c>
      <c r="C10" s="22">
        <v>3143872656.8899984</v>
      </c>
      <c r="D10" s="22">
        <v>3380395605.789999</v>
      </c>
      <c r="E10" s="22">
        <v>1405791603.1599979</v>
      </c>
      <c r="F10" s="22">
        <v>1466595537</v>
      </c>
      <c r="G10" s="22">
        <v>813518995.89999998</v>
      </c>
      <c r="H10" s="22">
        <v>1223240332.1900008</v>
      </c>
      <c r="I10" s="22">
        <v>1633878868</v>
      </c>
      <c r="J10" s="22">
        <v>1660181171</v>
      </c>
      <c r="K10" s="22">
        <v>1575703389.5200002</v>
      </c>
      <c r="L10" s="22">
        <v>1873523128</v>
      </c>
      <c r="M10" s="22">
        <v>1875081172</v>
      </c>
    </row>
    <row r="11" spans="1:21" s="21" customFormat="1" ht="12.75">
      <c r="A11" s="21" t="s">
        <v>54</v>
      </c>
      <c r="B11" s="23">
        <v>-1678212.06</v>
      </c>
      <c r="C11" s="23">
        <v>647161.53</v>
      </c>
      <c r="D11" s="23">
        <v>746399</v>
      </c>
      <c r="E11" s="23">
        <v>-145995.47</v>
      </c>
      <c r="F11" s="23">
        <v>8462</v>
      </c>
      <c r="G11" s="23">
        <v>621427271.10000002</v>
      </c>
      <c r="H11" s="23">
        <v>-115427.15999999992</v>
      </c>
      <c r="I11" s="23">
        <v>-125193</v>
      </c>
      <c r="J11" s="23">
        <v>-108968.17</v>
      </c>
      <c r="K11" s="23">
        <v>-169819.36</v>
      </c>
      <c r="L11" s="23">
        <v>-77863</v>
      </c>
      <c r="M11" s="23">
        <v>-25991.31</v>
      </c>
    </row>
    <row r="12" spans="1:21" s="21" customFormat="1" ht="12.75">
      <c r="A12" s="24" t="s">
        <v>55</v>
      </c>
      <c r="B12" s="22">
        <v>12838121598.02</v>
      </c>
      <c r="C12" s="22">
        <v>13270350501.809999</v>
      </c>
      <c r="D12" s="22">
        <v>14214358527.1</v>
      </c>
      <c r="E12" s="22">
        <v>12643008322.629999</v>
      </c>
      <c r="F12" s="22">
        <v>13303105673.869999</v>
      </c>
      <c r="G12" s="22">
        <v>13744373932.01</v>
      </c>
      <c r="H12" s="22">
        <v>13771114174.34</v>
      </c>
      <c r="I12" s="22">
        <v>14170606492</v>
      </c>
      <c r="J12" s="22">
        <v>14578760441</v>
      </c>
      <c r="K12" s="22">
        <v>14818838277.870012</v>
      </c>
      <c r="L12" s="22">
        <v>16827661924</v>
      </c>
      <c r="M12" s="22">
        <v>18137941660.689999</v>
      </c>
    </row>
    <row r="13" spans="1:21" s="21" customFormat="1" ht="12.75">
      <c r="B13" s="25"/>
      <c r="C13" s="25"/>
      <c r="D13" s="25"/>
      <c r="E13" s="25"/>
      <c r="F13" s="25"/>
      <c r="G13" s="25"/>
      <c r="H13" s="25"/>
      <c r="I13" s="25"/>
      <c r="J13" s="25"/>
      <c r="K13" s="25"/>
      <c r="L13" s="25"/>
      <c r="M13" s="25"/>
      <c r="P13" s="26"/>
      <c r="S13" s="26"/>
    </row>
    <row r="14" spans="1:21" s="21" customFormat="1" ht="12.75">
      <c r="A14" s="21" t="s">
        <v>51</v>
      </c>
      <c r="B14" s="27">
        <v>0.63191451166432255</v>
      </c>
      <c r="C14" s="27">
        <v>0.57723730576710852</v>
      </c>
      <c r="D14" s="27">
        <v>0.54918100093839595</v>
      </c>
      <c r="E14" s="27">
        <v>0.61058794562069496</v>
      </c>
      <c r="F14" s="27">
        <v>0.63389086629324232</v>
      </c>
      <c r="G14" s="27">
        <v>0.63675058931695783</v>
      </c>
      <c r="H14" s="27">
        <v>0.65755075016898434</v>
      </c>
      <c r="I14" s="27">
        <v>0.63665569007884348</v>
      </c>
      <c r="J14" s="27">
        <v>0.63547857984862544</v>
      </c>
      <c r="K14" s="27">
        <v>0.64004358492960733</v>
      </c>
      <c r="L14" s="27">
        <v>0.66256218917130183</v>
      </c>
      <c r="M14" s="27">
        <v>0.68000978152505509</v>
      </c>
      <c r="P14" s="26"/>
      <c r="S14" s="26"/>
    </row>
    <row r="15" spans="1:21" s="21" customFormat="1">
      <c r="A15" s="21" t="s">
        <v>52</v>
      </c>
      <c r="B15" s="27">
        <v>0.18059557136517379</v>
      </c>
      <c r="C15" s="27">
        <v>0.18580438495604876</v>
      </c>
      <c r="D15" s="27">
        <v>0.21295093077390931</v>
      </c>
      <c r="E15" s="27">
        <v>0.27823237531716261</v>
      </c>
      <c r="F15" s="27">
        <v>0.25586389962726702</v>
      </c>
      <c r="G15" s="27">
        <v>0.25884696397296852</v>
      </c>
      <c r="H15" s="27">
        <v>0.25363109833321795</v>
      </c>
      <c r="I15" s="27">
        <v>0.24805258433959201</v>
      </c>
      <c r="J15" s="27">
        <v>0.25065330463372004</v>
      </c>
      <c r="K15" s="27">
        <v>0.25363677377213695</v>
      </c>
      <c r="L15" s="27">
        <v>0.22610652348401672</v>
      </c>
      <c r="M15" s="27">
        <v>0.21661271204301236</v>
      </c>
    </row>
    <row r="16" spans="1:21" s="21" customFormat="1">
      <c r="A16" s="21" t="s">
        <v>53</v>
      </c>
      <c r="B16" s="27">
        <v>0.18762063796790093</v>
      </c>
      <c r="C16" s="27">
        <v>0.2369095417985525</v>
      </c>
      <c r="D16" s="27">
        <v>0.23781555807426677</v>
      </c>
      <c r="E16" s="27">
        <v>0.11119122658835402</v>
      </c>
      <c r="F16" s="27">
        <v>0.1102445979874227</v>
      </c>
      <c r="G16" s="27">
        <v>5.9189236259452493E-2</v>
      </c>
      <c r="H16" s="27">
        <v>8.8826533329401158E-2</v>
      </c>
      <c r="I16" s="27">
        <v>0.11530056027752972</v>
      </c>
      <c r="J16" s="27">
        <v>0.11387670287324669</v>
      </c>
      <c r="K16" s="27">
        <v>0.10633110099278877</v>
      </c>
      <c r="L16" s="27">
        <v>0.11133591442836976</v>
      </c>
      <c r="M16" s="27">
        <v>0.10337893941206273</v>
      </c>
    </row>
    <row r="17" spans="1:13" s="21" customFormat="1" ht="12.75">
      <c r="A17" s="21" t="s">
        <v>54</v>
      </c>
      <c r="B17" s="28">
        <v>-1.3072099739722262E-4</v>
      </c>
      <c r="C17" s="28">
        <v>4.8767478290172586E-5</v>
      </c>
      <c r="D17" s="28">
        <v>5.2510213427990664E-5</v>
      </c>
      <c r="E17" s="28">
        <v>-1.1547526211675389E-5</v>
      </c>
      <c r="F17" s="28">
        <v>6.3609206808159739E-7</v>
      </c>
      <c r="G17" s="28">
        <v>4.521321045062119E-2</v>
      </c>
      <c r="H17" s="28">
        <v>-8.3818316033627625E-6</v>
      </c>
      <c r="I17" s="28">
        <v>-8.8346959652487397E-6</v>
      </c>
      <c r="J17" s="28">
        <v>-7.4744468462179872E-6</v>
      </c>
      <c r="K17" s="28">
        <v>-1.1459694533113496E-5</v>
      </c>
      <c r="L17" s="28">
        <v>-4.6270836882543964E-6</v>
      </c>
      <c r="M17" s="28">
        <v>-1.4329801300624124E-6</v>
      </c>
    </row>
    <row r="18" spans="1:13" s="21" customFormat="1">
      <c r="A18" s="29" t="s">
        <v>56</v>
      </c>
      <c r="B18" s="27">
        <v>1</v>
      </c>
      <c r="C18" s="27">
        <v>1</v>
      </c>
      <c r="D18" s="27">
        <v>1</v>
      </c>
      <c r="E18" s="27">
        <v>1</v>
      </c>
      <c r="F18" s="27">
        <v>1.0000000000000002</v>
      </c>
      <c r="G18" s="27">
        <v>1</v>
      </c>
      <c r="H18" s="27">
        <v>1</v>
      </c>
      <c r="I18" s="27">
        <v>1</v>
      </c>
      <c r="J18" s="27">
        <v>1.000001112908746</v>
      </c>
      <c r="K18" s="27">
        <v>1</v>
      </c>
      <c r="L18" s="27">
        <v>1</v>
      </c>
      <c r="M18" s="27">
        <v>1</v>
      </c>
    </row>
    <row r="19" spans="1:13" s="21" customFormat="1" ht="12.75">
      <c r="D19" s="25"/>
      <c r="E19" s="25"/>
      <c r="F19" s="25"/>
      <c r="G19" s="25"/>
      <c r="H19" s="25"/>
      <c r="I19" s="25"/>
      <c r="J19" s="25"/>
    </row>
    <row r="21" spans="1:13" s="31" customFormat="1" ht="11.25">
      <c r="A21" s="30" t="s">
        <v>57</v>
      </c>
      <c r="B21" s="31" t="s">
        <v>58</v>
      </c>
      <c r="D21" s="32"/>
      <c r="E21" s="32"/>
      <c r="F21" s="32"/>
      <c r="G21" s="32"/>
      <c r="H21" s="32"/>
      <c r="I21" s="32"/>
      <c r="J21" s="32"/>
    </row>
    <row r="22" spans="1:13" s="31" customFormat="1" ht="11.25">
      <c r="B22" s="31" t="s">
        <v>59</v>
      </c>
      <c r="D22" s="32"/>
      <c r="E22" s="32"/>
      <c r="F22" s="32"/>
      <c r="G22" s="33"/>
      <c r="H22" s="33"/>
      <c r="I22" s="32"/>
      <c r="J22" s="32"/>
    </row>
    <row r="23" spans="1:13" s="31" customFormat="1" ht="11.25">
      <c r="B23" s="31" t="s">
        <v>60</v>
      </c>
      <c r="D23" s="32"/>
      <c r="E23" s="32"/>
      <c r="F23" s="32"/>
      <c r="G23" s="32"/>
      <c r="H23" s="32"/>
      <c r="I23" s="32"/>
      <c r="J23" s="32"/>
    </row>
    <row r="24" spans="1:13" s="31" customFormat="1" ht="11.25">
      <c r="B24" s="31" t="s">
        <v>61</v>
      </c>
      <c r="D24" s="32"/>
      <c r="E24" s="32"/>
      <c r="F24" s="32"/>
      <c r="G24" s="32"/>
      <c r="H24" s="32"/>
      <c r="I24" s="32"/>
      <c r="J24" s="32"/>
    </row>
    <row r="25" spans="1:13" s="31" customFormat="1" ht="11.25">
      <c r="B25" s="31" t="s">
        <v>62</v>
      </c>
      <c r="D25" s="32"/>
      <c r="E25" s="32"/>
      <c r="F25" s="32"/>
      <c r="G25" s="32"/>
      <c r="H25" s="32"/>
      <c r="I25" s="32"/>
      <c r="J25" s="32"/>
    </row>
    <row r="26" spans="1:13" s="31" customFormat="1" ht="11.25">
      <c r="B26" s="31" t="s">
        <v>63</v>
      </c>
      <c r="D26" s="32"/>
      <c r="E26" s="32"/>
      <c r="F26" s="32"/>
      <c r="G26" s="32"/>
      <c r="H26" s="32"/>
      <c r="I26" s="32"/>
      <c r="J26" s="32"/>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37"/>
  <sheetViews>
    <sheetView showGridLines="0" workbookViewId="0"/>
  </sheetViews>
  <sheetFormatPr defaultRowHeight="14.25"/>
  <cols>
    <col min="1" max="1" width="13.140625" style="34" customWidth="1"/>
    <col min="2" max="2" width="18.28515625" style="35" customWidth="1"/>
    <col min="3" max="3" width="9" style="35" customWidth="1"/>
    <col min="4" max="4" width="13.28515625" style="35" customWidth="1"/>
    <col min="5" max="5" width="5.42578125" style="35" customWidth="1"/>
    <col min="6" max="6" width="17.5703125" style="35" bestFit="1" customWidth="1"/>
    <col min="7" max="7" width="9.28515625" style="35" bestFit="1" customWidth="1"/>
    <col min="8" max="8" width="5.7109375" style="35" customWidth="1"/>
    <col min="9" max="9" width="15.5703125" style="35" customWidth="1"/>
    <col min="10" max="10" width="9.28515625" style="35" bestFit="1" customWidth="1"/>
    <col min="11" max="251" width="9.140625" style="34"/>
    <col min="252" max="252" width="13.140625" style="34" customWidth="1"/>
    <col min="253" max="253" width="18.28515625" style="34" customWidth="1"/>
    <col min="254" max="254" width="14.28515625" style="34" customWidth="1"/>
    <col min="255" max="255" width="12.85546875" style="34" customWidth="1"/>
    <col min="256" max="256" width="3.5703125" style="34" customWidth="1"/>
    <col min="257" max="257" width="16.5703125" style="34" bestFit="1" customWidth="1"/>
    <col min="258" max="258" width="9.140625" style="34"/>
    <col min="259" max="259" width="3.5703125" style="34" customWidth="1"/>
    <col min="260" max="260" width="15.42578125" style="34" customWidth="1"/>
    <col min="261" max="262" width="9.140625" style="34"/>
    <col min="263" max="263" width="23.7109375" style="34" customWidth="1"/>
    <col min="264" max="507" width="9.140625" style="34"/>
    <col min="508" max="508" width="13.140625" style="34" customWidth="1"/>
    <col min="509" max="509" width="18.28515625" style="34" customWidth="1"/>
    <col min="510" max="510" width="14.28515625" style="34" customWidth="1"/>
    <col min="511" max="511" width="12.85546875" style="34" customWidth="1"/>
    <col min="512" max="512" width="3.5703125" style="34" customWidth="1"/>
    <col min="513" max="513" width="16.5703125" style="34" bestFit="1" customWidth="1"/>
    <col min="514" max="514" width="9.140625" style="34"/>
    <col min="515" max="515" width="3.5703125" style="34" customWidth="1"/>
    <col min="516" max="516" width="15.42578125" style="34" customWidth="1"/>
    <col min="517" max="518" width="9.140625" style="34"/>
    <col min="519" max="519" width="23.7109375" style="34" customWidth="1"/>
    <col min="520" max="763" width="9.140625" style="34"/>
    <col min="764" max="764" width="13.140625" style="34" customWidth="1"/>
    <col min="765" max="765" width="18.28515625" style="34" customWidth="1"/>
    <col min="766" max="766" width="14.28515625" style="34" customWidth="1"/>
    <col min="767" max="767" width="12.85546875" style="34" customWidth="1"/>
    <col min="768" max="768" width="3.5703125" style="34" customWidth="1"/>
    <col min="769" max="769" width="16.5703125" style="34" bestFit="1" customWidth="1"/>
    <col min="770" max="770" width="9.140625" style="34"/>
    <col min="771" max="771" width="3.5703125" style="34" customWidth="1"/>
    <col min="772" max="772" width="15.42578125" style="34" customWidth="1"/>
    <col min="773" max="774" width="9.140625" style="34"/>
    <col min="775" max="775" width="23.7109375" style="34" customWidth="1"/>
    <col min="776" max="1019" width="9.140625" style="34"/>
    <col min="1020" max="1020" width="13.140625" style="34" customWidth="1"/>
    <col min="1021" max="1021" width="18.28515625" style="34" customWidth="1"/>
    <col min="1022" max="1022" width="14.28515625" style="34" customWidth="1"/>
    <col min="1023" max="1023" width="12.85546875" style="34" customWidth="1"/>
    <col min="1024" max="1024" width="3.5703125" style="34" customWidth="1"/>
    <col min="1025" max="1025" width="16.5703125" style="34" bestFit="1" customWidth="1"/>
    <col min="1026" max="1026" width="9.140625" style="34"/>
    <col min="1027" max="1027" width="3.5703125" style="34" customWidth="1"/>
    <col min="1028" max="1028" width="15.42578125" style="34" customWidth="1"/>
    <col min="1029" max="1030" width="9.140625" style="34"/>
    <col min="1031" max="1031" width="23.7109375" style="34" customWidth="1"/>
    <col min="1032" max="1275" width="9.140625" style="34"/>
    <col min="1276" max="1276" width="13.140625" style="34" customWidth="1"/>
    <col min="1277" max="1277" width="18.28515625" style="34" customWidth="1"/>
    <col min="1278" max="1278" width="14.28515625" style="34" customWidth="1"/>
    <col min="1279" max="1279" width="12.85546875" style="34" customWidth="1"/>
    <col min="1280" max="1280" width="3.5703125" style="34" customWidth="1"/>
    <col min="1281" max="1281" width="16.5703125" style="34" bestFit="1" customWidth="1"/>
    <col min="1282" max="1282" width="9.140625" style="34"/>
    <col min="1283" max="1283" width="3.5703125" style="34" customWidth="1"/>
    <col min="1284" max="1284" width="15.42578125" style="34" customWidth="1"/>
    <col min="1285" max="1286" width="9.140625" style="34"/>
    <col min="1287" max="1287" width="23.7109375" style="34" customWidth="1"/>
    <col min="1288" max="1531" width="9.140625" style="34"/>
    <col min="1532" max="1532" width="13.140625" style="34" customWidth="1"/>
    <col min="1533" max="1533" width="18.28515625" style="34" customWidth="1"/>
    <col min="1534" max="1534" width="14.28515625" style="34" customWidth="1"/>
    <col min="1535" max="1535" width="12.85546875" style="34" customWidth="1"/>
    <col min="1536" max="1536" width="3.5703125" style="34" customWidth="1"/>
    <col min="1537" max="1537" width="16.5703125" style="34" bestFit="1" customWidth="1"/>
    <col min="1538" max="1538" width="9.140625" style="34"/>
    <col min="1539" max="1539" width="3.5703125" style="34" customWidth="1"/>
    <col min="1540" max="1540" width="15.42578125" style="34" customWidth="1"/>
    <col min="1541" max="1542" width="9.140625" style="34"/>
    <col min="1543" max="1543" width="23.7109375" style="34" customWidth="1"/>
    <col min="1544" max="1787" width="9.140625" style="34"/>
    <col min="1788" max="1788" width="13.140625" style="34" customWidth="1"/>
    <col min="1789" max="1789" width="18.28515625" style="34" customWidth="1"/>
    <col min="1790" max="1790" width="14.28515625" style="34" customWidth="1"/>
    <col min="1791" max="1791" width="12.85546875" style="34" customWidth="1"/>
    <col min="1792" max="1792" width="3.5703125" style="34" customWidth="1"/>
    <col min="1793" max="1793" width="16.5703125" style="34" bestFit="1" customWidth="1"/>
    <col min="1794" max="1794" width="9.140625" style="34"/>
    <col min="1795" max="1795" width="3.5703125" style="34" customWidth="1"/>
    <col min="1796" max="1796" width="15.42578125" style="34" customWidth="1"/>
    <col min="1797" max="1798" width="9.140625" style="34"/>
    <col min="1799" max="1799" width="23.7109375" style="34" customWidth="1"/>
    <col min="1800" max="2043" width="9.140625" style="34"/>
    <col min="2044" max="2044" width="13.140625" style="34" customWidth="1"/>
    <col min="2045" max="2045" width="18.28515625" style="34" customWidth="1"/>
    <col min="2046" max="2046" width="14.28515625" style="34" customWidth="1"/>
    <col min="2047" max="2047" width="12.85546875" style="34" customWidth="1"/>
    <col min="2048" max="2048" width="3.5703125" style="34" customWidth="1"/>
    <col min="2049" max="2049" width="16.5703125" style="34" bestFit="1" customWidth="1"/>
    <col min="2050" max="2050" width="9.140625" style="34"/>
    <col min="2051" max="2051" width="3.5703125" style="34" customWidth="1"/>
    <col min="2052" max="2052" width="15.42578125" style="34" customWidth="1"/>
    <col min="2053" max="2054" width="9.140625" style="34"/>
    <col min="2055" max="2055" width="23.7109375" style="34" customWidth="1"/>
    <col min="2056" max="2299" width="9.140625" style="34"/>
    <col min="2300" max="2300" width="13.140625" style="34" customWidth="1"/>
    <col min="2301" max="2301" width="18.28515625" style="34" customWidth="1"/>
    <col min="2302" max="2302" width="14.28515625" style="34" customWidth="1"/>
    <col min="2303" max="2303" width="12.85546875" style="34" customWidth="1"/>
    <col min="2304" max="2304" width="3.5703125" style="34" customWidth="1"/>
    <col min="2305" max="2305" width="16.5703125" style="34" bestFit="1" customWidth="1"/>
    <col min="2306" max="2306" width="9.140625" style="34"/>
    <col min="2307" max="2307" width="3.5703125" style="34" customWidth="1"/>
    <col min="2308" max="2308" width="15.42578125" style="34" customWidth="1"/>
    <col min="2309" max="2310" width="9.140625" style="34"/>
    <col min="2311" max="2311" width="23.7109375" style="34" customWidth="1"/>
    <col min="2312" max="2555" width="9.140625" style="34"/>
    <col min="2556" max="2556" width="13.140625" style="34" customWidth="1"/>
    <col min="2557" max="2557" width="18.28515625" style="34" customWidth="1"/>
    <col min="2558" max="2558" width="14.28515625" style="34" customWidth="1"/>
    <col min="2559" max="2559" width="12.85546875" style="34" customWidth="1"/>
    <col min="2560" max="2560" width="3.5703125" style="34" customWidth="1"/>
    <col min="2561" max="2561" width="16.5703125" style="34" bestFit="1" customWidth="1"/>
    <col min="2562" max="2562" width="9.140625" style="34"/>
    <col min="2563" max="2563" width="3.5703125" style="34" customWidth="1"/>
    <col min="2564" max="2564" width="15.42578125" style="34" customWidth="1"/>
    <col min="2565" max="2566" width="9.140625" style="34"/>
    <col min="2567" max="2567" width="23.7109375" style="34" customWidth="1"/>
    <col min="2568" max="2811" width="9.140625" style="34"/>
    <col min="2812" max="2812" width="13.140625" style="34" customWidth="1"/>
    <col min="2813" max="2813" width="18.28515625" style="34" customWidth="1"/>
    <col min="2814" max="2814" width="14.28515625" style="34" customWidth="1"/>
    <col min="2815" max="2815" width="12.85546875" style="34" customWidth="1"/>
    <col min="2816" max="2816" width="3.5703125" style="34" customWidth="1"/>
    <col min="2817" max="2817" width="16.5703125" style="34" bestFit="1" customWidth="1"/>
    <col min="2818" max="2818" width="9.140625" style="34"/>
    <col min="2819" max="2819" width="3.5703125" style="34" customWidth="1"/>
    <col min="2820" max="2820" width="15.42578125" style="34" customWidth="1"/>
    <col min="2821" max="2822" width="9.140625" style="34"/>
    <col min="2823" max="2823" width="23.7109375" style="34" customWidth="1"/>
    <col min="2824" max="3067" width="9.140625" style="34"/>
    <col min="3068" max="3068" width="13.140625" style="34" customWidth="1"/>
    <col min="3069" max="3069" width="18.28515625" style="34" customWidth="1"/>
    <col min="3070" max="3070" width="14.28515625" style="34" customWidth="1"/>
    <col min="3071" max="3071" width="12.85546875" style="34" customWidth="1"/>
    <col min="3072" max="3072" width="3.5703125" style="34" customWidth="1"/>
    <col min="3073" max="3073" width="16.5703125" style="34" bestFit="1" customWidth="1"/>
    <col min="3074" max="3074" width="9.140625" style="34"/>
    <col min="3075" max="3075" width="3.5703125" style="34" customWidth="1"/>
    <col min="3076" max="3076" width="15.42578125" style="34" customWidth="1"/>
    <col min="3077" max="3078" width="9.140625" style="34"/>
    <col min="3079" max="3079" width="23.7109375" style="34" customWidth="1"/>
    <col min="3080" max="3323" width="9.140625" style="34"/>
    <col min="3324" max="3324" width="13.140625" style="34" customWidth="1"/>
    <col min="3325" max="3325" width="18.28515625" style="34" customWidth="1"/>
    <col min="3326" max="3326" width="14.28515625" style="34" customWidth="1"/>
    <col min="3327" max="3327" width="12.85546875" style="34" customWidth="1"/>
    <col min="3328" max="3328" width="3.5703125" style="34" customWidth="1"/>
    <col min="3329" max="3329" width="16.5703125" style="34" bestFit="1" customWidth="1"/>
    <col min="3330" max="3330" width="9.140625" style="34"/>
    <col min="3331" max="3331" width="3.5703125" style="34" customWidth="1"/>
    <col min="3332" max="3332" width="15.42578125" style="34" customWidth="1"/>
    <col min="3333" max="3334" width="9.140625" style="34"/>
    <col min="3335" max="3335" width="23.7109375" style="34" customWidth="1"/>
    <col min="3336" max="3579" width="9.140625" style="34"/>
    <col min="3580" max="3580" width="13.140625" style="34" customWidth="1"/>
    <col min="3581" max="3581" width="18.28515625" style="34" customWidth="1"/>
    <col min="3582" max="3582" width="14.28515625" style="34" customWidth="1"/>
    <col min="3583" max="3583" width="12.85546875" style="34" customWidth="1"/>
    <col min="3584" max="3584" width="3.5703125" style="34" customWidth="1"/>
    <col min="3585" max="3585" width="16.5703125" style="34" bestFit="1" customWidth="1"/>
    <col min="3586" max="3586" width="9.140625" style="34"/>
    <col min="3587" max="3587" width="3.5703125" style="34" customWidth="1"/>
    <col min="3588" max="3588" width="15.42578125" style="34" customWidth="1"/>
    <col min="3589" max="3590" width="9.140625" style="34"/>
    <col min="3591" max="3591" width="23.7109375" style="34" customWidth="1"/>
    <col min="3592" max="3835" width="9.140625" style="34"/>
    <col min="3836" max="3836" width="13.140625" style="34" customWidth="1"/>
    <col min="3837" max="3837" width="18.28515625" style="34" customWidth="1"/>
    <col min="3838" max="3838" width="14.28515625" style="34" customWidth="1"/>
    <col min="3839" max="3839" width="12.85546875" style="34" customWidth="1"/>
    <col min="3840" max="3840" width="3.5703125" style="34" customWidth="1"/>
    <col min="3841" max="3841" width="16.5703125" style="34" bestFit="1" customWidth="1"/>
    <col min="3842" max="3842" width="9.140625" style="34"/>
    <col min="3843" max="3843" width="3.5703125" style="34" customWidth="1"/>
    <col min="3844" max="3844" width="15.42578125" style="34" customWidth="1"/>
    <col min="3845" max="3846" width="9.140625" style="34"/>
    <col min="3847" max="3847" width="23.7109375" style="34" customWidth="1"/>
    <col min="3848" max="4091" width="9.140625" style="34"/>
    <col min="4092" max="4092" width="13.140625" style="34" customWidth="1"/>
    <col min="4093" max="4093" width="18.28515625" style="34" customWidth="1"/>
    <col min="4094" max="4094" width="14.28515625" style="34" customWidth="1"/>
    <col min="4095" max="4095" width="12.85546875" style="34" customWidth="1"/>
    <col min="4096" max="4096" width="3.5703125" style="34" customWidth="1"/>
    <col min="4097" max="4097" width="16.5703125" style="34" bestFit="1" customWidth="1"/>
    <col min="4098" max="4098" width="9.140625" style="34"/>
    <col min="4099" max="4099" width="3.5703125" style="34" customWidth="1"/>
    <col min="4100" max="4100" width="15.42578125" style="34" customWidth="1"/>
    <col min="4101" max="4102" width="9.140625" style="34"/>
    <col min="4103" max="4103" width="23.7109375" style="34" customWidth="1"/>
    <col min="4104" max="4347" width="9.140625" style="34"/>
    <col min="4348" max="4348" width="13.140625" style="34" customWidth="1"/>
    <col min="4349" max="4349" width="18.28515625" style="34" customWidth="1"/>
    <col min="4350" max="4350" width="14.28515625" style="34" customWidth="1"/>
    <col min="4351" max="4351" width="12.85546875" style="34" customWidth="1"/>
    <col min="4352" max="4352" width="3.5703125" style="34" customWidth="1"/>
    <col min="4353" max="4353" width="16.5703125" style="34" bestFit="1" customWidth="1"/>
    <col min="4354" max="4354" width="9.140625" style="34"/>
    <col min="4355" max="4355" width="3.5703125" style="34" customWidth="1"/>
    <col min="4356" max="4356" width="15.42578125" style="34" customWidth="1"/>
    <col min="4357" max="4358" width="9.140625" style="34"/>
    <col min="4359" max="4359" width="23.7109375" style="34" customWidth="1"/>
    <col min="4360" max="4603" width="9.140625" style="34"/>
    <col min="4604" max="4604" width="13.140625" style="34" customWidth="1"/>
    <col min="4605" max="4605" width="18.28515625" style="34" customWidth="1"/>
    <col min="4606" max="4606" width="14.28515625" style="34" customWidth="1"/>
    <col min="4607" max="4607" width="12.85546875" style="34" customWidth="1"/>
    <col min="4608" max="4608" width="3.5703125" style="34" customWidth="1"/>
    <col min="4609" max="4609" width="16.5703125" style="34" bestFit="1" customWidth="1"/>
    <col min="4610" max="4610" width="9.140625" style="34"/>
    <col min="4611" max="4611" width="3.5703125" style="34" customWidth="1"/>
    <col min="4612" max="4612" width="15.42578125" style="34" customWidth="1"/>
    <col min="4613" max="4614" width="9.140625" style="34"/>
    <col min="4615" max="4615" width="23.7109375" style="34" customWidth="1"/>
    <col min="4616" max="4859" width="9.140625" style="34"/>
    <col min="4860" max="4860" width="13.140625" style="34" customWidth="1"/>
    <col min="4861" max="4861" width="18.28515625" style="34" customWidth="1"/>
    <col min="4862" max="4862" width="14.28515625" style="34" customWidth="1"/>
    <col min="4863" max="4863" width="12.85546875" style="34" customWidth="1"/>
    <col min="4864" max="4864" width="3.5703125" style="34" customWidth="1"/>
    <col min="4865" max="4865" width="16.5703125" style="34" bestFit="1" customWidth="1"/>
    <col min="4866" max="4866" width="9.140625" style="34"/>
    <col min="4867" max="4867" width="3.5703125" style="34" customWidth="1"/>
    <col min="4868" max="4868" width="15.42578125" style="34" customWidth="1"/>
    <col min="4869" max="4870" width="9.140625" style="34"/>
    <col min="4871" max="4871" width="23.7109375" style="34" customWidth="1"/>
    <col min="4872" max="5115" width="9.140625" style="34"/>
    <col min="5116" max="5116" width="13.140625" style="34" customWidth="1"/>
    <col min="5117" max="5117" width="18.28515625" style="34" customWidth="1"/>
    <col min="5118" max="5118" width="14.28515625" style="34" customWidth="1"/>
    <col min="5119" max="5119" width="12.85546875" style="34" customWidth="1"/>
    <col min="5120" max="5120" width="3.5703125" style="34" customWidth="1"/>
    <col min="5121" max="5121" width="16.5703125" style="34" bestFit="1" customWidth="1"/>
    <col min="5122" max="5122" width="9.140625" style="34"/>
    <col min="5123" max="5123" width="3.5703125" style="34" customWidth="1"/>
    <col min="5124" max="5124" width="15.42578125" style="34" customWidth="1"/>
    <col min="5125" max="5126" width="9.140625" style="34"/>
    <col min="5127" max="5127" width="23.7109375" style="34" customWidth="1"/>
    <col min="5128" max="5371" width="9.140625" style="34"/>
    <col min="5372" max="5372" width="13.140625" style="34" customWidth="1"/>
    <col min="5373" max="5373" width="18.28515625" style="34" customWidth="1"/>
    <col min="5374" max="5374" width="14.28515625" style="34" customWidth="1"/>
    <col min="5375" max="5375" width="12.85546875" style="34" customWidth="1"/>
    <col min="5376" max="5376" width="3.5703125" style="34" customWidth="1"/>
    <col min="5377" max="5377" width="16.5703125" style="34" bestFit="1" customWidth="1"/>
    <col min="5378" max="5378" width="9.140625" style="34"/>
    <col min="5379" max="5379" width="3.5703125" style="34" customWidth="1"/>
    <col min="5380" max="5380" width="15.42578125" style="34" customWidth="1"/>
    <col min="5381" max="5382" width="9.140625" style="34"/>
    <col min="5383" max="5383" width="23.7109375" style="34" customWidth="1"/>
    <col min="5384" max="5627" width="9.140625" style="34"/>
    <col min="5628" max="5628" width="13.140625" style="34" customWidth="1"/>
    <col min="5629" max="5629" width="18.28515625" style="34" customWidth="1"/>
    <col min="5630" max="5630" width="14.28515625" style="34" customWidth="1"/>
    <col min="5631" max="5631" width="12.85546875" style="34" customWidth="1"/>
    <col min="5632" max="5632" width="3.5703125" style="34" customWidth="1"/>
    <col min="5633" max="5633" width="16.5703125" style="34" bestFit="1" customWidth="1"/>
    <col min="5634" max="5634" width="9.140625" style="34"/>
    <col min="5635" max="5635" width="3.5703125" style="34" customWidth="1"/>
    <col min="5636" max="5636" width="15.42578125" style="34" customWidth="1"/>
    <col min="5637" max="5638" width="9.140625" style="34"/>
    <col min="5639" max="5639" width="23.7109375" style="34" customWidth="1"/>
    <col min="5640" max="5883" width="9.140625" style="34"/>
    <col min="5884" max="5884" width="13.140625" style="34" customWidth="1"/>
    <col min="5885" max="5885" width="18.28515625" style="34" customWidth="1"/>
    <col min="5886" max="5886" width="14.28515625" style="34" customWidth="1"/>
    <col min="5887" max="5887" width="12.85546875" style="34" customWidth="1"/>
    <col min="5888" max="5888" width="3.5703125" style="34" customWidth="1"/>
    <col min="5889" max="5889" width="16.5703125" style="34" bestFit="1" customWidth="1"/>
    <col min="5890" max="5890" width="9.140625" style="34"/>
    <col min="5891" max="5891" width="3.5703125" style="34" customWidth="1"/>
    <col min="5892" max="5892" width="15.42578125" style="34" customWidth="1"/>
    <col min="5893" max="5894" width="9.140625" style="34"/>
    <col min="5895" max="5895" width="23.7109375" style="34" customWidth="1"/>
    <col min="5896" max="6139" width="9.140625" style="34"/>
    <col min="6140" max="6140" width="13.140625" style="34" customWidth="1"/>
    <col min="6141" max="6141" width="18.28515625" style="34" customWidth="1"/>
    <col min="6142" max="6142" width="14.28515625" style="34" customWidth="1"/>
    <col min="6143" max="6143" width="12.85546875" style="34" customWidth="1"/>
    <col min="6144" max="6144" width="3.5703125" style="34" customWidth="1"/>
    <col min="6145" max="6145" width="16.5703125" style="34" bestFit="1" customWidth="1"/>
    <col min="6146" max="6146" width="9.140625" style="34"/>
    <col min="6147" max="6147" width="3.5703125" style="34" customWidth="1"/>
    <col min="6148" max="6148" width="15.42578125" style="34" customWidth="1"/>
    <col min="6149" max="6150" width="9.140625" style="34"/>
    <col min="6151" max="6151" width="23.7109375" style="34" customWidth="1"/>
    <col min="6152" max="6395" width="9.140625" style="34"/>
    <col min="6396" max="6396" width="13.140625" style="34" customWidth="1"/>
    <col min="6397" max="6397" width="18.28515625" style="34" customWidth="1"/>
    <col min="6398" max="6398" width="14.28515625" style="34" customWidth="1"/>
    <col min="6399" max="6399" width="12.85546875" style="34" customWidth="1"/>
    <col min="6400" max="6400" width="3.5703125" style="34" customWidth="1"/>
    <col min="6401" max="6401" width="16.5703125" style="34" bestFit="1" customWidth="1"/>
    <col min="6402" max="6402" width="9.140625" style="34"/>
    <col min="6403" max="6403" width="3.5703125" style="34" customWidth="1"/>
    <col min="6404" max="6404" width="15.42578125" style="34" customWidth="1"/>
    <col min="6405" max="6406" width="9.140625" style="34"/>
    <col min="6407" max="6407" width="23.7109375" style="34" customWidth="1"/>
    <col min="6408" max="6651" width="9.140625" style="34"/>
    <col min="6652" max="6652" width="13.140625" style="34" customWidth="1"/>
    <col min="6653" max="6653" width="18.28515625" style="34" customWidth="1"/>
    <col min="6654" max="6654" width="14.28515625" style="34" customWidth="1"/>
    <col min="6655" max="6655" width="12.85546875" style="34" customWidth="1"/>
    <col min="6656" max="6656" width="3.5703125" style="34" customWidth="1"/>
    <col min="6657" max="6657" width="16.5703125" style="34" bestFit="1" customWidth="1"/>
    <col min="6658" max="6658" width="9.140625" style="34"/>
    <col min="6659" max="6659" width="3.5703125" style="34" customWidth="1"/>
    <col min="6660" max="6660" width="15.42578125" style="34" customWidth="1"/>
    <col min="6661" max="6662" width="9.140625" style="34"/>
    <col min="6663" max="6663" width="23.7109375" style="34" customWidth="1"/>
    <col min="6664" max="6907" width="9.140625" style="34"/>
    <col min="6908" max="6908" width="13.140625" style="34" customWidth="1"/>
    <col min="6909" max="6909" width="18.28515625" style="34" customWidth="1"/>
    <col min="6910" max="6910" width="14.28515625" style="34" customWidth="1"/>
    <col min="6911" max="6911" width="12.85546875" style="34" customWidth="1"/>
    <col min="6912" max="6912" width="3.5703125" style="34" customWidth="1"/>
    <col min="6913" max="6913" width="16.5703125" style="34" bestFit="1" customWidth="1"/>
    <col min="6914" max="6914" width="9.140625" style="34"/>
    <col min="6915" max="6915" width="3.5703125" style="34" customWidth="1"/>
    <col min="6916" max="6916" width="15.42578125" style="34" customWidth="1"/>
    <col min="6917" max="6918" width="9.140625" style="34"/>
    <col min="6919" max="6919" width="23.7109375" style="34" customWidth="1"/>
    <col min="6920" max="7163" width="9.140625" style="34"/>
    <col min="7164" max="7164" width="13.140625" style="34" customWidth="1"/>
    <col min="7165" max="7165" width="18.28515625" style="34" customWidth="1"/>
    <col min="7166" max="7166" width="14.28515625" style="34" customWidth="1"/>
    <col min="7167" max="7167" width="12.85546875" style="34" customWidth="1"/>
    <col min="7168" max="7168" width="3.5703125" style="34" customWidth="1"/>
    <col min="7169" max="7169" width="16.5703125" style="34" bestFit="1" customWidth="1"/>
    <col min="7170" max="7170" width="9.140625" style="34"/>
    <col min="7171" max="7171" width="3.5703125" style="34" customWidth="1"/>
    <col min="7172" max="7172" width="15.42578125" style="34" customWidth="1"/>
    <col min="7173" max="7174" width="9.140625" style="34"/>
    <col min="7175" max="7175" width="23.7109375" style="34" customWidth="1"/>
    <col min="7176" max="7419" width="9.140625" style="34"/>
    <col min="7420" max="7420" width="13.140625" style="34" customWidth="1"/>
    <col min="7421" max="7421" width="18.28515625" style="34" customWidth="1"/>
    <col min="7422" max="7422" width="14.28515625" style="34" customWidth="1"/>
    <col min="7423" max="7423" width="12.85546875" style="34" customWidth="1"/>
    <col min="7424" max="7424" width="3.5703125" style="34" customWidth="1"/>
    <col min="7425" max="7425" width="16.5703125" style="34" bestFit="1" customWidth="1"/>
    <col min="7426" max="7426" width="9.140625" style="34"/>
    <col min="7427" max="7427" width="3.5703125" style="34" customWidth="1"/>
    <col min="7428" max="7428" width="15.42578125" style="34" customWidth="1"/>
    <col min="7429" max="7430" width="9.140625" style="34"/>
    <col min="7431" max="7431" width="23.7109375" style="34" customWidth="1"/>
    <col min="7432" max="7675" width="9.140625" style="34"/>
    <col min="7676" max="7676" width="13.140625" style="34" customWidth="1"/>
    <col min="7677" max="7677" width="18.28515625" style="34" customWidth="1"/>
    <col min="7678" max="7678" width="14.28515625" style="34" customWidth="1"/>
    <col min="7679" max="7679" width="12.85546875" style="34" customWidth="1"/>
    <col min="7680" max="7680" width="3.5703125" style="34" customWidth="1"/>
    <col min="7681" max="7681" width="16.5703125" style="34" bestFit="1" customWidth="1"/>
    <col min="7682" max="7682" width="9.140625" style="34"/>
    <col min="7683" max="7683" width="3.5703125" style="34" customWidth="1"/>
    <col min="7684" max="7684" width="15.42578125" style="34" customWidth="1"/>
    <col min="7685" max="7686" width="9.140625" style="34"/>
    <col min="7687" max="7687" width="23.7109375" style="34" customWidth="1"/>
    <col min="7688" max="7931" width="9.140625" style="34"/>
    <col min="7932" max="7932" width="13.140625" style="34" customWidth="1"/>
    <col min="7933" max="7933" width="18.28515625" style="34" customWidth="1"/>
    <col min="7934" max="7934" width="14.28515625" style="34" customWidth="1"/>
    <col min="7935" max="7935" width="12.85546875" style="34" customWidth="1"/>
    <col min="7936" max="7936" width="3.5703125" style="34" customWidth="1"/>
    <col min="7937" max="7937" width="16.5703125" style="34" bestFit="1" customWidth="1"/>
    <col min="7938" max="7938" width="9.140625" style="34"/>
    <col min="7939" max="7939" width="3.5703125" style="34" customWidth="1"/>
    <col min="7940" max="7940" width="15.42578125" style="34" customWidth="1"/>
    <col min="7941" max="7942" width="9.140625" style="34"/>
    <col min="7943" max="7943" width="23.7109375" style="34" customWidth="1"/>
    <col min="7944" max="8187" width="9.140625" style="34"/>
    <col min="8188" max="8188" width="13.140625" style="34" customWidth="1"/>
    <col min="8189" max="8189" width="18.28515625" style="34" customWidth="1"/>
    <col min="8190" max="8190" width="14.28515625" style="34" customWidth="1"/>
    <col min="8191" max="8191" width="12.85546875" style="34" customWidth="1"/>
    <col min="8192" max="8192" width="3.5703125" style="34" customWidth="1"/>
    <col min="8193" max="8193" width="16.5703125" style="34" bestFit="1" customWidth="1"/>
    <col min="8194" max="8194" width="9.140625" style="34"/>
    <col min="8195" max="8195" width="3.5703125" style="34" customWidth="1"/>
    <col min="8196" max="8196" width="15.42578125" style="34" customWidth="1"/>
    <col min="8197" max="8198" width="9.140625" style="34"/>
    <col min="8199" max="8199" width="23.7109375" style="34" customWidth="1"/>
    <col min="8200" max="8443" width="9.140625" style="34"/>
    <col min="8444" max="8444" width="13.140625" style="34" customWidth="1"/>
    <col min="8445" max="8445" width="18.28515625" style="34" customWidth="1"/>
    <col min="8446" max="8446" width="14.28515625" style="34" customWidth="1"/>
    <col min="8447" max="8447" width="12.85546875" style="34" customWidth="1"/>
    <col min="8448" max="8448" width="3.5703125" style="34" customWidth="1"/>
    <col min="8449" max="8449" width="16.5703125" style="34" bestFit="1" customWidth="1"/>
    <col min="8450" max="8450" width="9.140625" style="34"/>
    <col min="8451" max="8451" width="3.5703125" style="34" customWidth="1"/>
    <col min="8452" max="8452" width="15.42578125" style="34" customWidth="1"/>
    <col min="8453" max="8454" width="9.140625" style="34"/>
    <col min="8455" max="8455" width="23.7109375" style="34" customWidth="1"/>
    <col min="8456" max="8699" width="9.140625" style="34"/>
    <col min="8700" max="8700" width="13.140625" style="34" customWidth="1"/>
    <col min="8701" max="8701" width="18.28515625" style="34" customWidth="1"/>
    <col min="8702" max="8702" width="14.28515625" style="34" customWidth="1"/>
    <col min="8703" max="8703" width="12.85546875" style="34" customWidth="1"/>
    <col min="8704" max="8704" width="3.5703125" style="34" customWidth="1"/>
    <col min="8705" max="8705" width="16.5703125" style="34" bestFit="1" customWidth="1"/>
    <col min="8706" max="8706" width="9.140625" style="34"/>
    <col min="8707" max="8707" width="3.5703125" style="34" customWidth="1"/>
    <col min="8708" max="8708" width="15.42578125" style="34" customWidth="1"/>
    <col min="8709" max="8710" width="9.140625" style="34"/>
    <col min="8711" max="8711" width="23.7109375" style="34" customWidth="1"/>
    <col min="8712" max="8955" width="9.140625" style="34"/>
    <col min="8956" max="8956" width="13.140625" style="34" customWidth="1"/>
    <col min="8957" max="8957" width="18.28515625" style="34" customWidth="1"/>
    <col min="8958" max="8958" width="14.28515625" style="34" customWidth="1"/>
    <col min="8959" max="8959" width="12.85546875" style="34" customWidth="1"/>
    <col min="8960" max="8960" width="3.5703125" style="34" customWidth="1"/>
    <col min="8961" max="8961" width="16.5703125" style="34" bestFit="1" customWidth="1"/>
    <col min="8962" max="8962" width="9.140625" style="34"/>
    <col min="8963" max="8963" width="3.5703125" style="34" customWidth="1"/>
    <col min="8964" max="8964" width="15.42578125" style="34" customWidth="1"/>
    <col min="8965" max="8966" width="9.140625" style="34"/>
    <col min="8967" max="8967" width="23.7109375" style="34" customWidth="1"/>
    <col min="8968" max="9211" width="9.140625" style="34"/>
    <col min="9212" max="9212" width="13.140625" style="34" customWidth="1"/>
    <col min="9213" max="9213" width="18.28515625" style="34" customWidth="1"/>
    <col min="9214" max="9214" width="14.28515625" style="34" customWidth="1"/>
    <col min="9215" max="9215" width="12.85546875" style="34" customWidth="1"/>
    <col min="9216" max="9216" width="3.5703125" style="34" customWidth="1"/>
    <col min="9217" max="9217" width="16.5703125" style="34" bestFit="1" customWidth="1"/>
    <col min="9218" max="9218" width="9.140625" style="34"/>
    <col min="9219" max="9219" width="3.5703125" style="34" customWidth="1"/>
    <col min="9220" max="9220" width="15.42578125" style="34" customWidth="1"/>
    <col min="9221" max="9222" width="9.140625" style="34"/>
    <col min="9223" max="9223" width="23.7109375" style="34" customWidth="1"/>
    <col min="9224" max="9467" width="9.140625" style="34"/>
    <col min="9468" max="9468" width="13.140625" style="34" customWidth="1"/>
    <col min="9469" max="9469" width="18.28515625" style="34" customWidth="1"/>
    <col min="9470" max="9470" width="14.28515625" style="34" customWidth="1"/>
    <col min="9471" max="9471" width="12.85546875" style="34" customWidth="1"/>
    <col min="9472" max="9472" width="3.5703125" style="34" customWidth="1"/>
    <col min="9473" max="9473" width="16.5703125" style="34" bestFit="1" customWidth="1"/>
    <col min="9474" max="9474" width="9.140625" style="34"/>
    <col min="9475" max="9475" width="3.5703125" style="34" customWidth="1"/>
    <col min="9476" max="9476" width="15.42578125" style="34" customWidth="1"/>
    <col min="9477" max="9478" width="9.140625" style="34"/>
    <col min="9479" max="9479" width="23.7109375" style="34" customWidth="1"/>
    <col min="9480" max="9723" width="9.140625" style="34"/>
    <col min="9724" max="9724" width="13.140625" style="34" customWidth="1"/>
    <col min="9725" max="9725" width="18.28515625" style="34" customWidth="1"/>
    <col min="9726" max="9726" width="14.28515625" style="34" customWidth="1"/>
    <col min="9727" max="9727" width="12.85546875" style="34" customWidth="1"/>
    <col min="9728" max="9728" width="3.5703125" style="34" customWidth="1"/>
    <col min="9729" max="9729" width="16.5703125" style="34" bestFit="1" customWidth="1"/>
    <col min="9730" max="9730" width="9.140625" style="34"/>
    <col min="9731" max="9731" width="3.5703125" style="34" customWidth="1"/>
    <col min="9732" max="9732" width="15.42578125" style="34" customWidth="1"/>
    <col min="9733" max="9734" width="9.140625" style="34"/>
    <col min="9735" max="9735" width="23.7109375" style="34" customWidth="1"/>
    <col min="9736" max="9979" width="9.140625" style="34"/>
    <col min="9980" max="9980" width="13.140625" style="34" customWidth="1"/>
    <col min="9981" max="9981" width="18.28515625" style="34" customWidth="1"/>
    <col min="9982" max="9982" width="14.28515625" style="34" customWidth="1"/>
    <col min="9983" max="9983" width="12.85546875" style="34" customWidth="1"/>
    <col min="9984" max="9984" width="3.5703125" style="34" customWidth="1"/>
    <col min="9985" max="9985" width="16.5703125" style="34" bestFit="1" customWidth="1"/>
    <col min="9986" max="9986" width="9.140625" style="34"/>
    <col min="9987" max="9987" width="3.5703125" style="34" customWidth="1"/>
    <col min="9988" max="9988" width="15.42578125" style="34" customWidth="1"/>
    <col min="9989" max="9990" width="9.140625" style="34"/>
    <col min="9991" max="9991" width="23.7109375" style="34" customWidth="1"/>
    <col min="9992" max="10235" width="9.140625" style="34"/>
    <col min="10236" max="10236" width="13.140625" style="34" customWidth="1"/>
    <col min="10237" max="10237" width="18.28515625" style="34" customWidth="1"/>
    <col min="10238" max="10238" width="14.28515625" style="34" customWidth="1"/>
    <col min="10239" max="10239" width="12.85546875" style="34" customWidth="1"/>
    <col min="10240" max="10240" width="3.5703125" style="34" customWidth="1"/>
    <col min="10241" max="10241" width="16.5703125" style="34" bestFit="1" customWidth="1"/>
    <col min="10242" max="10242" width="9.140625" style="34"/>
    <col min="10243" max="10243" width="3.5703125" style="34" customWidth="1"/>
    <col min="10244" max="10244" width="15.42578125" style="34" customWidth="1"/>
    <col min="10245" max="10246" width="9.140625" style="34"/>
    <col min="10247" max="10247" width="23.7109375" style="34" customWidth="1"/>
    <col min="10248" max="10491" width="9.140625" style="34"/>
    <col min="10492" max="10492" width="13.140625" style="34" customWidth="1"/>
    <col min="10493" max="10493" width="18.28515625" style="34" customWidth="1"/>
    <col min="10494" max="10494" width="14.28515625" style="34" customWidth="1"/>
    <col min="10495" max="10495" width="12.85546875" style="34" customWidth="1"/>
    <col min="10496" max="10496" width="3.5703125" style="34" customWidth="1"/>
    <col min="10497" max="10497" width="16.5703125" style="34" bestFit="1" customWidth="1"/>
    <col min="10498" max="10498" width="9.140625" style="34"/>
    <col min="10499" max="10499" width="3.5703125" style="34" customWidth="1"/>
    <col min="10500" max="10500" width="15.42578125" style="34" customWidth="1"/>
    <col min="10501" max="10502" width="9.140625" style="34"/>
    <col min="10503" max="10503" width="23.7109375" style="34" customWidth="1"/>
    <col min="10504" max="10747" width="9.140625" style="34"/>
    <col min="10748" max="10748" width="13.140625" style="34" customWidth="1"/>
    <col min="10749" max="10749" width="18.28515625" style="34" customWidth="1"/>
    <col min="10750" max="10750" width="14.28515625" style="34" customWidth="1"/>
    <col min="10751" max="10751" width="12.85546875" style="34" customWidth="1"/>
    <col min="10752" max="10752" width="3.5703125" style="34" customWidth="1"/>
    <col min="10753" max="10753" width="16.5703125" style="34" bestFit="1" customWidth="1"/>
    <col min="10754" max="10754" width="9.140625" style="34"/>
    <col min="10755" max="10755" width="3.5703125" style="34" customWidth="1"/>
    <col min="10756" max="10756" width="15.42578125" style="34" customWidth="1"/>
    <col min="10757" max="10758" width="9.140625" style="34"/>
    <col min="10759" max="10759" width="23.7109375" style="34" customWidth="1"/>
    <col min="10760" max="11003" width="9.140625" style="34"/>
    <col min="11004" max="11004" width="13.140625" style="34" customWidth="1"/>
    <col min="11005" max="11005" width="18.28515625" style="34" customWidth="1"/>
    <col min="11006" max="11006" width="14.28515625" style="34" customWidth="1"/>
    <col min="11007" max="11007" width="12.85546875" style="34" customWidth="1"/>
    <col min="11008" max="11008" width="3.5703125" style="34" customWidth="1"/>
    <col min="11009" max="11009" width="16.5703125" style="34" bestFit="1" customWidth="1"/>
    <col min="11010" max="11010" width="9.140625" style="34"/>
    <col min="11011" max="11011" width="3.5703125" style="34" customWidth="1"/>
    <col min="11012" max="11012" width="15.42578125" style="34" customWidth="1"/>
    <col min="11013" max="11014" width="9.140625" style="34"/>
    <col min="11015" max="11015" width="23.7109375" style="34" customWidth="1"/>
    <col min="11016" max="11259" width="9.140625" style="34"/>
    <col min="11260" max="11260" width="13.140625" style="34" customWidth="1"/>
    <col min="11261" max="11261" width="18.28515625" style="34" customWidth="1"/>
    <col min="11262" max="11262" width="14.28515625" style="34" customWidth="1"/>
    <col min="11263" max="11263" width="12.85546875" style="34" customWidth="1"/>
    <col min="11264" max="11264" width="3.5703125" style="34" customWidth="1"/>
    <col min="11265" max="11265" width="16.5703125" style="34" bestFit="1" customWidth="1"/>
    <col min="11266" max="11266" width="9.140625" style="34"/>
    <col min="11267" max="11267" width="3.5703125" style="34" customWidth="1"/>
    <col min="11268" max="11268" width="15.42578125" style="34" customWidth="1"/>
    <col min="11269" max="11270" width="9.140625" style="34"/>
    <col min="11271" max="11271" width="23.7109375" style="34" customWidth="1"/>
    <col min="11272" max="11515" width="9.140625" style="34"/>
    <col min="11516" max="11516" width="13.140625" style="34" customWidth="1"/>
    <col min="11517" max="11517" width="18.28515625" style="34" customWidth="1"/>
    <col min="11518" max="11518" width="14.28515625" style="34" customWidth="1"/>
    <col min="11519" max="11519" width="12.85546875" style="34" customWidth="1"/>
    <col min="11520" max="11520" width="3.5703125" style="34" customWidth="1"/>
    <col min="11521" max="11521" width="16.5703125" style="34" bestFit="1" customWidth="1"/>
    <col min="11522" max="11522" width="9.140625" style="34"/>
    <col min="11523" max="11523" width="3.5703125" style="34" customWidth="1"/>
    <col min="11524" max="11524" width="15.42578125" style="34" customWidth="1"/>
    <col min="11525" max="11526" width="9.140625" style="34"/>
    <col min="11527" max="11527" width="23.7109375" style="34" customWidth="1"/>
    <col min="11528" max="11771" width="9.140625" style="34"/>
    <col min="11772" max="11772" width="13.140625" style="34" customWidth="1"/>
    <col min="11773" max="11773" width="18.28515625" style="34" customWidth="1"/>
    <col min="11774" max="11774" width="14.28515625" style="34" customWidth="1"/>
    <col min="11775" max="11775" width="12.85546875" style="34" customWidth="1"/>
    <col min="11776" max="11776" width="3.5703125" style="34" customWidth="1"/>
    <col min="11777" max="11777" width="16.5703125" style="34" bestFit="1" customWidth="1"/>
    <col min="11778" max="11778" width="9.140625" style="34"/>
    <col min="11779" max="11779" width="3.5703125" style="34" customWidth="1"/>
    <col min="11780" max="11780" width="15.42578125" style="34" customWidth="1"/>
    <col min="11781" max="11782" width="9.140625" style="34"/>
    <col min="11783" max="11783" width="23.7109375" style="34" customWidth="1"/>
    <col min="11784" max="12027" width="9.140625" style="34"/>
    <col min="12028" max="12028" width="13.140625" style="34" customWidth="1"/>
    <col min="12029" max="12029" width="18.28515625" style="34" customWidth="1"/>
    <col min="12030" max="12030" width="14.28515625" style="34" customWidth="1"/>
    <col min="12031" max="12031" width="12.85546875" style="34" customWidth="1"/>
    <col min="12032" max="12032" width="3.5703125" style="34" customWidth="1"/>
    <col min="12033" max="12033" width="16.5703125" style="34" bestFit="1" customWidth="1"/>
    <col min="12034" max="12034" width="9.140625" style="34"/>
    <col min="12035" max="12035" width="3.5703125" style="34" customWidth="1"/>
    <col min="12036" max="12036" width="15.42578125" style="34" customWidth="1"/>
    <col min="12037" max="12038" width="9.140625" style="34"/>
    <col min="12039" max="12039" width="23.7109375" style="34" customWidth="1"/>
    <col min="12040" max="12283" width="9.140625" style="34"/>
    <col min="12284" max="12284" width="13.140625" style="34" customWidth="1"/>
    <col min="12285" max="12285" width="18.28515625" style="34" customWidth="1"/>
    <col min="12286" max="12286" width="14.28515625" style="34" customWidth="1"/>
    <col min="12287" max="12287" width="12.85546875" style="34" customWidth="1"/>
    <col min="12288" max="12288" width="3.5703125" style="34" customWidth="1"/>
    <col min="12289" max="12289" width="16.5703125" style="34" bestFit="1" customWidth="1"/>
    <col min="12290" max="12290" width="9.140625" style="34"/>
    <col min="12291" max="12291" width="3.5703125" style="34" customWidth="1"/>
    <col min="12292" max="12292" width="15.42578125" style="34" customWidth="1"/>
    <col min="12293" max="12294" width="9.140625" style="34"/>
    <col min="12295" max="12295" width="23.7109375" style="34" customWidth="1"/>
    <col min="12296" max="12539" width="9.140625" style="34"/>
    <col min="12540" max="12540" width="13.140625" style="34" customWidth="1"/>
    <col min="12541" max="12541" width="18.28515625" style="34" customWidth="1"/>
    <col min="12542" max="12542" width="14.28515625" style="34" customWidth="1"/>
    <col min="12543" max="12543" width="12.85546875" style="34" customWidth="1"/>
    <col min="12544" max="12544" width="3.5703125" style="34" customWidth="1"/>
    <col min="12545" max="12545" width="16.5703125" style="34" bestFit="1" customWidth="1"/>
    <col min="12546" max="12546" width="9.140625" style="34"/>
    <col min="12547" max="12547" width="3.5703125" style="34" customWidth="1"/>
    <col min="12548" max="12548" width="15.42578125" style="34" customWidth="1"/>
    <col min="12549" max="12550" width="9.140625" style="34"/>
    <col min="12551" max="12551" width="23.7109375" style="34" customWidth="1"/>
    <col min="12552" max="12795" width="9.140625" style="34"/>
    <col min="12796" max="12796" width="13.140625" style="34" customWidth="1"/>
    <col min="12797" max="12797" width="18.28515625" style="34" customWidth="1"/>
    <col min="12798" max="12798" width="14.28515625" style="34" customWidth="1"/>
    <col min="12799" max="12799" width="12.85546875" style="34" customWidth="1"/>
    <col min="12800" max="12800" width="3.5703125" style="34" customWidth="1"/>
    <col min="12801" max="12801" width="16.5703125" style="34" bestFit="1" customWidth="1"/>
    <col min="12802" max="12802" width="9.140625" style="34"/>
    <col min="12803" max="12803" width="3.5703125" style="34" customWidth="1"/>
    <col min="12804" max="12804" width="15.42578125" style="34" customWidth="1"/>
    <col min="12805" max="12806" width="9.140625" style="34"/>
    <col min="12807" max="12807" width="23.7109375" style="34" customWidth="1"/>
    <col min="12808" max="13051" width="9.140625" style="34"/>
    <col min="13052" max="13052" width="13.140625" style="34" customWidth="1"/>
    <col min="13053" max="13053" width="18.28515625" style="34" customWidth="1"/>
    <col min="13054" max="13054" width="14.28515625" style="34" customWidth="1"/>
    <col min="13055" max="13055" width="12.85546875" style="34" customWidth="1"/>
    <col min="13056" max="13056" width="3.5703125" style="34" customWidth="1"/>
    <col min="13057" max="13057" width="16.5703125" style="34" bestFit="1" customWidth="1"/>
    <col min="13058" max="13058" width="9.140625" style="34"/>
    <col min="13059" max="13059" width="3.5703125" style="34" customWidth="1"/>
    <col min="13060" max="13060" width="15.42578125" style="34" customWidth="1"/>
    <col min="13061" max="13062" width="9.140625" style="34"/>
    <col min="13063" max="13063" width="23.7109375" style="34" customWidth="1"/>
    <col min="13064" max="13307" width="9.140625" style="34"/>
    <col min="13308" max="13308" width="13.140625" style="34" customWidth="1"/>
    <col min="13309" max="13309" width="18.28515625" style="34" customWidth="1"/>
    <col min="13310" max="13310" width="14.28515625" style="34" customWidth="1"/>
    <col min="13311" max="13311" width="12.85546875" style="34" customWidth="1"/>
    <col min="13312" max="13312" width="3.5703125" style="34" customWidth="1"/>
    <col min="13313" max="13313" width="16.5703125" style="34" bestFit="1" customWidth="1"/>
    <col min="13314" max="13314" width="9.140625" style="34"/>
    <col min="13315" max="13315" width="3.5703125" style="34" customWidth="1"/>
    <col min="13316" max="13316" width="15.42578125" style="34" customWidth="1"/>
    <col min="13317" max="13318" width="9.140625" style="34"/>
    <col min="13319" max="13319" width="23.7109375" style="34" customWidth="1"/>
    <col min="13320" max="13563" width="9.140625" style="34"/>
    <col min="13564" max="13564" width="13.140625" style="34" customWidth="1"/>
    <col min="13565" max="13565" width="18.28515625" style="34" customWidth="1"/>
    <col min="13566" max="13566" width="14.28515625" style="34" customWidth="1"/>
    <col min="13567" max="13567" width="12.85546875" style="34" customWidth="1"/>
    <col min="13568" max="13568" width="3.5703125" style="34" customWidth="1"/>
    <col min="13569" max="13569" width="16.5703125" style="34" bestFit="1" customWidth="1"/>
    <col min="13570" max="13570" width="9.140625" style="34"/>
    <col min="13571" max="13571" width="3.5703125" style="34" customWidth="1"/>
    <col min="13572" max="13572" width="15.42578125" style="34" customWidth="1"/>
    <col min="13573" max="13574" width="9.140625" style="34"/>
    <col min="13575" max="13575" width="23.7109375" style="34" customWidth="1"/>
    <col min="13576" max="13819" width="9.140625" style="34"/>
    <col min="13820" max="13820" width="13.140625" style="34" customWidth="1"/>
    <col min="13821" max="13821" width="18.28515625" style="34" customWidth="1"/>
    <col min="13822" max="13822" width="14.28515625" style="34" customWidth="1"/>
    <col min="13823" max="13823" width="12.85546875" style="34" customWidth="1"/>
    <col min="13824" max="13824" width="3.5703125" style="34" customWidth="1"/>
    <col min="13825" max="13825" width="16.5703125" style="34" bestFit="1" customWidth="1"/>
    <col min="13826" max="13826" width="9.140625" style="34"/>
    <col min="13827" max="13827" width="3.5703125" style="34" customWidth="1"/>
    <col min="13828" max="13828" width="15.42578125" style="34" customWidth="1"/>
    <col min="13829" max="13830" width="9.140625" style="34"/>
    <col min="13831" max="13831" width="23.7109375" style="34" customWidth="1"/>
    <col min="13832" max="14075" width="9.140625" style="34"/>
    <col min="14076" max="14076" width="13.140625" style="34" customWidth="1"/>
    <col min="14077" max="14077" width="18.28515625" style="34" customWidth="1"/>
    <col min="14078" max="14078" width="14.28515625" style="34" customWidth="1"/>
    <col min="14079" max="14079" width="12.85546875" style="34" customWidth="1"/>
    <col min="14080" max="14080" width="3.5703125" style="34" customWidth="1"/>
    <col min="14081" max="14081" width="16.5703125" style="34" bestFit="1" customWidth="1"/>
    <col min="14082" max="14082" width="9.140625" style="34"/>
    <col min="14083" max="14083" width="3.5703125" style="34" customWidth="1"/>
    <col min="14084" max="14084" width="15.42578125" style="34" customWidth="1"/>
    <col min="14085" max="14086" width="9.140625" style="34"/>
    <col min="14087" max="14087" width="23.7109375" style="34" customWidth="1"/>
    <col min="14088" max="14331" width="9.140625" style="34"/>
    <col min="14332" max="14332" width="13.140625" style="34" customWidth="1"/>
    <col min="14333" max="14333" width="18.28515625" style="34" customWidth="1"/>
    <col min="14334" max="14334" width="14.28515625" style="34" customWidth="1"/>
    <col min="14335" max="14335" width="12.85546875" style="34" customWidth="1"/>
    <col min="14336" max="14336" width="3.5703125" style="34" customWidth="1"/>
    <col min="14337" max="14337" width="16.5703125" style="34" bestFit="1" customWidth="1"/>
    <col min="14338" max="14338" width="9.140625" style="34"/>
    <col min="14339" max="14339" width="3.5703125" style="34" customWidth="1"/>
    <col min="14340" max="14340" width="15.42578125" style="34" customWidth="1"/>
    <col min="14341" max="14342" width="9.140625" style="34"/>
    <col min="14343" max="14343" width="23.7109375" style="34" customWidth="1"/>
    <col min="14344" max="14587" width="9.140625" style="34"/>
    <col min="14588" max="14588" width="13.140625" style="34" customWidth="1"/>
    <col min="14589" max="14589" width="18.28515625" style="34" customWidth="1"/>
    <col min="14590" max="14590" width="14.28515625" style="34" customWidth="1"/>
    <col min="14591" max="14591" width="12.85546875" style="34" customWidth="1"/>
    <col min="14592" max="14592" width="3.5703125" style="34" customWidth="1"/>
    <col min="14593" max="14593" width="16.5703125" style="34" bestFit="1" customWidth="1"/>
    <col min="14594" max="14594" width="9.140625" style="34"/>
    <col min="14595" max="14595" width="3.5703125" style="34" customWidth="1"/>
    <col min="14596" max="14596" width="15.42578125" style="34" customWidth="1"/>
    <col min="14597" max="14598" width="9.140625" style="34"/>
    <col min="14599" max="14599" width="23.7109375" style="34" customWidth="1"/>
    <col min="14600" max="14843" width="9.140625" style="34"/>
    <col min="14844" max="14844" width="13.140625" style="34" customWidth="1"/>
    <col min="14845" max="14845" width="18.28515625" style="34" customWidth="1"/>
    <col min="14846" max="14846" width="14.28515625" style="34" customWidth="1"/>
    <col min="14847" max="14847" width="12.85546875" style="34" customWidth="1"/>
    <col min="14848" max="14848" width="3.5703125" style="34" customWidth="1"/>
    <col min="14849" max="14849" width="16.5703125" style="34" bestFit="1" customWidth="1"/>
    <col min="14850" max="14850" width="9.140625" style="34"/>
    <col min="14851" max="14851" width="3.5703125" style="34" customWidth="1"/>
    <col min="14852" max="14852" width="15.42578125" style="34" customWidth="1"/>
    <col min="14853" max="14854" width="9.140625" style="34"/>
    <col min="14855" max="14855" width="23.7109375" style="34" customWidth="1"/>
    <col min="14856" max="15099" width="9.140625" style="34"/>
    <col min="15100" max="15100" width="13.140625" style="34" customWidth="1"/>
    <col min="15101" max="15101" width="18.28515625" style="34" customWidth="1"/>
    <col min="15102" max="15102" width="14.28515625" style="34" customWidth="1"/>
    <col min="15103" max="15103" width="12.85546875" style="34" customWidth="1"/>
    <col min="15104" max="15104" width="3.5703125" style="34" customWidth="1"/>
    <col min="15105" max="15105" width="16.5703125" style="34" bestFit="1" customWidth="1"/>
    <col min="15106" max="15106" width="9.140625" style="34"/>
    <col min="15107" max="15107" width="3.5703125" style="34" customWidth="1"/>
    <col min="15108" max="15108" width="15.42578125" style="34" customWidth="1"/>
    <col min="15109" max="15110" width="9.140625" style="34"/>
    <col min="15111" max="15111" width="23.7109375" style="34" customWidth="1"/>
    <col min="15112" max="15355" width="9.140625" style="34"/>
    <col min="15356" max="15356" width="13.140625" style="34" customWidth="1"/>
    <col min="15357" max="15357" width="18.28515625" style="34" customWidth="1"/>
    <col min="15358" max="15358" width="14.28515625" style="34" customWidth="1"/>
    <col min="15359" max="15359" width="12.85546875" style="34" customWidth="1"/>
    <col min="15360" max="15360" width="3.5703125" style="34" customWidth="1"/>
    <col min="15361" max="15361" width="16.5703125" style="34" bestFit="1" customWidth="1"/>
    <col min="15362" max="15362" width="9.140625" style="34"/>
    <col min="15363" max="15363" width="3.5703125" style="34" customWidth="1"/>
    <col min="15364" max="15364" width="15.42578125" style="34" customWidth="1"/>
    <col min="15365" max="15366" width="9.140625" style="34"/>
    <col min="15367" max="15367" width="23.7109375" style="34" customWidth="1"/>
    <col min="15368" max="15611" width="9.140625" style="34"/>
    <col min="15612" max="15612" width="13.140625" style="34" customWidth="1"/>
    <col min="15613" max="15613" width="18.28515625" style="34" customWidth="1"/>
    <col min="15614" max="15614" width="14.28515625" style="34" customWidth="1"/>
    <col min="15615" max="15615" width="12.85546875" style="34" customWidth="1"/>
    <col min="15616" max="15616" width="3.5703125" style="34" customWidth="1"/>
    <col min="15617" max="15617" width="16.5703125" style="34" bestFit="1" customWidth="1"/>
    <col min="15618" max="15618" width="9.140625" style="34"/>
    <col min="15619" max="15619" width="3.5703125" style="34" customWidth="1"/>
    <col min="15620" max="15620" width="15.42578125" style="34" customWidth="1"/>
    <col min="15621" max="15622" width="9.140625" style="34"/>
    <col min="15623" max="15623" width="23.7109375" style="34" customWidth="1"/>
    <col min="15624" max="15867" width="9.140625" style="34"/>
    <col min="15868" max="15868" width="13.140625" style="34" customWidth="1"/>
    <col min="15869" max="15869" width="18.28515625" style="34" customWidth="1"/>
    <col min="15870" max="15870" width="14.28515625" style="34" customWidth="1"/>
    <col min="15871" max="15871" width="12.85546875" style="34" customWidth="1"/>
    <col min="15872" max="15872" width="3.5703125" style="34" customWidth="1"/>
    <col min="15873" max="15873" width="16.5703125" style="34" bestFit="1" customWidth="1"/>
    <col min="15874" max="15874" width="9.140625" style="34"/>
    <col min="15875" max="15875" width="3.5703125" style="34" customWidth="1"/>
    <col min="15876" max="15876" width="15.42578125" style="34" customWidth="1"/>
    <col min="15877" max="15878" width="9.140625" style="34"/>
    <col min="15879" max="15879" width="23.7109375" style="34" customWidth="1"/>
    <col min="15880" max="16123" width="9.140625" style="34"/>
    <col min="16124" max="16124" width="13.140625" style="34" customWidth="1"/>
    <col min="16125" max="16125" width="18.28515625" style="34" customWidth="1"/>
    <col min="16126" max="16126" width="14.28515625" style="34" customWidth="1"/>
    <col min="16127" max="16127" width="12.85546875" style="34" customWidth="1"/>
    <col min="16128" max="16128" width="3.5703125" style="34" customWidth="1"/>
    <col min="16129" max="16129" width="16.5703125" style="34" bestFit="1" customWidth="1"/>
    <col min="16130" max="16130" width="9.140625" style="34"/>
    <col min="16131" max="16131" width="3.5703125" style="34" customWidth="1"/>
    <col min="16132" max="16132" width="15.42578125" style="34" customWidth="1"/>
    <col min="16133" max="16134" width="9.140625" style="34"/>
    <col min="16135" max="16135" width="23.7109375" style="34" customWidth="1"/>
    <col min="16136" max="16384" width="9.140625" style="34"/>
  </cols>
  <sheetData>
    <row r="1" spans="1:19" ht="18">
      <c r="J1" s="16" t="s">
        <v>64</v>
      </c>
      <c r="K1" s="35"/>
      <c r="L1" s="35"/>
      <c r="M1" s="35"/>
      <c r="N1" s="35"/>
      <c r="O1" s="35"/>
      <c r="P1" s="35"/>
      <c r="Q1" s="35"/>
      <c r="R1" s="35"/>
      <c r="S1" s="35"/>
    </row>
    <row r="2" spans="1:19" ht="18">
      <c r="J2" s="16" t="s">
        <v>1</v>
      </c>
      <c r="K2" s="35"/>
      <c r="L2" s="35"/>
      <c r="M2" s="35"/>
      <c r="N2" s="35"/>
      <c r="O2" s="35"/>
      <c r="P2" s="35"/>
      <c r="Q2" s="35"/>
      <c r="R2" s="35"/>
      <c r="S2" s="35"/>
    </row>
    <row r="3" spans="1:19" ht="18">
      <c r="J3" s="16" t="s">
        <v>65</v>
      </c>
      <c r="K3" s="35"/>
      <c r="L3" s="35"/>
      <c r="M3" s="35"/>
      <c r="N3" s="35"/>
      <c r="O3" s="35"/>
      <c r="P3" s="35"/>
      <c r="Q3" s="35"/>
      <c r="R3" s="35"/>
      <c r="S3" s="35"/>
    </row>
    <row r="4" spans="1:19" ht="18">
      <c r="J4" s="16" t="s">
        <v>66</v>
      </c>
      <c r="K4" s="35"/>
      <c r="L4" s="35"/>
      <c r="M4" s="35"/>
      <c r="N4" s="35"/>
      <c r="O4" s="35"/>
      <c r="P4" s="35"/>
      <c r="Q4" s="35"/>
      <c r="R4" s="35"/>
      <c r="S4" s="35"/>
    </row>
    <row r="7" spans="1:19" s="36" customFormat="1" ht="12.75">
      <c r="B7" s="37"/>
      <c r="C7" s="37"/>
      <c r="D7" s="37"/>
      <c r="E7" s="37"/>
      <c r="F7" s="37"/>
      <c r="G7" s="37"/>
      <c r="H7" s="37"/>
      <c r="I7" s="37"/>
      <c r="J7" s="37"/>
    </row>
    <row r="8" spans="1:19" s="21" customFormat="1" ht="51">
      <c r="A8" s="38" t="s">
        <v>67</v>
      </c>
      <c r="B8" s="39" t="s">
        <v>68</v>
      </c>
      <c r="C8" s="39" t="s">
        <v>69</v>
      </c>
      <c r="D8" s="39" t="s">
        <v>70</v>
      </c>
      <c r="E8" s="39"/>
      <c r="F8" s="39" t="s">
        <v>71</v>
      </c>
      <c r="G8" s="39" t="s">
        <v>69</v>
      </c>
      <c r="H8" s="39"/>
      <c r="I8" s="39" t="s">
        <v>72</v>
      </c>
      <c r="J8" s="39" t="s">
        <v>69</v>
      </c>
      <c r="K8" s="40"/>
    </row>
    <row r="9" spans="1:19" s="21" customFormat="1" ht="12.75">
      <c r="A9" s="21" t="s">
        <v>73</v>
      </c>
      <c r="B9" s="22">
        <v>11596523640.299999</v>
      </c>
      <c r="C9" s="25" t="s">
        <v>74</v>
      </c>
      <c r="D9" s="27">
        <v>2.6387194505680049E-2</v>
      </c>
      <c r="E9" s="25"/>
      <c r="F9" s="22">
        <v>11285813508.259998</v>
      </c>
      <c r="G9" s="25" t="s">
        <v>74</v>
      </c>
      <c r="H9" s="25"/>
      <c r="I9" s="22">
        <v>310710132.03999996</v>
      </c>
      <c r="J9" s="25" t="s">
        <v>74</v>
      </c>
    </row>
    <row r="10" spans="1:19" s="21" customFormat="1" ht="12.75">
      <c r="A10" s="21" t="s">
        <v>75</v>
      </c>
      <c r="B10" s="22">
        <v>12623281487.15</v>
      </c>
      <c r="C10" s="27">
        <v>8.8540141744016518E-2</v>
      </c>
      <c r="D10" s="27">
        <v>5.5056962069309066E-2</v>
      </c>
      <c r="E10" s="25"/>
      <c r="F10" s="22">
        <v>11980091638.1</v>
      </c>
      <c r="G10" s="27">
        <v>6.1517774445932968E-2</v>
      </c>
      <c r="H10" s="25"/>
      <c r="I10" s="22">
        <v>643189849.04999995</v>
      </c>
      <c r="J10" s="27">
        <v>1.0700639687127984</v>
      </c>
    </row>
    <row r="11" spans="1:19" s="21" customFormat="1" ht="12.75">
      <c r="A11" s="21" t="s">
        <v>39</v>
      </c>
      <c r="B11" s="22">
        <v>12838121598.02</v>
      </c>
      <c r="C11" s="27">
        <v>1.7019355156478098E-2</v>
      </c>
      <c r="D11" s="27">
        <v>5.1199502817240866E-2</v>
      </c>
      <c r="E11" s="25"/>
      <c r="F11" s="22">
        <v>12506314221.02</v>
      </c>
      <c r="G11" s="27">
        <v>4.3924754402250722E-2</v>
      </c>
      <c r="H11" s="25"/>
      <c r="I11" s="22">
        <v>331807377</v>
      </c>
      <c r="J11" s="27">
        <v>-0.48412218027059356</v>
      </c>
    </row>
    <row r="12" spans="1:19" s="21" customFormat="1" ht="12.75">
      <c r="A12" s="21" t="s">
        <v>40</v>
      </c>
      <c r="B12" s="22">
        <v>13270350501.809999</v>
      </c>
      <c r="C12" s="27">
        <v>3.3667612546734317E-2</v>
      </c>
      <c r="D12" s="27">
        <v>3.6190129005740264E-2</v>
      </c>
      <c r="E12" s="25"/>
      <c r="F12" s="22">
        <v>12870681734.07</v>
      </c>
      <c r="G12" s="27">
        <v>2.9134684017261311E-2</v>
      </c>
      <c r="H12" s="25"/>
      <c r="I12" s="22">
        <v>399668767.74000001</v>
      </c>
      <c r="J12" s="27">
        <v>0.20452044000215225</v>
      </c>
    </row>
    <row r="13" spans="1:19" s="21" customFormat="1" ht="12.75">
      <c r="A13" s="21" t="s">
        <v>41</v>
      </c>
      <c r="B13" s="22">
        <v>14214358527.1</v>
      </c>
      <c r="C13" s="27">
        <v>7.1136630879587062E-2</v>
      </c>
      <c r="D13" s="27">
        <v>1.4257956719077225E-2</v>
      </c>
      <c r="E13" s="25"/>
      <c r="F13" s="22">
        <v>13700990052.99</v>
      </c>
      <c r="G13" s="27">
        <v>6.4511603664481096E-2</v>
      </c>
      <c r="H13" s="25"/>
      <c r="I13" s="22">
        <v>513368474.11000001</v>
      </c>
      <c r="J13" s="27">
        <v>0.28448484231814197</v>
      </c>
    </row>
    <row r="14" spans="1:19" s="21" customFormat="1" ht="12.75">
      <c r="A14" s="21" t="s">
        <v>42</v>
      </c>
      <c r="B14" s="22">
        <v>12643008322.629999</v>
      </c>
      <c r="C14" s="27">
        <v>-0.11054668428928298</v>
      </c>
      <c r="D14" s="27">
        <v>1.289467838590908E-2</v>
      </c>
      <c r="E14" s="25"/>
      <c r="F14" s="22">
        <v>12270499652.789999</v>
      </c>
      <c r="G14" s="27">
        <v>-0.10440781247686706</v>
      </c>
      <c r="H14" s="25"/>
      <c r="I14" s="22">
        <v>372508669.83999997</v>
      </c>
      <c r="J14" s="27">
        <v>-0.27438343290207157</v>
      </c>
    </row>
    <row r="15" spans="1:19" s="21" customFormat="1" ht="12.75">
      <c r="A15" s="21" t="s">
        <v>76</v>
      </c>
      <c r="B15" s="22">
        <v>13303105673.719999</v>
      </c>
      <c r="C15" s="27">
        <v>5.2210465598482393E-2</v>
      </c>
      <c r="D15" s="27">
        <v>2.7507407085780897E-2</v>
      </c>
      <c r="E15" s="25"/>
      <c r="F15" s="22">
        <v>13042329217.84</v>
      </c>
      <c r="G15" s="27">
        <v>6.2901233600092782E-2</v>
      </c>
      <c r="H15" s="25"/>
      <c r="I15" s="22">
        <v>260776455.88</v>
      </c>
      <c r="J15" s="27">
        <v>-0.29994527109393515</v>
      </c>
    </row>
    <row r="16" spans="1:19" s="21" customFormat="1" ht="12.75">
      <c r="A16" s="21" t="s">
        <v>77</v>
      </c>
      <c r="B16" s="22">
        <v>13744373932</v>
      </c>
      <c r="C16" s="27">
        <v>3.3170318954296264E-2</v>
      </c>
      <c r="D16" s="27">
        <v>4.5629651275498756E-2</v>
      </c>
      <c r="E16" s="25"/>
      <c r="F16" s="22">
        <v>13462749638.33</v>
      </c>
      <c r="G16" s="27">
        <v>3.2235071931394438E-2</v>
      </c>
      <c r="H16" s="25"/>
      <c r="I16" s="22">
        <v>281624293.67000002</v>
      </c>
      <c r="J16" s="27">
        <v>7.9945245515543981E-2</v>
      </c>
    </row>
    <row r="17" spans="1:16" s="21" customFormat="1" ht="12.75">
      <c r="A17" s="21" t="s">
        <v>78</v>
      </c>
      <c r="B17" s="22">
        <v>13771114174</v>
      </c>
      <c r="C17" s="27">
        <v>1.9455409269492218E-3</v>
      </c>
      <c r="D17" s="27">
        <v>3.4599596964401264E-2</v>
      </c>
      <c r="E17" s="25"/>
      <c r="F17" s="22">
        <v>13538963505.98</v>
      </c>
      <c r="G17" s="27">
        <v>5.661092250650636E-3</v>
      </c>
      <c r="H17" s="25"/>
      <c r="I17" s="22">
        <v>232150668.02000001</v>
      </c>
      <c r="J17" s="27">
        <v>-0.17567243580190531</v>
      </c>
    </row>
    <row r="18" spans="1:16" s="21" customFormat="1" ht="12.75">
      <c r="A18" s="21" t="s">
        <v>79</v>
      </c>
      <c r="B18" s="22">
        <v>14170606492</v>
      </c>
      <c r="C18" s="27">
        <v>2.9009440554508326E-2</v>
      </c>
      <c r="D18" s="27">
        <v>2.9376117229051264E-2</v>
      </c>
      <c r="E18" s="25"/>
      <c r="F18" s="22">
        <v>13869275863.889999</v>
      </c>
      <c r="G18" s="27">
        <v>2.4397167313738959E-2</v>
      </c>
      <c r="H18" s="25"/>
      <c r="I18" s="22">
        <v>301330628.10999995</v>
      </c>
      <c r="J18" s="27">
        <v>0.29799595529934042</v>
      </c>
    </row>
    <row r="19" spans="1:16" s="36" customFormat="1" ht="12.75">
      <c r="A19" s="21" t="s">
        <v>80</v>
      </c>
      <c r="B19" s="22">
        <v>14578885634</v>
      </c>
      <c r="C19" s="27">
        <v>2.8811691456571992E-2</v>
      </c>
      <c r="D19" s="27">
        <v>3.8768444982990355E-2</v>
      </c>
      <c r="E19" s="37"/>
      <c r="F19" s="22">
        <v>14085702858.73</v>
      </c>
      <c r="G19" s="27">
        <v>1.5604779727793054E-2</v>
      </c>
      <c r="H19" s="37"/>
      <c r="I19" s="22">
        <v>493182775.26999998</v>
      </c>
      <c r="J19" s="27">
        <v>0.63668319534370366</v>
      </c>
      <c r="N19" s="21"/>
      <c r="O19" s="21"/>
      <c r="P19" s="21"/>
    </row>
    <row r="20" spans="1:16" s="36" customFormat="1" ht="12.75">
      <c r="A20" s="21" t="s">
        <v>81</v>
      </c>
      <c r="B20" s="22">
        <v>14819008097</v>
      </c>
      <c r="C20" s="27">
        <v>1.6470563596438458E-2</v>
      </c>
      <c r="D20" s="27">
        <v>1.4022410429691467E-2</v>
      </c>
      <c r="E20" s="37"/>
      <c r="F20" s="22">
        <v>14508538798.450001</v>
      </c>
      <c r="G20" s="27">
        <v>3.0018803034591708E-2</v>
      </c>
      <c r="H20" s="37"/>
      <c r="I20" s="22">
        <v>310469298.55000001</v>
      </c>
      <c r="J20" s="27">
        <v>-0.37047822000671221</v>
      </c>
      <c r="N20" s="21"/>
      <c r="O20" s="21"/>
      <c r="P20" s="21"/>
    </row>
    <row r="21" spans="1:16" s="36" customFormat="1" ht="12.75">
      <c r="A21" s="21" t="s">
        <v>82</v>
      </c>
      <c r="B21" s="22">
        <v>16827661924</v>
      </c>
      <c r="C21" s="27">
        <v>0.13554576756096362</v>
      </c>
      <c r="D21" s="27">
        <v>7.1037408313057967E-3</v>
      </c>
      <c r="E21" s="37"/>
      <c r="F21" s="22">
        <v>16482420355</v>
      </c>
      <c r="G21" s="27">
        <v>0.13604964524483168</v>
      </c>
      <c r="H21" s="37"/>
      <c r="I21" s="22">
        <v>345241569</v>
      </c>
      <c r="J21" s="27">
        <v>0.11199906274919494</v>
      </c>
    </row>
    <row r="22" spans="1:16" s="36" customFormat="1" ht="12.75">
      <c r="A22" s="390" t="s">
        <v>83</v>
      </c>
      <c r="B22" s="391">
        <v>18137941660.689999</v>
      </c>
      <c r="C22" s="392">
        <v>7.7864633994176424E-2</v>
      </c>
      <c r="D22" s="392">
        <v>0.10954184571231956</v>
      </c>
      <c r="E22" s="393"/>
      <c r="F22" s="391">
        <v>17605311330.689999</v>
      </c>
      <c r="G22" s="392">
        <v>6.8126582838264144E-2</v>
      </c>
      <c r="H22" s="393"/>
      <c r="I22" s="391">
        <v>532630330</v>
      </c>
      <c r="J22" s="392">
        <v>0.54277577738618143</v>
      </c>
    </row>
    <row r="23" spans="1:16" s="36" customFormat="1" ht="15">
      <c r="A23" s="369"/>
      <c r="B23" s="367"/>
      <c r="C23" s="368"/>
      <c r="D23" s="368"/>
      <c r="E23" s="370"/>
      <c r="F23" s="367"/>
      <c r="G23" s="368"/>
      <c r="H23" s="370"/>
      <c r="I23" s="367"/>
      <c r="J23" s="368"/>
    </row>
    <row r="24" spans="1:16" s="36" customFormat="1" ht="12.75">
      <c r="A24" s="41" t="s">
        <v>84</v>
      </c>
      <c r="B24" s="42"/>
      <c r="C24" s="42"/>
      <c r="D24" s="42"/>
      <c r="E24" s="42"/>
      <c r="F24" s="42"/>
      <c r="G24" s="42"/>
      <c r="H24" s="42"/>
      <c r="I24" s="42"/>
      <c r="J24" s="42"/>
      <c r="K24" s="43"/>
    </row>
    <row r="25" spans="1:16" s="36" customFormat="1" ht="12.75">
      <c r="A25" s="41" t="s">
        <v>85</v>
      </c>
      <c r="B25" s="42"/>
      <c r="C25" s="42"/>
      <c r="D25" s="42"/>
      <c r="E25" s="42"/>
      <c r="F25" s="42"/>
      <c r="G25" s="42"/>
      <c r="H25" s="42"/>
      <c r="I25" s="42"/>
      <c r="J25" s="42"/>
      <c r="K25" s="43"/>
    </row>
    <row r="26" spans="1:16" s="36" customFormat="1" ht="12.75">
      <c r="B26" s="37"/>
      <c r="C26" s="37"/>
      <c r="D26" s="37"/>
      <c r="E26" s="37"/>
      <c r="F26" s="37"/>
      <c r="G26" s="37"/>
      <c r="H26" s="37"/>
      <c r="I26" s="37"/>
      <c r="J26" s="37"/>
    </row>
    <row r="27" spans="1:16" s="36" customFormat="1" ht="12.75">
      <c r="A27" s="44" t="s">
        <v>86</v>
      </c>
      <c r="B27" s="45"/>
      <c r="F27" s="46"/>
    </row>
    <row r="28" spans="1:16" s="48" customFormat="1" ht="12.75">
      <c r="A28" s="44" t="s">
        <v>87</v>
      </c>
      <c r="B28" s="47"/>
    </row>
    <row r="29" spans="1:16" s="48" customFormat="1" ht="12.75">
      <c r="A29" s="44" t="s">
        <v>88</v>
      </c>
    </row>
    <row r="30" spans="1:16" s="48" customFormat="1" ht="12.75">
      <c r="A30" s="44" t="s">
        <v>89</v>
      </c>
    </row>
    <row r="31" spans="1:16" s="48" customFormat="1" ht="12.75">
      <c r="A31" s="44" t="s">
        <v>90</v>
      </c>
    </row>
    <row r="32" spans="1:16" s="48" customFormat="1" ht="12.75">
      <c r="A32" s="44" t="s">
        <v>91</v>
      </c>
    </row>
    <row r="33" spans="1:1" s="48" customFormat="1" ht="12.75">
      <c r="A33" s="44" t="s">
        <v>92</v>
      </c>
    </row>
    <row r="34" spans="1:1" s="48" customFormat="1" ht="12.75">
      <c r="A34" s="44" t="s">
        <v>93</v>
      </c>
    </row>
    <row r="35" spans="1:1" s="48" customFormat="1" ht="12.75">
      <c r="A35" s="44" t="s">
        <v>94</v>
      </c>
    </row>
    <row r="36" spans="1:1" s="48" customFormat="1" ht="12.75">
      <c r="A36" s="44" t="s">
        <v>95</v>
      </c>
    </row>
    <row r="37" spans="1:1" s="48" customFormat="1" ht="12.75">
      <c r="A37" s="44" t="s">
        <v>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showGridLines="0" workbookViewId="0">
      <pane ySplit="8" topLeftCell="A9" activePane="bottomLeft" state="frozen"/>
      <selection pane="bottomLeft" activeCell="A9" sqref="A9"/>
    </sheetView>
  </sheetViews>
  <sheetFormatPr defaultRowHeight="12.75"/>
  <cols>
    <col min="1" max="1" width="18.7109375" style="64" customWidth="1"/>
    <col min="2" max="2" width="15.42578125" style="60" customWidth="1"/>
    <col min="3" max="3" width="8.42578125" style="60" customWidth="1"/>
    <col min="4" max="4" width="10.28515625" style="60" customWidth="1"/>
    <col min="5" max="5" width="11" style="60" bestFit="1" customWidth="1"/>
    <col min="6" max="6" width="10.28515625" style="60" customWidth="1"/>
    <col min="7" max="7" width="10.7109375" style="60" customWidth="1"/>
    <col min="8" max="8" width="11" style="60" customWidth="1"/>
    <col min="9" max="9" width="12" style="60" customWidth="1"/>
    <col min="10" max="10" width="14.42578125" style="60" customWidth="1"/>
    <col min="11" max="11" width="11.85546875" style="60" customWidth="1"/>
    <col min="12" max="12" width="8.42578125" style="60" bestFit="1" customWidth="1"/>
    <col min="13" max="13" width="11.28515625" style="60" customWidth="1"/>
    <col min="14" max="14" width="13.85546875" style="60" customWidth="1"/>
    <col min="15" max="15" width="12" style="60" customWidth="1"/>
    <col min="16" max="16" width="9.140625" style="55"/>
    <col min="17" max="17" width="12.85546875" style="55" bestFit="1" customWidth="1"/>
    <col min="18" max="256" width="9.140625" style="55"/>
    <col min="257" max="257" width="12.42578125" style="55" customWidth="1"/>
    <col min="258" max="258" width="10.85546875" style="55" customWidth="1"/>
    <col min="259" max="259" width="12.42578125" style="55" customWidth="1"/>
    <col min="260" max="260" width="12.140625" style="55" customWidth="1"/>
    <col min="261" max="261" width="12.85546875" style="55" customWidth="1"/>
    <col min="262" max="262" width="11.140625" style="55" customWidth="1"/>
    <col min="263" max="263" width="10.5703125" style="55" customWidth="1"/>
    <col min="264" max="264" width="12.85546875" style="55" customWidth="1"/>
    <col min="265" max="265" width="11" style="55" customWidth="1"/>
    <col min="266" max="266" width="15.7109375" style="55" customWidth="1"/>
    <col min="267" max="267" width="12.5703125" style="55" customWidth="1"/>
    <col min="268" max="268" width="13.42578125" style="55" customWidth="1"/>
    <col min="269" max="269" width="12.42578125" style="55" customWidth="1"/>
    <col min="270" max="270" width="12.7109375" style="55" customWidth="1"/>
    <col min="271" max="271" width="11.42578125" style="55" customWidth="1"/>
    <col min="272" max="512" width="9.140625" style="55"/>
    <col min="513" max="513" width="12.42578125" style="55" customWidth="1"/>
    <col min="514" max="514" width="10.85546875" style="55" customWidth="1"/>
    <col min="515" max="515" width="12.42578125" style="55" customWidth="1"/>
    <col min="516" max="516" width="12.140625" style="55" customWidth="1"/>
    <col min="517" max="517" width="12.85546875" style="55" customWidth="1"/>
    <col min="518" max="518" width="11.140625" style="55" customWidth="1"/>
    <col min="519" max="519" width="10.5703125" style="55" customWidth="1"/>
    <col min="520" max="520" width="12.85546875" style="55" customWidth="1"/>
    <col min="521" max="521" width="11" style="55" customWidth="1"/>
    <col min="522" max="522" width="15.7109375" style="55" customWidth="1"/>
    <col min="523" max="523" width="12.5703125" style="55" customWidth="1"/>
    <col min="524" max="524" width="13.42578125" style="55" customWidth="1"/>
    <col min="525" max="525" width="12.42578125" style="55" customWidth="1"/>
    <col min="526" max="526" width="12.7109375" style="55" customWidth="1"/>
    <col min="527" max="527" width="11.42578125" style="55" customWidth="1"/>
    <col min="528" max="768" width="9.140625" style="55"/>
    <col min="769" max="769" width="12.42578125" style="55" customWidth="1"/>
    <col min="770" max="770" width="10.85546875" style="55" customWidth="1"/>
    <col min="771" max="771" width="12.42578125" style="55" customWidth="1"/>
    <col min="772" max="772" width="12.140625" style="55" customWidth="1"/>
    <col min="773" max="773" width="12.85546875" style="55" customWidth="1"/>
    <col min="774" max="774" width="11.140625" style="55" customWidth="1"/>
    <col min="775" max="775" width="10.5703125" style="55" customWidth="1"/>
    <col min="776" max="776" width="12.85546875" style="55" customWidth="1"/>
    <col min="777" max="777" width="11" style="55" customWidth="1"/>
    <col min="778" max="778" width="15.7109375" style="55" customWidth="1"/>
    <col min="779" max="779" width="12.5703125" style="55" customWidth="1"/>
    <col min="780" max="780" width="13.42578125" style="55" customWidth="1"/>
    <col min="781" max="781" width="12.42578125" style="55" customWidth="1"/>
    <col min="782" max="782" width="12.7109375" style="55" customWidth="1"/>
    <col min="783" max="783" width="11.42578125" style="55" customWidth="1"/>
    <col min="784" max="1024" width="9.140625" style="55"/>
    <col min="1025" max="1025" width="12.42578125" style="55" customWidth="1"/>
    <col min="1026" max="1026" width="10.85546875" style="55" customWidth="1"/>
    <col min="1027" max="1027" width="12.42578125" style="55" customWidth="1"/>
    <col min="1028" max="1028" width="12.140625" style="55" customWidth="1"/>
    <col min="1029" max="1029" width="12.85546875" style="55" customWidth="1"/>
    <col min="1030" max="1030" width="11.140625" style="55" customWidth="1"/>
    <col min="1031" max="1031" width="10.5703125" style="55" customWidth="1"/>
    <col min="1032" max="1032" width="12.85546875" style="55" customWidth="1"/>
    <col min="1033" max="1033" width="11" style="55" customWidth="1"/>
    <col min="1034" max="1034" width="15.7109375" style="55" customWidth="1"/>
    <col min="1035" max="1035" width="12.5703125" style="55" customWidth="1"/>
    <col min="1036" max="1036" width="13.42578125" style="55" customWidth="1"/>
    <col min="1037" max="1037" width="12.42578125" style="55" customWidth="1"/>
    <col min="1038" max="1038" width="12.7109375" style="55" customWidth="1"/>
    <col min="1039" max="1039" width="11.42578125" style="55" customWidth="1"/>
    <col min="1040" max="1280" width="9.140625" style="55"/>
    <col min="1281" max="1281" width="12.42578125" style="55" customWidth="1"/>
    <col min="1282" max="1282" width="10.85546875" style="55" customWidth="1"/>
    <col min="1283" max="1283" width="12.42578125" style="55" customWidth="1"/>
    <col min="1284" max="1284" width="12.140625" style="55" customWidth="1"/>
    <col min="1285" max="1285" width="12.85546875" style="55" customWidth="1"/>
    <col min="1286" max="1286" width="11.140625" style="55" customWidth="1"/>
    <col min="1287" max="1287" width="10.5703125" style="55" customWidth="1"/>
    <col min="1288" max="1288" width="12.85546875" style="55" customWidth="1"/>
    <col min="1289" max="1289" width="11" style="55" customWidth="1"/>
    <col min="1290" max="1290" width="15.7109375" style="55" customWidth="1"/>
    <col min="1291" max="1291" width="12.5703125" style="55" customWidth="1"/>
    <col min="1292" max="1292" width="13.42578125" style="55" customWidth="1"/>
    <col min="1293" max="1293" width="12.42578125" style="55" customWidth="1"/>
    <col min="1294" max="1294" width="12.7109375" style="55" customWidth="1"/>
    <col min="1295" max="1295" width="11.42578125" style="55" customWidth="1"/>
    <col min="1296" max="1536" width="9.140625" style="55"/>
    <col min="1537" max="1537" width="12.42578125" style="55" customWidth="1"/>
    <col min="1538" max="1538" width="10.85546875" style="55" customWidth="1"/>
    <col min="1539" max="1539" width="12.42578125" style="55" customWidth="1"/>
    <col min="1540" max="1540" width="12.140625" style="55" customWidth="1"/>
    <col min="1541" max="1541" width="12.85546875" style="55" customWidth="1"/>
    <col min="1542" max="1542" width="11.140625" style="55" customWidth="1"/>
    <col min="1543" max="1543" width="10.5703125" style="55" customWidth="1"/>
    <col min="1544" max="1544" width="12.85546875" style="55" customWidth="1"/>
    <col min="1545" max="1545" width="11" style="55" customWidth="1"/>
    <col min="1546" max="1546" width="15.7109375" style="55" customWidth="1"/>
    <col min="1547" max="1547" width="12.5703125" style="55" customWidth="1"/>
    <col min="1548" max="1548" width="13.42578125" style="55" customWidth="1"/>
    <col min="1549" max="1549" width="12.42578125" style="55" customWidth="1"/>
    <col min="1550" max="1550" width="12.7109375" style="55" customWidth="1"/>
    <col min="1551" max="1551" width="11.42578125" style="55" customWidth="1"/>
    <col min="1552" max="1792" width="9.140625" style="55"/>
    <col min="1793" max="1793" width="12.42578125" style="55" customWidth="1"/>
    <col min="1794" max="1794" width="10.85546875" style="55" customWidth="1"/>
    <col min="1795" max="1795" width="12.42578125" style="55" customWidth="1"/>
    <col min="1796" max="1796" width="12.140625" style="55" customWidth="1"/>
    <col min="1797" max="1797" width="12.85546875" style="55" customWidth="1"/>
    <col min="1798" max="1798" width="11.140625" style="55" customWidth="1"/>
    <col min="1799" max="1799" width="10.5703125" style="55" customWidth="1"/>
    <col min="1800" max="1800" width="12.85546875" style="55" customWidth="1"/>
    <col min="1801" max="1801" width="11" style="55" customWidth="1"/>
    <col min="1802" max="1802" width="15.7109375" style="55" customWidth="1"/>
    <col min="1803" max="1803" width="12.5703125" style="55" customWidth="1"/>
    <col min="1804" max="1804" width="13.42578125" style="55" customWidth="1"/>
    <col min="1805" max="1805" width="12.42578125" style="55" customWidth="1"/>
    <col min="1806" max="1806" width="12.7109375" style="55" customWidth="1"/>
    <col min="1807" max="1807" width="11.42578125" style="55" customWidth="1"/>
    <col min="1808" max="2048" width="9.140625" style="55"/>
    <col min="2049" max="2049" width="12.42578125" style="55" customWidth="1"/>
    <col min="2050" max="2050" width="10.85546875" style="55" customWidth="1"/>
    <col min="2051" max="2051" width="12.42578125" style="55" customWidth="1"/>
    <col min="2052" max="2052" width="12.140625" style="55" customWidth="1"/>
    <col min="2053" max="2053" width="12.85546875" style="55" customWidth="1"/>
    <col min="2054" max="2054" width="11.140625" style="55" customWidth="1"/>
    <col min="2055" max="2055" width="10.5703125" style="55" customWidth="1"/>
    <col min="2056" max="2056" width="12.85546875" style="55" customWidth="1"/>
    <col min="2057" max="2057" width="11" style="55" customWidth="1"/>
    <col min="2058" max="2058" width="15.7109375" style="55" customWidth="1"/>
    <col min="2059" max="2059" width="12.5703125" style="55" customWidth="1"/>
    <col min="2060" max="2060" width="13.42578125" style="55" customWidth="1"/>
    <col min="2061" max="2061" width="12.42578125" style="55" customWidth="1"/>
    <col min="2062" max="2062" width="12.7109375" style="55" customWidth="1"/>
    <col min="2063" max="2063" width="11.42578125" style="55" customWidth="1"/>
    <col min="2064" max="2304" width="9.140625" style="55"/>
    <col min="2305" max="2305" width="12.42578125" style="55" customWidth="1"/>
    <col min="2306" max="2306" width="10.85546875" style="55" customWidth="1"/>
    <col min="2307" max="2307" width="12.42578125" style="55" customWidth="1"/>
    <col min="2308" max="2308" width="12.140625" style="55" customWidth="1"/>
    <col min="2309" max="2309" width="12.85546875" style="55" customWidth="1"/>
    <col min="2310" max="2310" width="11.140625" style="55" customWidth="1"/>
    <col min="2311" max="2311" width="10.5703125" style="55" customWidth="1"/>
    <col min="2312" max="2312" width="12.85546875" style="55" customWidth="1"/>
    <col min="2313" max="2313" width="11" style="55" customWidth="1"/>
    <col min="2314" max="2314" width="15.7109375" style="55" customWidth="1"/>
    <col min="2315" max="2315" width="12.5703125" style="55" customWidth="1"/>
    <col min="2316" max="2316" width="13.42578125" style="55" customWidth="1"/>
    <col min="2317" max="2317" width="12.42578125" style="55" customWidth="1"/>
    <col min="2318" max="2318" width="12.7109375" style="55" customWidth="1"/>
    <col min="2319" max="2319" width="11.42578125" style="55" customWidth="1"/>
    <col min="2320" max="2560" width="9.140625" style="55"/>
    <col min="2561" max="2561" width="12.42578125" style="55" customWidth="1"/>
    <col min="2562" max="2562" width="10.85546875" style="55" customWidth="1"/>
    <col min="2563" max="2563" width="12.42578125" style="55" customWidth="1"/>
    <col min="2564" max="2564" width="12.140625" style="55" customWidth="1"/>
    <col min="2565" max="2565" width="12.85546875" style="55" customWidth="1"/>
    <col min="2566" max="2566" width="11.140625" style="55" customWidth="1"/>
    <col min="2567" max="2567" width="10.5703125" style="55" customWidth="1"/>
    <col min="2568" max="2568" width="12.85546875" style="55" customWidth="1"/>
    <col min="2569" max="2569" width="11" style="55" customWidth="1"/>
    <col min="2570" max="2570" width="15.7109375" style="55" customWidth="1"/>
    <col min="2571" max="2571" width="12.5703125" style="55" customWidth="1"/>
    <col min="2572" max="2572" width="13.42578125" style="55" customWidth="1"/>
    <col min="2573" max="2573" width="12.42578125" style="55" customWidth="1"/>
    <col min="2574" max="2574" width="12.7109375" style="55" customWidth="1"/>
    <col min="2575" max="2575" width="11.42578125" style="55" customWidth="1"/>
    <col min="2576" max="2816" width="9.140625" style="55"/>
    <col min="2817" max="2817" width="12.42578125" style="55" customWidth="1"/>
    <col min="2818" max="2818" width="10.85546875" style="55" customWidth="1"/>
    <col min="2819" max="2819" width="12.42578125" style="55" customWidth="1"/>
    <col min="2820" max="2820" width="12.140625" style="55" customWidth="1"/>
    <col min="2821" max="2821" width="12.85546875" style="55" customWidth="1"/>
    <col min="2822" max="2822" width="11.140625" style="55" customWidth="1"/>
    <col min="2823" max="2823" width="10.5703125" style="55" customWidth="1"/>
    <col min="2824" max="2824" width="12.85546875" style="55" customWidth="1"/>
    <col min="2825" max="2825" width="11" style="55" customWidth="1"/>
    <col min="2826" max="2826" width="15.7109375" style="55" customWidth="1"/>
    <col min="2827" max="2827" width="12.5703125" style="55" customWidth="1"/>
    <col min="2828" max="2828" width="13.42578125" style="55" customWidth="1"/>
    <col min="2829" max="2829" width="12.42578125" style="55" customWidth="1"/>
    <col min="2830" max="2830" width="12.7109375" style="55" customWidth="1"/>
    <col min="2831" max="2831" width="11.42578125" style="55" customWidth="1"/>
    <col min="2832" max="3072" width="9.140625" style="55"/>
    <col min="3073" max="3073" width="12.42578125" style="55" customWidth="1"/>
    <col min="3074" max="3074" width="10.85546875" style="55" customWidth="1"/>
    <col min="3075" max="3075" width="12.42578125" style="55" customWidth="1"/>
    <col min="3076" max="3076" width="12.140625" style="55" customWidth="1"/>
    <col min="3077" max="3077" width="12.85546875" style="55" customWidth="1"/>
    <col min="3078" max="3078" width="11.140625" style="55" customWidth="1"/>
    <col min="3079" max="3079" width="10.5703125" style="55" customWidth="1"/>
    <col min="3080" max="3080" width="12.85546875" style="55" customWidth="1"/>
    <col min="3081" max="3081" width="11" style="55" customWidth="1"/>
    <col min="3082" max="3082" width="15.7109375" style="55" customWidth="1"/>
    <col min="3083" max="3083" width="12.5703125" style="55" customWidth="1"/>
    <col min="3084" max="3084" width="13.42578125" style="55" customWidth="1"/>
    <col min="3085" max="3085" width="12.42578125" style="55" customWidth="1"/>
    <col min="3086" max="3086" width="12.7109375" style="55" customWidth="1"/>
    <col min="3087" max="3087" width="11.42578125" style="55" customWidth="1"/>
    <col min="3088" max="3328" width="9.140625" style="55"/>
    <col min="3329" max="3329" width="12.42578125" style="55" customWidth="1"/>
    <col min="3330" max="3330" width="10.85546875" style="55" customWidth="1"/>
    <col min="3331" max="3331" width="12.42578125" style="55" customWidth="1"/>
    <col min="3332" max="3332" width="12.140625" style="55" customWidth="1"/>
    <col min="3333" max="3333" width="12.85546875" style="55" customWidth="1"/>
    <col min="3334" max="3334" width="11.140625" style="55" customWidth="1"/>
    <col min="3335" max="3335" width="10.5703125" style="55" customWidth="1"/>
    <col min="3336" max="3336" width="12.85546875" style="55" customWidth="1"/>
    <col min="3337" max="3337" width="11" style="55" customWidth="1"/>
    <col min="3338" max="3338" width="15.7109375" style="55" customWidth="1"/>
    <col min="3339" max="3339" width="12.5703125" style="55" customWidth="1"/>
    <col min="3340" max="3340" width="13.42578125" style="55" customWidth="1"/>
    <col min="3341" max="3341" width="12.42578125" style="55" customWidth="1"/>
    <col min="3342" max="3342" width="12.7109375" style="55" customWidth="1"/>
    <col min="3343" max="3343" width="11.42578125" style="55" customWidth="1"/>
    <col min="3344" max="3584" width="9.140625" style="55"/>
    <col min="3585" max="3585" width="12.42578125" style="55" customWidth="1"/>
    <col min="3586" max="3586" width="10.85546875" style="55" customWidth="1"/>
    <col min="3587" max="3587" width="12.42578125" style="55" customWidth="1"/>
    <col min="3588" max="3588" width="12.140625" style="55" customWidth="1"/>
    <col min="3589" max="3589" width="12.85546875" style="55" customWidth="1"/>
    <col min="3590" max="3590" width="11.140625" style="55" customWidth="1"/>
    <col min="3591" max="3591" width="10.5703125" style="55" customWidth="1"/>
    <col min="3592" max="3592" width="12.85546875" style="55" customWidth="1"/>
    <col min="3593" max="3593" width="11" style="55" customWidth="1"/>
    <col min="3594" max="3594" width="15.7109375" style="55" customWidth="1"/>
    <col min="3595" max="3595" width="12.5703125" style="55" customWidth="1"/>
    <col min="3596" max="3596" width="13.42578125" style="55" customWidth="1"/>
    <col min="3597" max="3597" width="12.42578125" style="55" customWidth="1"/>
    <col min="3598" max="3598" width="12.7109375" style="55" customWidth="1"/>
    <col min="3599" max="3599" width="11.42578125" style="55" customWidth="1"/>
    <col min="3600" max="3840" width="9.140625" style="55"/>
    <col min="3841" max="3841" width="12.42578125" style="55" customWidth="1"/>
    <col min="3842" max="3842" width="10.85546875" style="55" customWidth="1"/>
    <col min="3843" max="3843" width="12.42578125" style="55" customWidth="1"/>
    <col min="3844" max="3844" width="12.140625" style="55" customWidth="1"/>
    <col min="3845" max="3845" width="12.85546875" style="55" customWidth="1"/>
    <col min="3846" max="3846" width="11.140625" style="55" customWidth="1"/>
    <col min="3847" max="3847" width="10.5703125" style="55" customWidth="1"/>
    <col min="3848" max="3848" width="12.85546875" style="55" customWidth="1"/>
    <col min="3849" max="3849" width="11" style="55" customWidth="1"/>
    <col min="3850" max="3850" width="15.7109375" style="55" customWidth="1"/>
    <col min="3851" max="3851" width="12.5703125" style="55" customWidth="1"/>
    <col min="3852" max="3852" width="13.42578125" style="55" customWidth="1"/>
    <col min="3853" max="3853" width="12.42578125" style="55" customWidth="1"/>
    <col min="3854" max="3854" width="12.7109375" style="55" customWidth="1"/>
    <col min="3855" max="3855" width="11.42578125" style="55" customWidth="1"/>
    <col min="3856" max="4096" width="9.140625" style="55"/>
    <col min="4097" max="4097" width="12.42578125" style="55" customWidth="1"/>
    <col min="4098" max="4098" width="10.85546875" style="55" customWidth="1"/>
    <col min="4099" max="4099" width="12.42578125" style="55" customWidth="1"/>
    <col min="4100" max="4100" width="12.140625" style="55" customWidth="1"/>
    <col min="4101" max="4101" width="12.85546875" style="55" customWidth="1"/>
    <col min="4102" max="4102" width="11.140625" style="55" customWidth="1"/>
    <col min="4103" max="4103" width="10.5703125" style="55" customWidth="1"/>
    <col min="4104" max="4104" width="12.85546875" style="55" customWidth="1"/>
    <col min="4105" max="4105" width="11" style="55" customWidth="1"/>
    <col min="4106" max="4106" width="15.7109375" style="55" customWidth="1"/>
    <col min="4107" max="4107" width="12.5703125" style="55" customWidth="1"/>
    <col min="4108" max="4108" width="13.42578125" style="55" customWidth="1"/>
    <col min="4109" max="4109" width="12.42578125" style="55" customWidth="1"/>
    <col min="4110" max="4110" width="12.7109375" style="55" customWidth="1"/>
    <col min="4111" max="4111" width="11.42578125" style="55" customWidth="1"/>
    <col min="4112" max="4352" width="9.140625" style="55"/>
    <col min="4353" max="4353" width="12.42578125" style="55" customWidth="1"/>
    <col min="4354" max="4354" width="10.85546875" style="55" customWidth="1"/>
    <col min="4355" max="4355" width="12.42578125" style="55" customWidth="1"/>
    <col min="4356" max="4356" width="12.140625" style="55" customWidth="1"/>
    <col min="4357" max="4357" width="12.85546875" style="55" customWidth="1"/>
    <col min="4358" max="4358" width="11.140625" style="55" customWidth="1"/>
    <col min="4359" max="4359" width="10.5703125" style="55" customWidth="1"/>
    <col min="4360" max="4360" width="12.85546875" style="55" customWidth="1"/>
    <col min="4361" max="4361" width="11" style="55" customWidth="1"/>
    <col min="4362" max="4362" width="15.7109375" style="55" customWidth="1"/>
    <col min="4363" max="4363" width="12.5703125" style="55" customWidth="1"/>
    <col min="4364" max="4364" width="13.42578125" style="55" customWidth="1"/>
    <col min="4365" max="4365" width="12.42578125" style="55" customWidth="1"/>
    <col min="4366" max="4366" width="12.7109375" style="55" customWidth="1"/>
    <col min="4367" max="4367" width="11.42578125" style="55" customWidth="1"/>
    <col min="4368" max="4608" width="9.140625" style="55"/>
    <col min="4609" max="4609" width="12.42578125" style="55" customWidth="1"/>
    <col min="4610" max="4610" width="10.85546875" style="55" customWidth="1"/>
    <col min="4611" max="4611" width="12.42578125" style="55" customWidth="1"/>
    <col min="4612" max="4612" width="12.140625" style="55" customWidth="1"/>
    <col min="4613" max="4613" width="12.85546875" style="55" customWidth="1"/>
    <col min="4614" max="4614" width="11.140625" style="55" customWidth="1"/>
    <col min="4615" max="4615" width="10.5703125" style="55" customWidth="1"/>
    <col min="4616" max="4616" width="12.85546875" style="55" customWidth="1"/>
    <col min="4617" max="4617" width="11" style="55" customWidth="1"/>
    <col min="4618" max="4618" width="15.7109375" style="55" customWidth="1"/>
    <col min="4619" max="4619" width="12.5703125" style="55" customWidth="1"/>
    <col min="4620" max="4620" width="13.42578125" style="55" customWidth="1"/>
    <col min="4621" max="4621" width="12.42578125" style="55" customWidth="1"/>
    <col min="4622" max="4622" width="12.7109375" style="55" customWidth="1"/>
    <col min="4623" max="4623" width="11.42578125" style="55" customWidth="1"/>
    <col min="4624" max="4864" width="9.140625" style="55"/>
    <col min="4865" max="4865" width="12.42578125" style="55" customWidth="1"/>
    <col min="4866" max="4866" width="10.85546875" style="55" customWidth="1"/>
    <col min="4867" max="4867" width="12.42578125" style="55" customWidth="1"/>
    <col min="4868" max="4868" width="12.140625" style="55" customWidth="1"/>
    <col min="4869" max="4869" width="12.85546875" style="55" customWidth="1"/>
    <col min="4870" max="4870" width="11.140625" style="55" customWidth="1"/>
    <col min="4871" max="4871" width="10.5703125" style="55" customWidth="1"/>
    <col min="4872" max="4872" width="12.85546875" style="55" customWidth="1"/>
    <col min="4873" max="4873" width="11" style="55" customWidth="1"/>
    <col min="4874" max="4874" width="15.7109375" style="55" customWidth="1"/>
    <col min="4875" max="4875" width="12.5703125" style="55" customWidth="1"/>
    <col min="4876" max="4876" width="13.42578125" style="55" customWidth="1"/>
    <col min="4877" max="4877" width="12.42578125" style="55" customWidth="1"/>
    <col min="4878" max="4878" width="12.7109375" style="55" customWidth="1"/>
    <col min="4879" max="4879" width="11.42578125" style="55" customWidth="1"/>
    <col min="4880" max="5120" width="9.140625" style="55"/>
    <col min="5121" max="5121" width="12.42578125" style="55" customWidth="1"/>
    <col min="5122" max="5122" width="10.85546875" style="55" customWidth="1"/>
    <col min="5123" max="5123" width="12.42578125" style="55" customWidth="1"/>
    <col min="5124" max="5124" width="12.140625" style="55" customWidth="1"/>
    <col min="5125" max="5125" width="12.85546875" style="55" customWidth="1"/>
    <col min="5126" max="5126" width="11.140625" style="55" customWidth="1"/>
    <col min="5127" max="5127" width="10.5703125" style="55" customWidth="1"/>
    <col min="5128" max="5128" width="12.85546875" style="55" customWidth="1"/>
    <col min="5129" max="5129" width="11" style="55" customWidth="1"/>
    <col min="5130" max="5130" width="15.7109375" style="55" customWidth="1"/>
    <col min="5131" max="5131" width="12.5703125" style="55" customWidth="1"/>
    <col min="5132" max="5132" width="13.42578125" style="55" customWidth="1"/>
    <col min="5133" max="5133" width="12.42578125" style="55" customWidth="1"/>
    <col min="5134" max="5134" width="12.7109375" style="55" customWidth="1"/>
    <col min="5135" max="5135" width="11.42578125" style="55" customWidth="1"/>
    <col min="5136" max="5376" width="9.140625" style="55"/>
    <col min="5377" max="5377" width="12.42578125" style="55" customWidth="1"/>
    <col min="5378" max="5378" width="10.85546875" style="55" customWidth="1"/>
    <col min="5379" max="5379" width="12.42578125" style="55" customWidth="1"/>
    <col min="5380" max="5380" width="12.140625" style="55" customWidth="1"/>
    <col min="5381" max="5381" width="12.85546875" style="55" customWidth="1"/>
    <col min="5382" max="5382" width="11.140625" style="55" customWidth="1"/>
    <col min="5383" max="5383" width="10.5703125" style="55" customWidth="1"/>
    <col min="5384" max="5384" width="12.85546875" style="55" customWidth="1"/>
    <col min="5385" max="5385" width="11" style="55" customWidth="1"/>
    <col min="5386" max="5386" width="15.7109375" style="55" customWidth="1"/>
    <col min="5387" max="5387" width="12.5703125" style="55" customWidth="1"/>
    <col min="5388" max="5388" width="13.42578125" style="55" customWidth="1"/>
    <col min="5389" max="5389" width="12.42578125" style="55" customWidth="1"/>
    <col min="5390" max="5390" width="12.7109375" style="55" customWidth="1"/>
    <col min="5391" max="5391" width="11.42578125" style="55" customWidth="1"/>
    <col min="5392" max="5632" width="9.140625" style="55"/>
    <col min="5633" max="5633" width="12.42578125" style="55" customWidth="1"/>
    <col min="5634" max="5634" width="10.85546875" style="55" customWidth="1"/>
    <col min="5635" max="5635" width="12.42578125" style="55" customWidth="1"/>
    <col min="5636" max="5636" width="12.140625" style="55" customWidth="1"/>
    <col min="5637" max="5637" width="12.85546875" style="55" customWidth="1"/>
    <col min="5638" max="5638" width="11.140625" style="55" customWidth="1"/>
    <col min="5639" max="5639" width="10.5703125" style="55" customWidth="1"/>
    <col min="5640" max="5640" width="12.85546875" style="55" customWidth="1"/>
    <col min="5641" max="5641" width="11" style="55" customWidth="1"/>
    <col min="5642" max="5642" width="15.7109375" style="55" customWidth="1"/>
    <col min="5643" max="5643" width="12.5703125" style="55" customWidth="1"/>
    <col min="5644" max="5644" width="13.42578125" style="55" customWidth="1"/>
    <col min="5645" max="5645" width="12.42578125" style="55" customWidth="1"/>
    <col min="5646" max="5646" width="12.7109375" style="55" customWidth="1"/>
    <col min="5647" max="5647" width="11.42578125" style="55" customWidth="1"/>
    <col min="5648" max="5888" width="9.140625" style="55"/>
    <col min="5889" max="5889" width="12.42578125" style="55" customWidth="1"/>
    <col min="5890" max="5890" width="10.85546875" style="55" customWidth="1"/>
    <col min="5891" max="5891" width="12.42578125" style="55" customWidth="1"/>
    <col min="5892" max="5892" width="12.140625" style="55" customWidth="1"/>
    <col min="5893" max="5893" width="12.85546875" style="55" customWidth="1"/>
    <col min="5894" max="5894" width="11.140625" style="55" customWidth="1"/>
    <col min="5895" max="5895" width="10.5703125" style="55" customWidth="1"/>
    <col min="5896" max="5896" width="12.85546875" style="55" customWidth="1"/>
    <col min="5897" max="5897" width="11" style="55" customWidth="1"/>
    <col min="5898" max="5898" width="15.7109375" style="55" customWidth="1"/>
    <col min="5899" max="5899" width="12.5703125" style="55" customWidth="1"/>
    <col min="5900" max="5900" width="13.42578125" style="55" customWidth="1"/>
    <col min="5901" max="5901" width="12.42578125" style="55" customWidth="1"/>
    <col min="5902" max="5902" width="12.7109375" style="55" customWidth="1"/>
    <col min="5903" max="5903" width="11.42578125" style="55" customWidth="1"/>
    <col min="5904" max="6144" width="9.140625" style="55"/>
    <col min="6145" max="6145" width="12.42578125" style="55" customWidth="1"/>
    <col min="6146" max="6146" width="10.85546875" style="55" customWidth="1"/>
    <col min="6147" max="6147" width="12.42578125" style="55" customWidth="1"/>
    <col min="6148" max="6148" width="12.140625" style="55" customWidth="1"/>
    <col min="6149" max="6149" width="12.85546875" style="55" customWidth="1"/>
    <col min="6150" max="6150" width="11.140625" style="55" customWidth="1"/>
    <col min="6151" max="6151" width="10.5703125" style="55" customWidth="1"/>
    <col min="6152" max="6152" width="12.85546875" style="55" customWidth="1"/>
    <col min="6153" max="6153" width="11" style="55" customWidth="1"/>
    <col min="6154" max="6154" width="15.7109375" style="55" customWidth="1"/>
    <col min="6155" max="6155" width="12.5703125" style="55" customWidth="1"/>
    <col min="6156" max="6156" width="13.42578125" style="55" customWidth="1"/>
    <col min="6157" max="6157" width="12.42578125" style="55" customWidth="1"/>
    <col min="6158" max="6158" width="12.7109375" style="55" customWidth="1"/>
    <col min="6159" max="6159" width="11.42578125" style="55" customWidth="1"/>
    <col min="6160" max="6400" width="9.140625" style="55"/>
    <col min="6401" max="6401" width="12.42578125" style="55" customWidth="1"/>
    <col min="6402" max="6402" width="10.85546875" style="55" customWidth="1"/>
    <col min="6403" max="6403" width="12.42578125" style="55" customWidth="1"/>
    <col min="6404" max="6404" width="12.140625" style="55" customWidth="1"/>
    <col min="6405" max="6405" width="12.85546875" style="55" customWidth="1"/>
    <col min="6406" max="6406" width="11.140625" style="55" customWidth="1"/>
    <col min="6407" max="6407" width="10.5703125" style="55" customWidth="1"/>
    <col min="6408" max="6408" width="12.85546875" style="55" customWidth="1"/>
    <col min="6409" max="6409" width="11" style="55" customWidth="1"/>
    <col min="6410" max="6410" width="15.7109375" style="55" customWidth="1"/>
    <col min="6411" max="6411" width="12.5703125" style="55" customWidth="1"/>
    <col min="6412" max="6412" width="13.42578125" style="55" customWidth="1"/>
    <col min="6413" max="6413" width="12.42578125" style="55" customWidth="1"/>
    <col min="6414" max="6414" width="12.7109375" style="55" customWidth="1"/>
    <col min="6415" max="6415" width="11.42578125" style="55" customWidth="1"/>
    <col min="6416" max="6656" width="9.140625" style="55"/>
    <col min="6657" max="6657" width="12.42578125" style="55" customWidth="1"/>
    <col min="6658" max="6658" width="10.85546875" style="55" customWidth="1"/>
    <col min="6659" max="6659" width="12.42578125" style="55" customWidth="1"/>
    <col min="6660" max="6660" width="12.140625" style="55" customWidth="1"/>
    <col min="6661" max="6661" width="12.85546875" style="55" customWidth="1"/>
    <col min="6662" max="6662" width="11.140625" style="55" customWidth="1"/>
    <col min="6663" max="6663" width="10.5703125" style="55" customWidth="1"/>
    <col min="6664" max="6664" width="12.85546875" style="55" customWidth="1"/>
    <col min="6665" max="6665" width="11" style="55" customWidth="1"/>
    <col min="6666" max="6666" width="15.7109375" style="55" customWidth="1"/>
    <col min="6667" max="6667" width="12.5703125" style="55" customWidth="1"/>
    <col min="6668" max="6668" width="13.42578125" style="55" customWidth="1"/>
    <col min="6669" max="6669" width="12.42578125" style="55" customWidth="1"/>
    <col min="6670" max="6670" width="12.7109375" style="55" customWidth="1"/>
    <col min="6671" max="6671" width="11.42578125" style="55" customWidth="1"/>
    <col min="6672" max="6912" width="9.140625" style="55"/>
    <col min="6913" max="6913" width="12.42578125" style="55" customWidth="1"/>
    <col min="6914" max="6914" width="10.85546875" style="55" customWidth="1"/>
    <col min="6915" max="6915" width="12.42578125" style="55" customWidth="1"/>
    <col min="6916" max="6916" width="12.140625" style="55" customWidth="1"/>
    <col min="6917" max="6917" width="12.85546875" style="55" customWidth="1"/>
    <col min="6918" max="6918" width="11.140625" style="55" customWidth="1"/>
    <col min="6919" max="6919" width="10.5703125" style="55" customWidth="1"/>
    <col min="6920" max="6920" width="12.85546875" style="55" customWidth="1"/>
    <col min="6921" max="6921" width="11" style="55" customWidth="1"/>
    <col min="6922" max="6922" width="15.7109375" style="55" customWidth="1"/>
    <col min="6923" max="6923" width="12.5703125" style="55" customWidth="1"/>
    <col min="6924" max="6924" width="13.42578125" style="55" customWidth="1"/>
    <col min="6925" max="6925" width="12.42578125" style="55" customWidth="1"/>
    <col min="6926" max="6926" width="12.7109375" style="55" customWidth="1"/>
    <col min="6927" max="6927" width="11.42578125" style="55" customWidth="1"/>
    <col min="6928" max="7168" width="9.140625" style="55"/>
    <col min="7169" max="7169" width="12.42578125" style="55" customWidth="1"/>
    <col min="7170" max="7170" width="10.85546875" style="55" customWidth="1"/>
    <col min="7171" max="7171" width="12.42578125" style="55" customWidth="1"/>
    <col min="7172" max="7172" width="12.140625" style="55" customWidth="1"/>
    <col min="7173" max="7173" width="12.85546875" style="55" customWidth="1"/>
    <col min="7174" max="7174" width="11.140625" style="55" customWidth="1"/>
    <col min="7175" max="7175" width="10.5703125" style="55" customWidth="1"/>
    <col min="7176" max="7176" width="12.85546875" style="55" customWidth="1"/>
    <col min="7177" max="7177" width="11" style="55" customWidth="1"/>
    <col min="7178" max="7178" width="15.7109375" style="55" customWidth="1"/>
    <col min="7179" max="7179" width="12.5703125" style="55" customWidth="1"/>
    <col min="7180" max="7180" width="13.42578125" style="55" customWidth="1"/>
    <col min="7181" max="7181" width="12.42578125" style="55" customWidth="1"/>
    <col min="7182" max="7182" width="12.7109375" style="55" customWidth="1"/>
    <col min="7183" max="7183" width="11.42578125" style="55" customWidth="1"/>
    <col min="7184" max="7424" width="9.140625" style="55"/>
    <col min="7425" max="7425" width="12.42578125" style="55" customWidth="1"/>
    <col min="7426" max="7426" width="10.85546875" style="55" customWidth="1"/>
    <col min="7427" max="7427" width="12.42578125" style="55" customWidth="1"/>
    <col min="7428" max="7428" width="12.140625" style="55" customWidth="1"/>
    <col min="7429" max="7429" width="12.85546875" style="55" customWidth="1"/>
    <col min="7430" max="7430" width="11.140625" style="55" customWidth="1"/>
    <col min="7431" max="7431" width="10.5703125" style="55" customWidth="1"/>
    <col min="7432" max="7432" width="12.85546875" style="55" customWidth="1"/>
    <col min="7433" max="7433" width="11" style="55" customWidth="1"/>
    <col min="7434" max="7434" width="15.7109375" style="55" customWidth="1"/>
    <col min="7435" max="7435" width="12.5703125" style="55" customWidth="1"/>
    <col min="7436" max="7436" width="13.42578125" style="55" customWidth="1"/>
    <col min="7437" max="7437" width="12.42578125" style="55" customWidth="1"/>
    <col min="7438" max="7438" width="12.7109375" style="55" customWidth="1"/>
    <col min="7439" max="7439" width="11.42578125" style="55" customWidth="1"/>
    <col min="7440" max="7680" width="9.140625" style="55"/>
    <col min="7681" max="7681" width="12.42578125" style="55" customWidth="1"/>
    <col min="7682" max="7682" width="10.85546875" style="55" customWidth="1"/>
    <col min="7683" max="7683" width="12.42578125" style="55" customWidth="1"/>
    <col min="7684" max="7684" width="12.140625" style="55" customWidth="1"/>
    <col min="7685" max="7685" width="12.85546875" style="55" customWidth="1"/>
    <col min="7686" max="7686" width="11.140625" style="55" customWidth="1"/>
    <col min="7687" max="7687" width="10.5703125" style="55" customWidth="1"/>
    <col min="7688" max="7688" width="12.85546875" style="55" customWidth="1"/>
    <col min="7689" max="7689" width="11" style="55" customWidth="1"/>
    <col min="7690" max="7690" width="15.7109375" style="55" customWidth="1"/>
    <col min="7691" max="7691" width="12.5703125" style="55" customWidth="1"/>
    <col min="7692" max="7692" width="13.42578125" style="55" customWidth="1"/>
    <col min="7693" max="7693" width="12.42578125" style="55" customWidth="1"/>
    <col min="7694" max="7694" width="12.7109375" style="55" customWidth="1"/>
    <col min="7695" max="7695" width="11.42578125" style="55" customWidth="1"/>
    <col min="7696" max="7936" width="9.140625" style="55"/>
    <col min="7937" max="7937" width="12.42578125" style="55" customWidth="1"/>
    <col min="7938" max="7938" width="10.85546875" style="55" customWidth="1"/>
    <col min="7939" max="7939" width="12.42578125" style="55" customWidth="1"/>
    <col min="7940" max="7940" width="12.140625" style="55" customWidth="1"/>
    <col min="7941" max="7941" width="12.85546875" style="55" customWidth="1"/>
    <col min="7942" max="7942" width="11.140625" style="55" customWidth="1"/>
    <col min="7943" max="7943" width="10.5703125" style="55" customWidth="1"/>
    <col min="7944" max="7944" width="12.85546875" style="55" customWidth="1"/>
    <col min="7945" max="7945" width="11" style="55" customWidth="1"/>
    <col min="7946" max="7946" width="15.7109375" style="55" customWidth="1"/>
    <col min="7947" max="7947" width="12.5703125" style="55" customWidth="1"/>
    <col min="7948" max="7948" width="13.42578125" style="55" customWidth="1"/>
    <col min="7949" max="7949" width="12.42578125" style="55" customWidth="1"/>
    <col min="7950" max="7950" width="12.7109375" style="55" customWidth="1"/>
    <col min="7951" max="7951" width="11.42578125" style="55" customWidth="1"/>
    <col min="7952" max="8192" width="9.140625" style="55"/>
    <col min="8193" max="8193" width="12.42578125" style="55" customWidth="1"/>
    <col min="8194" max="8194" width="10.85546875" style="55" customWidth="1"/>
    <col min="8195" max="8195" width="12.42578125" style="55" customWidth="1"/>
    <col min="8196" max="8196" width="12.140625" style="55" customWidth="1"/>
    <col min="8197" max="8197" width="12.85546875" style="55" customWidth="1"/>
    <col min="8198" max="8198" width="11.140625" style="55" customWidth="1"/>
    <col min="8199" max="8199" width="10.5703125" style="55" customWidth="1"/>
    <col min="8200" max="8200" width="12.85546875" style="55" customWidth="1"/>
    <col min="8201" max="8201" width="11" style="55" customWidth="1"/>
    <col min="8202" max="8202" width="15.7109375" style="55" customWidth="1"/>
    <col min="8203" max="8203" width="12.5703125" style="55" customWidth="1"/>
    <col min="8204" max="8204" width="13.42578125" style="55" customWidth="1"/>
    <col min="8205" max="8205" width="12.42578125" style="55" customWidth="1"/>
    <col min="8206" max="8206" width="12.7109375" style="55" customWidth="1"/>
    <col min="8207" max="8207" width="11.42578125" style="55" customWidth="1"/>
    <col min="8208" max="8448" width="9.140625" style="55"/>
    <col min="8449" max="8449" width="12.42578125" style="55" customWidth="1"/>
    <col min="8450" max="8450" width="10.85546875" style="55" customWidth="1"/>
    <col min="8451" max="8451" width="12.42578125" style="55" customWidth="1"/>
    <col min="8452" max="8452" width="12.140625" style="55" customWidth="1"/>
    <col min="8453" max="8453" width="12.85546875" style="55" customWidth="1"/>
    <col min="8454" max="8454" width="11.140625" style="55" customWidth="1"/>
    <col min="8455" max="8455" width="10.5703125" style="55" customWidth="1"/>
    <col min="8456" max="8456" width="12.85546875" style="55" customWidth="1"/>
    <col min="8457" max="8457" width="11" style="55" customWidth="1"/>
    <col min="8458" max="8458" width="15.7109375" style="55" customWidth="1"/>
    <col min="8459" max="8459" width="12.5703125" style="55" customWidth="1"/>
    <col min="8460" max="8460" width="13.42578125" style="55" customWidth="1"/>
    <col min="8461" max="8461" width="12.42578125" style="55" customWidth="1"/>
    <col min="8462" max="8462" width="12.7109375" style="55" customWidth="1"/>
    <col min="8463" max="8463" width="11.42578125" style="55" customWidth="1"/>
    <col min="8464" max="8704" width="9.140625" style="55"/>
    <col min="8705" max="8705" width="12.42578125" style="55" customWidth="1"/>
    <col min="8706" max="8706" width="10.85546875" style="55" customWidth="1"/>
    <col min="8707" max="8707" width="12.42578125" style="55" customWidth="1"/>
    <col min="8708" max="8708" width="12.140625" style="55" customWidth="1"/>
    <col min="8709" max="8709" width="12.85546875" style="55" customWidth="1"/>
    <col min="8710" max="8710" width="11.140625" style="55" customWidth="1"/>
    <col min="8711" max="8711" width="10.5703125" style="55" customWidth="1"/>
    <col min="8712" max="8712" width="12.85546875" style="55" customWidth="1"/>
    <col min="8713" max="8713" width="11" style="55" customWidth="1"/>
    <col min="8714" max="8714" width="15.7109375" style="55" customWidth="1"/>
    <col min="8715" max="8715" width="12.5703125" style="55" customWidth="1"/>
    <col min="8716" max="8716" width="13.42578125" style="55" customWidth="1"/>
    <col min="8717" max="8717" width="12.42578125" style="55" customWidth="1"/>
    <col min="8718" max="8718" width="12.7109375" style="55" customWidth="1"/>
    <col min="8719" max="8719" width="11.42578125" style="55" customWidth="1"/>
    <col min="8720" max="8960" width="9.140625" style="55"/>
    <col min="8961" max="8961" width="12.42578125" style="55" customWidth="1"/>
    <col min="8962" max="8962" width="10.85546875" style="55" customWidth="1"/>
    <col min="8963" max="8963" width="12.42578125" style="55" customWidth="1"/>
    <col min="8964" max="8964" width="12.140625" style="55" customWidth="1"/>
    <col min="8965" max="8965" width="12.85546875" style="55" customWidth="1"/>
    <col min="8966" max="8966" width="11.140625" style="55" customWidth="1"/>
    <col min="8967" max="8967" width="10.5703125" style="55" customWidth="1"/>
    <col min="8968" max="8968" width="12.85546875" style="55" customWidth="1"/>
    <col min="8969" max="8969" width="11" style="55" customWidth="1"/>
    <col min="8970" max="8970" width="15.7109375" style="55" customWidth="1"/>
    <col min="8971" max="8971" width="12.5703125" style="55" customWidth="1"/>
    <col min="8972" max="8972" width="13.42578125" style="55" customWidth="1"/>
    <col min="8973" max="8973" width="12.42578125" style="55" customWidth="1"/>
    <col min="8974" max="8974" width="12.7109375" style="55" customWidth="1"/>
    <col min="8975" max="8975" width="11.42578125" style="55" customWidth="1"/>
    <col min="8976" max="9216" width="9.140625" style="55"/>
    <col min="9217" max="9217" width="12.42578125" style="55" customWidth="1"/>
    <col min="9218" max="9218" width="10.85546875" style="55" customWidth="1"/>
    <col min="9219" max="9219" width="12.42578125" style="55" customWidth="1"/>
    <col min="9220" max="9220" width="12.140625" style="55" customWidth="1"/>
    <col min="9221" max="9221" width="12.85546875" style="55" customWidth="1"/>
    <col min="9222" max="9222" width="11.140625" style="55" customWidth="1"/>
    <col min="9223" max="9223" width="10.5703125" style="55" customWidth="1"/>
    <col min="9224" max="9224" width="12.85546875" style="55" customWidth="1"/>
    <col min="9225" max="9225" width="11" style="55" customWidth="1"/>
    <col min="9226" max="9226" width="15.7109375" style="55" customWidth="1"/>
    <col min="9227" max="9227" width="12.5703125" style="55" customWidth="1"/>
    <col min="9228" max="9228" width="13.42578125" style="55" customWidth="1"/>
    <col min="9229" max="9229" width="12.42578125" style="55" customWidth="1"/>
    <col min="9230" max="9230" width="12.7109375" style="55" customWidth="1"/>
    <col min="9231" max="9231" width="11.42578125" style="55" customWidth="1"/>
    <col min="9232" max="9472" width="9.140625" style="55"/>
    <col min="9473" max="9473" width="12.42578125" style="55" customWidth="1"/>
    <col min="9474" max="9474" width="10.85546875" style="55" customWidth="1"/>
    <col min="9475" max="9475" width="12.42578125" style="55" customWidth="1"/>
    <col min="9476" max="9476" width="12.140625" style="55" customWidth="1"/>
    <col min="9477" max="9477" width="12.85546875" style="55" customWidth="1"/>
    <col min="9478" max="9478" width="11.140625" style="55" customWidth="1"/>
    <col min="9479" max="9479" width="10.5703125" style="55" customWidth="1"/>
    <col min="9480" max="9480" width="12.85546875" style="55" customWidth="1"/>
    <col min="9481" max="9481" width="11" style="55" customWidth="1"/>
    <col min="9482" max="9482" width="15.7109375" style="55" customWidth="1"/>
    <col min="9483" max="9483" width="12.5703125" style="55" customWidth="1"/>
    <col min="9484" max="9484" width="13.42578125" style="55" customWidth="1"/>
    <col min="9485" max="9485" width="12.42578125" style="55" customWidth="1"/>
    <col min="9486" max="9486" width="12.7109375" style="55" customWidth="1"/>
    <col min="9487" max="9487" width="11.42578125" style="55" customWidth="1"/>
    <col min="9488" max="9728" width="9.140625" style="55"/>
    <col min="9729" max="9729" width="12.42578125" style="55" customWidth="1"/>
    <col min="9730" max="9730" width="10.85546875" style="55" customWidth="1"/>
    <col min="9731" max="9731" width="12.42578125" style="55" customWidth="1"/>
    <col min="9732" max="9732" width="12.140625" style="55" customWidth="1"/>
    <col min="9733" max="9733" width="12.85546875" style="55" customWidth="1"/>
    <col min="9734" max="9734" width="11.140625" style="55" customWidth="1"/>
    <col min="9735" max="9735" width="10.5703125" style="55" customWidth="1"/>
    <col min="9736" max="9736" width="12.85546875" style="55" customWidth="1"/>
    <col min="9737" max="9737" width="11" style="55" customWidth="1"/>
    <col min="9738" max="9738" width="15.7109375" style="55" customWidth="1"/>
    <col min="9739" max="9739" width="12.5703125" style="55" customWidth="1"/>
    <col min="9740" max="9740" width="13.42578125" style="55" customWidth="1"/>
    <col min="9741" max="9741" width="12.42578125" style="55" customWidth="1"/>
    <col min="9742" max="9742" width="12.7109375" style="55" customWidth="1"/>
    <col min="9743" max="9743" width="11.42578125" style="55" customWidth="1"/>
    <col min="9744" max="9984" width="9.140625" style="55"/>
    <col min="9985" max="9985" width="12.42578125" style="55" customWidth="1"/>
    <col min="9986" max="9986" width="10.85546875" style="55" customWidth="1"/>
    <col min="9987" max="9987" width="12.42578125" style="55" customWidth="1"/>
    <col min="9988" max="9988" width="12.140625" style="55" customWidth="1"/>
    <col min="9989" max="9989" width="12.85546875" style="55" customWidth="1"/>
    <col min="9990" max="9990" width="11.140625" style="55" customWidth="1"/>
    <col min="9991" max="9991" width="10.5703125" style="55" customWidth="1"/>
    <col min="9992" max="9992" width="12.85546875" style="55" customWidth="1"/>
    <col min="9993" max="9993" width="11" style="55" customWidth="1"/>
    <col min="9994" max="9994" width="15.7109375" style="55" customWidth="1"/>
    <col min="9995" max="9995" width="12.5703125" style="55" customWidth="1"/>
    <col min="9996" max="9996" width="13.42578125" style="55" customWidth="1"/>
    <col min="9997" max="9997" width="12.42578125" style="55" customWidth="1"/>
    <col min="9998" max="9998" width="12.7109375" style="55" customWidth="1"/>
    <col min="9999" max="9999" width="11.42578125" style="55" customWidth="1"/>
    <col min="10000" max="10240" width="9.140625" style="55"/>
    <col min="10241" max="10241" width="12.42578125" style="55" customWidth="1"/>
    <col min="10242" max="10242" width="10.85546875" style="55" customWidth="1"/>
    <col min="10243" max="10243" width="12.42578125" style="55" customWidth="1"/>
    <col min="10244" max="10244" width="12.140625" style="55" customWidth="1"/>
    <col min="10245" max="10245" width="12.85546875" style="55" customWidth="1"/>
    <col min="10246" max="10246" width="11.140625" style="55" customWidth="1"/>
    <col min="10247" max="10247" width="10.5703125" style="55" customWidth="1"/>
    <col min="10248" max="10248" width="12.85546875" style="55" customWidth="1"/>
    <col min="10249" max="10249" width="11" style="55" customWidth="1"/>
    <col min="10250" max="10250" width="15.7109375" style="55" customWidth="1"/>
    <col min="10251" max="10251" width="12.5703125" style="55" customWidth="1"/>
    <col min="10252" max="10252" width="13.42578125" style="55" customWidth="1"/>
    <col min="10253" max="10253" width="12.42578125" style="55" customWidth="1"/>
    <col min="10254" max="10254" width="12.7109375" style="55" customWidth="1"/>
    <col min="10255" max="10255" width="11.42578125" style="55" customWidth="1"/>
    <col min="10256" max="10496" width="9.140625" style="55"/>
    <col min="10497" max="10497" width="12.42578125" style="55" customWidth="1"/>
    <col min="10498" max="10498" width="10.85546875" style="55" customWidth="1"/>
    <col min="10499" max="10499" width="12.42578125" style="55" customWidth="1"/>
    <col min="10500" max="10500" width="12.140625" style="55" customWidth="1"/>
    <col min="10501" max="10501" width="12.85546875" style="55" customWidth="1"/>
    <col min="10502" max="10502" width="11.140625" style="55" customWidth="1"/>
    <col min="10503" max="10503" width="10.5703125" style="55" customWidth="1"/>
    <col min="10504" max="10504" width="12.85546875" style="55" customWidth="1"/>
    <col min="10505" max="10505" width="11" style="55" customWidth="1"/>
    <col min="10506" max="10506" width="15.7109375" style="55" customWidth="1"/>
    <col min="10507" max="10507" width="12.5703125" style="55" customWidth="1"/>
    <col min="10508" max="10508" width="13.42578125" style="55" customWidth="1"/>
    <col min="10509" max="10509" width="12.42578125" style="55" customWidth="1"/>
    <col min="10510" max="10510" width="12.7109375" style="55" customWidth="1"/>
    <col min="10511" max="10511" width="11.42578125" style="55" customWidth="1"/>
    <col min="10512" max="10752" width="9.140625" style="55"/>
    <col min="10753" max="10753" width="12.42578125" style="55" customWidth="1"/>
    <col min="10754" max="10754" width="10.85546875" style="55" customWidth="1"/>
    <col min="10755" max="10755" width="12.42578125" style="55" customWidth="1"/>
    <col min="10756" max="10756" width="12.140625" style="55" customWidth="1"/>
    <col min="10757" max="10757" width="12.85546875" style="55" customWidth="1"/>
    <col min="10758" max="10758" width="11.140625" style="55" customWidth="1"/>
    <col min="10759" max="10759" width="10.5703125" style="55" customWidth="1"/>
    <col min="10760" max="10760" width="12.85546875" style="55" customWidth="1"/>
    <col min="10761" max="10761" width="11" style="55" customWidth="1"/>
    <col min="10762" max="10762" width="15.7109375" style="55" customWidth="1"/>
    <col min="10763" max="10763" width="12.5703125" style="55" customWidth="1"/>
    <col min="10764" max="10764" width="13.42578125" style="55" customWidth="1"/>
    <col min="10765" max="10765" width="12.42578125" style="55" customWidth="1"/>
    <col min="10766" max="10766" width="12.7109375" style="55" customWidth="1"/>
    <col min="10767" max="10767" width="11.42578125" style="55" customWidth="1"/>
    <col min="10768" max="11008" width="9.140625" style="55"/>
    <col min="11009" max="11009" width="12.42578125" style="55" customWidth="1"/>
    <col min="11010" max="11010" width="10.85546875" style="55" customWidth="1"/>
    <col min="11011" max="11011" width="12.42578125" style="55" customWidth="1"/>
    <col min="11012" max="11012" width="12.140625" style="55" customWidth="1"/>
    <col min="11013" max="11013" width="12.85546875" style="55" customWidth="1"/>
    <col min="11014" max="11014" width="11.140625" style="55" customWidth="1"/>
    <col min="11015" max="11015" width="10.5703125" style="55" customWidth="1"/>
    <col min="11016" max="11016" width="12.85546875" style="55" customWidth="1"/>
    <col min="11017" max="11017" width="11" style="55" customWidth="1"/>
    <col min="11018" max="11018" width="15.7109375" style="55" customWidth="1"/>
    <col min="11019" max="11019" width="12.5703125" style="55" customWidth="1"/>
    <col min="11020" max="11020" width="13.42578125" style="55" customWidth="1"/>
    <col min="11021" max="11021" width="12.42578125" style="55" customWidth="1"/>
    <col min="11022" max="11022" width="12.7109375" style="55" customWidth="1"/>
    <col min="11023" max="11023" width="11.42578125" style="55" customWidth="1"/>
    <col min="11024" max="11264" width="9.140625" style="55"/>
    <col min="11265" max="11265" width="12.42578125" style="55" customWidth="1"/>
    <col min="11266" max="11266" width="10.85546875" style="55" customWidth="1"/>
    <col min="11267" max="11267" width="12.42578125" style="55" customWidth="1"/>
    <col min="11268" max="11268" width="12.140625" style="55" customWidth="1"/>
    <col min="11269" max="11269" width="12.85546875" style="55" customWidth="1"/>
    <col min="11270" max="11270" width="11.140625" style="55" customWidth="1"/>
    <col min="11271" max="11271" width="10.5703125" style="55" customWidth="1"/>
    <col min="11272" max="11272" width="12.85546875" style="55" customWidth="1"/>
    <col min="11273" max="11273" width="11" style="55" customWidth="1"/>
    <col min="11274" max="11274" width="15.7109375" style="55" customWidth="1"/>
    <col min="11275" max="11275" width="12.5703125" style="55" customWidth="1"/>
    <col min="11276" max="11276" width="13.42578125" style="55" customWidth="1"/>
    <col min="11277" max="11277" width="12.42578125" style="55" customWidth="1"/>
    <col min="11278" max="11278" width="12.7109375" style="55" customWidth="1"/>
    <col min="11279" max="11279" width="11.42578125" style="55" customWidth="1"/>
    <col min="11280" max="11520" width="9.140625" style="55"/>
    <col min="11521" max="11521" width="12.42578125" style="55" customWidth="1"/>
    <col min="11522" max="11522" width="10.85546875" style="55" customWidth="1"/>
    <col min="11523" max="11523" width="12.42578125" style="55" customWidth="1"/>
    <col min="11524" max="11524" width="12.140625" style="55" customWidth="1"/>
    <col min="11525" max="11525" width="12.85546875" style="55" customWidth="1"/>
    <col min="11526" max="11526" width="11.140625" style="55" customWidth="1"/>
    <col min="11527" max="11527" width="10.5703125" style="55" customWidth="1"/>
    <col min="11528" max="11528" width="12.85546875" style="55" customWidth="1"/>
    <col min="11529" max="11529" width="11" style="55" customWidth="1"/>
    <col min="11530" max="11530" width="15.7109375" style="55" customWidth="1"/>
    <col min="11531" max="11531" width="12.5703125" style="55" customWidth="1"/>
    <col min="11532" max="11532" width="13.42578125" style="55" customWidth="1"/>
    <col min="11533" max="11533" width="12.42578125" style="55" customWidth="1"/>
    <col min="11534" max="11534" width="12.7109375" style="55" customWidth="1"/>
    <col min="11535" max="11535" width="11.42578125" style="55" customWidth="1"/>
    <col min="11536" max="11776" width="9.140625" style="55"/>
    <col min="11777" max="11777" width="12.42578125" style="55" customWidth="1"/>
    <col min="11778" max="11778" width="10.85546875" style="55" customWidth="1"/>
    <col min="11779" max="11779" width="12.42578125" style="55" customWidth="1"/>
    <col min="11780" max="11780" width="12.140625" style="55" customWidth="1"/>
    <col min="11781" max="11781" width="12.85546875" style="55" customWidth="1"/>
    <col min="11782" max="11782" width="11.140625" style="55" customWidth="1"/>
    <col min="11783" max="11783" width="10.5703125" style="55" customWidth="1"/>
    <col min="11784" max="11784" width="12.85546875" style="55" customWidth="1"/>
    <col min="11785" max="11785" width="11" style="55" customWidth="1"/>
    <col min="11786" max="11786" width="15.7109375" style="55" customWidth="1"/>
    <col min="11787" max="11787" width="12.5703125" style="55" customWidth="1"/>
    <col min="11788" max="11788" width="13.42578125" style="55" customWidth="1"/>
    <col min="11789" max="11789" width="12.42578125" style="55" customWidth="1"/>
    <col min="11790" max="11790" width="12.7109375" style="55" customWidth="1"/>
    <col min="11791" max="11791" width="11.42578125" style="55" customWidth="1"/>
    <col min="11792" max="12032" width="9.140625" style="55"/>
    <col min="12033" max="12033" width="12.42578125" style="55" customWidth="1"/>
    <col min="12034" max="12034" width="10.85546875" style="55" customWidth="1"/>
    <col min="12035" max="12035" width="12.42578125" style="55" customWidth="1"/>
    <col min="12036" max="12036" width="12.140625" style="55" customWidth="1"/>
    <col min="12037" max="12037" width="12.85546875" style="55" customWidth="1"/>
    <col min="12038" max="12038" width="11.140625" style="55" customWidth="1"/>
    <col min="12039" max="12039" width="10.5703125" style="55" customWidth="1"/>
    <col min="12040" max="12040" width="12.85546875" style="55" customWidth="1"/>
    <col min="12041" max="12041" width="11" style="55" customWidth="1"/>
    <col min="12042" max="12042" width="15.7109375" style="55" customWidth="1"/>
    <col min="12043" max="12043" width="12.5703125" style="55" customWidth="1"/>
    <col min="12044" max="12044" width="13.42578125" style="55" customWidth="1"/>
    <col min="12045" max="12045" width="12.42578125" style="55" customWidth="1"/>
    <col min="12046" max="12046" width="12.7109375" style="55" customWidth="1"/>
    <col min="12047" max="12047" width="11.42578125" style="55" customWidth="1"/>
    <col min="12048" max="12288" width="9.140625" style="55"/>
    <col min="12289" max="12289" width="12.42578125" style="55" customWidth="1"/>
    <col min="12290" max="12290" width="10.85546875" style="55" customWidth="1"/>
    <col min="12291" max="12291" width="12.42578125" style="55" customWidth="1"/>
    <col min="12292" max="12292" width="12.140625" style="55" customWidth="1"/>
    <col min="12293" max="12293" width="12.85546875" style="55" customWidth="1"/>
    <col min="12294" max="12294" width="11.140625" style="55" customWidth="1"/>
    <col min="12295" max="12295" width="10.5703125" style="55" customWidth="1"/>
    <col min="12296" max="12296" width="12.85546875" style="55" customWidth="1"/>
    <col min="12297" max="12297" width="11" style="55" customWidth="1"/>
    <col min="12298" max="12298" width="15.7109375" style="55" customWidth="1"/>
    <col min="12299" max="12299" width="12.5703125" style="55" customWidth="1"/>
    <col min="12300" max="12300" width="13.42578125" style="55" customWidth="1"/>
    <col min="12301" max="12301" width="12.42578125" style="55" customWidth="1"/>
    <col min="12302" max="12302" width="12.7109375" style="55" customWidth="1"/>
    <col min="12303" max="12303" width="11.42578125" style="55" customWidth="1"/>
    <col min="12304" max="12544" width="9.140625" style="55"/>
    <col min="12545" max="12545" width="12.42578125" style="55" customWidth="1"/>
    <col min="12546" max="12546" width="10.85546875" style="55" customWidth="1"/>
    <col min="12547" max="12547" width="12.42578125" style="55" customWidth="1"/>
    <col min="12548" max="12548" width="12.140625" style="55" customWidth="1"/>
    <col min="12549" max="12549" width="12.85546875" style="55" customWidth="1"/>
    <col min="12550" max="12550" width="11.140625" style="55" customWidth="1"/>
    <col min="12551" max="12551" width="10.5703125" style="55" customWidth="1"/>
    <col min="12552" max="12552" width="12.85546875" style="55" customWidth="1"/>
    <col min="12553" max="12553" width="11" style="55" customWidth="1"/>
    <col min="12554" max="12554" width="15.7109375" style="55" customWidth="1"/>
    <col min="12555" max="12555" width="12.5703125" style="55" customWidth="1"/>
    <col min="12556" max="12556" width="13.42578125" style="55" customWidth="1"/>
    <col min="12557" max="12557" width="12.42578125" style="55" customWidth="1"/>
    <col min="12558" max="12558" width="12.7109375" style="55" customWidth="1"/>
    <col min="12559" max="12559" width="11.42578125" style="55" customWidth="1"/>
    <col min="12560" max="12800" width="9.140625" style="55"/>
    <col min="12801" max="12801" width="12.42578125" style="55" customWidth="1"/>
    <col min="12802" max="12802" width="10.85546875" style="55" customWidth="1"/>
    <col min="12803" max="12803" width="12.42578125" style="55" customWidth="1"/>
    <col min="12804" max="12804" width="12.140625" style="55" customWidth="1"/>
    <col min="12805" max="12805" width="12.85546875" style="55" customWidth="1"/>
    <col min="12806" max="12806" width="11.140625" style="55" customWidth="1"/>
    <col min="12807" max="12807" width="10.5703125" style="55" customWidth="1"/>
    <col min="12808" max="12808" width="12.85546875" style="55" customWidth="1"/>
    <col min="12809" max="12809" width="11" style="55" customWidth="1"/>
    <col min="12810" max="12810" width="15.7109375" style="55" customWidth="1"/>
    <col min="12811" max="12811" width="12.5703125" style="55" customWidth="1"/>
    <col min="12812" max="12812" width="13.42578125" style="55" customWidth="1"/>
    <col min="12813" max="12813" width="12.42578125" style="55" customWidth="1"/>
    <col min="12814" max="12814" width="12.7109375" style="55" customWidth="1"/>
    <col min="12815" max="12815" width="11.42578125" style="55" customWidth="1"/>
    <col min="12816" max="13056" width="9.140625" style="55"/>
    <col min="13057" max="13057" width="12.42578125" style="55" customWidth="1"/>
    <col min="13058" max="13058" width="10.85546875" style="55" customWidth="1"/>
    <col min="13059" max="13059" width="12.42578125" style="55" customWidth="1"/>
    <col min="13060" max="13060" width="12.140625" style="55" customWidth="1"/>
    <col min="13061" max="13061" width="12.85546875" style="55" customWidth="1"/>
    <col min="13062" max="13062" width="11.140625" style="55" customWidth="1"/>
    <col min="13063" max="13063" width="10.5703125" style="55" customWidth="1"/>
    <col min="13064" max="13064" width="12.85546875" style="55" customWidth="1"/>
    <col min="13065" max="13065" width="11" style="55" customWidth="1"/>
    <col min="13066" max="13066" width="15.7109375" style="55" customWidth="1"/>
    <col min="13067" max="13067" width="12.5703125" style="55" customWidth="1"/>
    <col min="13068" max="13068" width="13.42578125" style="55" customWidth="1"/>
    <col min="13069" max="13069" width="12.42578125" style="55" customWidth="1"/>
    <col min="13070" max="13070" width="12.7109375" style="55" customWidth="1"/>
    <col min="13071" max="13071" width="11.42578125" style="55" customWidth="1"/>
    <col min="13072" max="13312" width="9.140625" style="55"/>
    <col min="13313" max="13313" width="12.42578125" style="55" customWidth="1"/>
    <col min="13314" max="13314" width="10.85546875" style="55" customWidth="1"/>
    <col min="13315" max="13315" width="12.42578125" style="55" customWidth="1"/>
    <col min="13316" max="13316" width="12.140625" style="55" customWidth="1"/>
    <col min="13317" max="13317" width="12.85546875" style="55" customWidth="1"/>
    <col min="13318" max="13318" width="11.140625" style="55" customWidth="1"/>
    <col min="13319" max="13319" width="10.5703125" style="55" customWidth="1"/>
    <col min="13320" max="13320" width="12.85546875" style="55" customWidth="1"/>
    <col min="13321" max="13321" width="11" style="55" customWidth="1"/>
    <col min="13322" max="13322" width="15.7109375" style="55" customWidth="1"/>
    <col min="13323" max="13323" width="12.5703125" style="55" customWidth="1"/>
    <col min="13324" max="13324" width="13.42578125" style="55" customWidth="1"/>
    <col min="13325" max="13325" width="12.42578125" style="55" customWidth="1"/>
    <col min="13326" max="13326" width="12.7109375" style="55" customWidth="1"/>
    <col min="13327" max="13327" width="11.42578125" style="55" customWidth="1"/>
    <col min="13328" max="13568" width="9.140625" style="55"/>
    <col min="13569" max="13569" width="12.42578125" style="55" customWidth="1"/>
    <col min="13570" max="13570" width="10.85546875" style="55" customWidth="1"/>
    <col min="13571" max="13571" width="12.42578125" style="55" customWidth="1"/>
    <col min="13572" max="13572" width="12.140625" style="55" customWidth="1"/>
    <col min="13573" max="13573" width="12.85546875" style="55" customWidth="1"/>
    <col min="13574" max="13574" width="11.140625" style="55" customWidth="1"/>
    <col min="13575" max="13575" width="10.5703125" style="55" customWidth="1"/>
    <col min="13576" max="13576" width="12.85546875" style="55" customWidth="1"/>
    <col min="13577" max="13577" width="11" style="55" customWidth="1"/>
    <col min="13578" max="13578" width="15.7109375" style="55" customWidth="1"/>
    <col min="13579" max="13579" width="12.5703125" style="55" customWidth="1"/>
    <col min="13580" max="13580" width="13.42578125" style="55" customWidth="1"/>
    <col min="13581" max="13581" width="12.42578125" style="55" customWidth="1"/>
    <col min="13582" max="13582" width="12.7109375" style="55" customWidth="1"/>
    <col min="13583" max="13583" width="11.42578125" style="55" customWidth="1"/>
    <col min="13584" max="13824" width="9.140625" style="55"/>
    <col min="13825" max="13825" width="12.42578125" style="55" customWidth="1"/>
    <col min="13826" max="13826" width="10.85546875" style="55" customWidth="1"/>
    <col min="13827" max="13827" width="12.42578125" style="55" customWidth="1"/>
    <col min="13828" max="13828" width="12.140625" style="55" customWidth="1"/>
    <col min="13829" max="13829" width="12.85546875" style="55" customWidth="1"/>
    <col min="13830" max="13830" width="11.140625" style="55" customWidth="1"/>
    <col min="13831" max="13831" width="10.5703125" style="55" customWidth="1"/>
    <col min="13832" max="13832" width="12.85546875" style="55" customWidth="1"/>
    <col min="13833" max="13833" width="11" style="55" customWidth="1"/>
    <col min="13834" max="13834" width="15.7109375" style="55" customWidth="1"/>
    <col min="13835" max="13835" width="12.5703125" style="55" customWidth="1"/>
    <col min="13836" max="13836" width="13.42578125" style="55" customWidth="1"/>
    <col min="13837" max="13837" width="12.42578125" style="55" customWidth="1"/>
    <col min="13838" max="13838" width="12.7109375" style="55" customWidth="1"/>
    <col min="13839" max="13839" width="11.42578125" style="55" customWidth="1"/>
    <col min="13840" max="14080" width="9.140625" style="55"/>
    <col min="14081" max="14081" width="12.42578125" style="55" customWidth="1"/>
    <col min="14082" max="14082" width="10.85546875" style="55" customWidth="1"/>
    <col min="14083" max="14083" width="12.42578125" style="55" customWidth="1"/>
    <col min="14084" max="14084" width="12.140625" style="55" customWidth="1"/>
    <col min="14085" max="14085" width="12.85546875" style="55" customWidth="1"/>
    <col min="14086" max="14086" width="11.140625" style="55" customWidth="1"/>
    <col min="14087" max="14087" width="10.5703125" style="55" customWidth="1"/>
    <col min="14088" max="14088" width="12.85546875" style="55" customWidth="1"/>
    <col min="14089" max="14089" width="11" style="55" customWidth="1"/>
    <col min="14090" max="14090" width="15.7109375" style="55" customWidth="1"/>
    <col min="14091" max="14091" width="12.5703125" style="55" customWidth="1"/>
    <col min="14092" max="14092" width="13.42578125" style="55" customWidth="1"/>
    <col min="14093" max="14093" width="12.42578125" style="55" customWidth="1"/>
    <col min="14094" max="14094" width="12.7109375" style="55" customWidth="1"/>
    <col min="14095" max="14095" width="11.42578125" style="55" customWidth="1"/>
    <col min="14096" max="14336" width="9.140625" style="55"/>
    <col min="14337" max="14337" width="12.42578125" style="55" customWidth="1"/>
    <col min="14338" max="14338" width="10.85546875" style="55" customWidth="1"/>
    <col min="14339" max="14339" width="12.42578125" style="55" customWidth="1"/>
    <col min="14340" max="14340" width="12.140625" style="55" customWidth="1"/>
    <col min="14341" max="14341" width="12.85546875" style="55" customWidth="1"/>
    <col min="14342" max="14342" width="11.140625" style="55" customWidth="1"/>
    <col min="14343" max="14343" width="10.5703125" style="55" customWidth="1"/>
    <col min="14344" max="14344" width="12.85546875" style="55" customWidth="1"/>
    <col min="14345" max="14345" width="11" style="55" customWidth="1"/>
    <col min="14346" max="14346" width="15.7109375" style="55" customWidth="1"/>
    <col min="14347" max="14347" width="12.5703125" style="55" customWidth="1"/>
    <col min="14348" max="14348" width="13.42578125" style="55" customWidth="1"/>
    <col min="14349" max="14349" width="12.42578125" style="55" customWidth="1"/>
    <col min="14350" max="14350" width="12.7109375" style="55" customWidth="1"/>
    <col min="14351" max="14351" width="11.42578125" style="55" customWidth="1"/>
    <col min="14352" max="14592" width="9.140625" style="55"/>
    <col min="14593" max="14593" width="12.42578125" style="55" customWidth="1"/>
    <col min="14594" max="14594" width="10.85546875" style="55" customWidth="1"/>
    <col min="14595" max="14595" width="12.42578125" style="55" customWidth="1"/>
    <col min="14596" max="14596" width="12.140625" style="55" customWidth="1"/>
    <col min="14597" max="14597" width="12.85546875" style="55" customWidth="1"/>
    <col min="14598" max="14598" width="11.140625" style="55" customWidth="1"/>
    <col min="14599" max="14599" width="10.5703125" style="55" customWidth="1"/>
    <col min="14600" max="14600" width="12.85546875" style="55" customWidth="1"/>
    <col min="14601" max="14601" width="11" style="55" customWidth="1"/>
    <col min="14602" max="14602" width="15.7109375" style="55" customWidth="1"/>
    <col min="14603" max="14603" width="12.5703125" style="55" customWidth="1"/>
    <col min="14604" max="14604" width="13.42578125" style="55" customWidth="1"/>
    <col min="14605" max="14605" width="12.42578125" style="55" customWidth="1"/>
    <col min="14606" max="14606" width="12.7109375" style="55" customWidth="1"/>
    <col min="14607" max="14607" width="11.42578125" style="55" customWidth="1"/>
    <col min="14608" max="14848" width="9.140625" style="55"/>
    <col min="14849" max="14849" width="12.42578125" style="55" customWidth="1"/>
    <col min="14850" max="14850" width="10.85546875" style="55" customWidth="1"/>
    <col min="14851" max="14851" width="12.42578125" style="55" customWidth="1"/>
    <col min="14852" max="14852" width="12.140625" style="55" customWidth="1"/>
    <col min="14853" max="14853" width="12.85546875" style="55" customWidth="1"/>
    <col min="14854" max="14854" width="11.140625" style="55" customWidth="1"/>
    <col min="14855" max="14855" width="10.5703125" style="55" customWidth="1"/>
    <col min="14856" max="14856" width="12.85546875" style="55" customWidth="1"/>
    <col min="14857" max="14857" width="11" style="55" customWidth="1"/>
    <col min="14858" max="14858" width="15.7109375" style="55" customWidth="1"/>
    <col min="14859" max="14859" width="12.5703125" style="55" customWidth="1"/>
    <col min="14860" max="14860" width="13.42578125" style="55" customWidth="1"/>
    <col min="14861" max="14861" width="12.42578125" style="55" customWidth="1"/>
    <col min="14862" max="14862" width="12.7109375" style="55" customWidth="1"/>
    <col min="14863" max="14863" width="11.42578125" style="55" customWidth="1"/>
    <col min="14864" max="15104" width="9.140625" style="55"/>
    <col min="15105" max="15105" width="12.42578125" style="55" customWidth="1"/>
    <col min="15106" max="15106" width="10.85546875" style="55" customWidth="1"/>
    <col min="15107" max="15107" width="12.42578125" style="55" customWidth="1"/>
    <col min="15108" max="15108" width="12.140625" style="55" customWidth="1"/>
    <col min="15109" max="15109" width="12.85546875" style="55" customWidth="1"/>
    <col min="15110" max="15110" width="11.140625" style="55" customWidth="1"/>
    <col min="15111" max="15111" width="10.5703125" style="55" customWidth="1"/>
    <col min="15112" max="15112" width="12.85546875" style="55" customWidth="1"/>
    <col min="15113" max="15113" width="11" style="55" customWidth="1"/>
    <col min="15114" max="15114" width="15.7109375" style="55" customWidth="1"/>
    <col min="15115" max="15115" width="12.5703125" style="55" customWidth="1"/>
    <col min="15116" max="15116" width="13.42578125" style="55" customWidth="1"/>
    <col min="15117" max="15117" width="12.42578125" style="55" customWidth="1"/>
    <col min="15118" max="15118" width="12.7109375" style="55" customWidth="1"/>
    <col min="15119" max="15119" width="11.42578125" style="55" customWidth="1"/>
    <col min="15120" max="15360" width="9.140625" style="55"/>
    <col min="15361" max="15361" width="12.42578125" style="55" customWidth="1"/>
    <col min="15362" max="15362" width="10.85546875" style="55" customWidth="1"/>
    <col min="15363" max="15363" width="12.42578125" style="55" customWidth="1"/>
    <col min="15364" max="15364" width="12.140625" style="55" customWidth="1"/>
    <col min="15365" max="15365" width="12.85546875" style="55" customWidth="1"/>
    <col min="15366" max="15366" width="11.140625" style="55" customWidth="1"/>
    <col min="15367" max="15367" width="10.5703125" style="55" customWidth="1"/>
    <col min="15368" max="15368" width="12.85546875" style="55" customWidth="1"/>
    <col min="15369" max="15369" width="11" style="55" customWidth="1"/>
    <col min="15370" max="15370" width="15.7109375" style="55" customWidth="1"/>
    <col min="15371" max="15371" width="12.5703125" style="55" customWidth="1"/>
    <col min="15372" max="15372" width="13.42578125" style="55" customWidth="1"/>
    <col min="15373" max="15373" width="12.42578125" style="55" customWidth="1"/>
    <col min="15374" max="15374" width="12.7109375" style="55" customWidth="1"/>
    <col min="15375" max="15375" width="11.42578125" style="55" customWidth="1"/>
    <col min="15376" max="15616" width="9.140625" style="55"/>
    <col min="15617" max="15617" width="12.42578125" style="55" customWidth="1"/>
    <col min="15618" max="15618" width="10.85546875" style="55" customWidth="1"/>
    <col min="15619" max="15619" width="12.42578125" style="55" customWidth="1"/>
    <col min="15620" max="15620" width="12.140625" style="55" customWidth="1"/>
    <col min="15621" max="15621" width="12.85546875" style="55" customWidth="1"/>
    <col min="15622" max="15622" width="11.140625" style="55" customWidth="1"/>
    <col min="15623" max="15623" width="10.5703125" style="55" customWidth="1"/>
    <col min="15624" max="15624" width="12.85546875" style="55" customWidth="1"/>
    <col min="15625" max="15625" width="11" style="55" customWidth="1"/>
    <col min="15626" max="15626" width="15.7109375" style="55" customWidth="1"/>
    <col min="15627" max="15627" width="12.5703125" style="55" customWidth="1"/>
    <col min="15628" max="15628" width="13.42578125" style="55" customWidth="1"/>
    <col min="15629" max="15629" width="12.42578125" style="55" customWidth="1"/>
    <col min="15630" max="15630" width="12.7109375" style="55" customWidth="1"/>
    <col min="15631" max="15631" width="11.42578125" style="55" customWidth="1"/>
    <col min="15632" max="15872" width="9.140625" style="55"/>
    <col min="15873" max="15873" width="12.42578125" style="55" customWidth="1"/>
    <col min="15874" max="15874" width="10.85546875" style="55" customWidth="1"/>
    <col min="15875" max="15875" width="12.42578125" style="55" customWidth="1"/>
    <col min="15876" max="15876" width="12.140625" style="55" customWidth="1"/>
    <col min="15877" max="15877" width="12.85546875" style="55" customWidth="1"/>
    <col min="15878" max="15878" width="11.140625" style="55" customWidth="1"/>
    <col min="15879" max="15879" width="10.5703125" style="55" customWidth="1"/>
    <col min="15880" max="15880" width="12.85546875" style="55" customWidth="1"/>
    <col min="15881" max="15881" width="11" style="55" customWidth="1"/>
    <col min="15882" max="15882" width="15.7109375" style="55" customWidth="1"/>
    <col min="15883" max="15883" width="12.5703125" style="55" customWidth="1"/>
    <col min="15884" max="15884" width="13.42578125" style="55" customWidth="1"/>
    <col min="15885" max="15885" width="12.42578125" style="55" customWidth="1"/>
    <col min="15886" max="15886" width="12.7109375" style="55" customWidth="1"/>
    <col min="15887" max="15887" width="11.42578125" style="55" customWidth="1"/>
    <col min="15888" max="16128" width="9.140625" style="55"/>
    <col min="16129" max="16129" width="12.42578125" style="55" customWidth="1"/>
    <col min="16130" max="16130" width="10.85546875" style="55" customWidth="1"/>
    <col min="16131" max="16131" width="12.42578125" style="55" customWidth="1"/>
    <col min="16132" max="16132" width="12.140625" style="55" customWidth="1"/>
    <col min="16133" max="16133" width="12.85546875" style="55" customWidth="1"/>
    <col min="16134" max="16134" width="11.140625" style="55" customWidth="1"/>
    <col min="16135" max="16135" width="10.5703125" style="55" customWidth="1"/>
    <col min="16136" max="16136" width="12.85546875" style="55" customWidth="1"/>
    <col min="16137" max="16137" width="11" style="55" customWidth="1"/>
    <col min="16138" max="16138" width="15.7109375" style="55" customWidth="1"/>
    <col min="16139" max="16139" width="12.5703125" style="55" customWidth="1"/>
    <col min="16140" max="16140" width="13.42578125" style="55" customWidth="1"/>
    <col min="16141" max="16141" width="12.42578125" style="55" customWidth="1"/>
    <col min="16142" max="16142" width="12.7109375" style="55" customWidth="1"/>
    <col min="16143" max="16143" width="11.42578125" style="55" customWidth="1"/>
    <col min="16144" max="16384" width="9.140625" style="55"/>
  </cols>
  <sheetData>
    <row r="1" spans="1:15" ht="18">
      <c r="O1" s="72" t="s">
        <v>97</v>
      </c>
    </row>
    <row r="2" spans="1:15" ht="18">
      <c r="O2" s="72" t="s">
        <v>1</v>
      </c>
    </row>
    <row r="3" spans="1:15" ht="18">
      <c r="O3" s="72" t="s">
        <v>98</v>
      </c>
    </row>
    <row r="4" spans="1:15" ht="18">
      <c r="O4" s="72" t="s">
        <v>99</v>
      </c>
    </row>
    <row r="7" spans="1:15" s="65" customFormat="1">
      <c r="A7" s="66"/>
      <c r="B7" s="67"/>
      <c r="C7" s="67"/>
      <c r="D7" s="67"/>
      <c r="E7" s="67"/>
      <c r="F7" s="67"/>
      <c r="G7" s="67"/>
      <c r="H7" s="67"/>
      <c r="I7" s="67"/>
      <c r="J7" s="67"/>
      <c r="K7" s="67"/>
      <c r="L7" s="67"/>
      <c r="M7" s="67"/>
      <c r="N7" s="67"/>
      <c r="O7" s="67"/>
    </row>
    <row r="8" spans="1:15" s="51" customFormat="1" ht="51">
      <c r="A8" s="49" t="s">
        <v>100</v>
      </c>
      <c r="B8" s="50" t="s">
        <v>101</v>
      </c>
      <c r="C8" s="50" t="s">
        <v>102</v>
      </c>
      <c r="D8" s="50" t="s">
        <v>103</v>
      </c>
      <c r="E8" s="50" t="s">
        <v>104</v>
      </c>
      <c r="F8" s="50" t="s">
        <v>105</v>
      </c>
      <c r="G8" s="50" t="s">
        <v>106</v>
      </c>
      <c r="H8" s="50" t="s">
        <v>107</v>
      </c>
      <c r="I8" s="50" t="s">
        <v>108</v>
      </c>
      <c r="J8" s="50" t="s">
        <v>109</v>
      </c>
      <c r="K8" s="50" t="s">
        <v>110</v>
      </c>
      <c r="L8" s="50" t="s">
        <v>111</v>
      </c>
      <c r="M8" s="50" t="s">
        <v>112</v>
      </c>
      <c r="N8" s="50" t="s">
        <v>113</v>
      </c>
      <c r="O8" s="50" t="s">
        <v>114</v>
      </c>
    </row>
    <row r="9" spans="1:15">
      <c r="A9" s="52" t="s">
        <v>115</v>
      </c>
      <c r="B9" s="53">
        <v>82930</v>
      </c>
      <c r="C9" s="53">
        <v>3219</v>
      </c>
      <c r="D9" s="53">
        <v>59187</v>
      </c>
      <c r="E9" s="53">
        <v>301218</v>
      </c>
      <c r="F9" s="53" t="s">
        <v>74</v>
      </c>
      <c r="G9" s="53">
        <v>6620</v>
      </c>
      <c r="H9" s="53" t="s">
        <v>74</v>
      </c>
      <c r="I9" s="53" t="s">
        <v>74</v>
      </c>
      <c r="J9" s="53" t="s">
        <v>74</v>
      </c>
      <c r="K9" s="53" t="s">
        <v>74</v>
      </c>
      <c r="L9" s="53" t="s">
        <v>74</v>
      </c>
      <c r="M9" s="53" t="s">
        <v>74</v>
      </c>
      <c r="N9" s="53">
        <v>453174</v>
      </c>
      <c r="O9" s="54"/>
    </row>
    <row r="10" spans="1:15">
      <c r="A10" s="52" t="s">
        <v>116</v>
      </c>
      <c r="B10" s="53">
        <v>82859</v>
      </c>
      <c r="C10" s="53">
        <v>2878</v>
      </c>
      <c r="D10" s="53">
        <v>56265</v>
      </c>
      <c r="E10" s="53">
        <v>307059</v>
      </c>
      <c r="F10" s="53" t="s">
        <v>74</v>
      </c>
      <c r="G10" s="53">
        <v>6641</v>
      </c>
      <c r="H10" s="53" t="s">
        <v>74</v>
      </c>
      <c r="I10" s="53" t="s">
        <v>74</v>
      </c>
      <c r="J10" s="53" t="s">
        <v>74</v>
      </c>
      <c r="K10" s="53" t="s">
        <v>74</v>
      </c>
      <c r="L10" s="53" t="s">
        <v>74</v>
      </c>
      <c r="M10" s="53" t="s">
        <v>74</v>
      </c>
      <c r="N10" s="53">
        <v>455702</v>
      </c>
      <c r="O10" s="54">
        <f t="shared" ref="O10:O49" si="0">(N10-N9)/N9</f>
        <v>5.5784312427456118E-3</v>
      </c>
    </row>
    <row r="11" spans="1:15">
      <c r="A11" s="52" t="s">
        <v>117</v>
      </c>
      <c r="B11" s="53">
        <v>80725</v>
      </c>
      <c r="C11" s="53">
        <v>2656</v>
      </c>
      <c r="D11" s="53">
        <v>56773</v>
      </c>
      <c r="E11" s="53">
        <v>315651</v>
      </c>
      <c r="F11" s="53" t="s">
        <v>74</v>
      </c>
      <c r="G11" s="53">
        <v>6559</v>
      </c>
      <c r="H11" s="53" t="s">
        <v>74</v>
      </c>
      <c r="I11" s="53" t="s">
        <v>74</v>
      </c>
      <c r="J11" s="53" t="s">
        <v>74</v>
      </c>
      <c r="K11" s="53" t="s">
        <v>74</v>
      </c>
      <c r="L11" s="53" t="s">
        <v>74</v>
      </c>
      <c r="M11" s="53" t="s">
        <v>74</v>
      </c>
      <c r="N11" s="53">
        <v>462364</v>
      </c>
      <c r="O11" s="54">
        <f t="shared" si="0"/>
        <v>1.4619202900140882E-2</v>
      </c>
    </row>
    <row r="12" spans="1:15">
      <c r="A12" s="52" t="s">
        <v>118</v>
      </c>
      <c r="B12" s="53">
        <v>70010</v>
      </c>
      <c r="C12" s="53">
        <v>2349</v>
      </c>
      <c r="D12" s="53">
        <v>48266</v>
      </c>
      <c r="E12" s="53">
        <v>298483</v>
      </c>
      <c r="F12" s="53" t="s">
        <v>74</v>
      </c>
      <c r="G12" s="53">
        <v>6125</v>
      </c>
      <c r="H12" s="53" t="s">
        <v>74</v>
      </c>
      <c r="I12" s="53" t="s">
        <v>74</v>
      </c>
      <c r="J12" s="53" t="s">
        <v>74</v>
      </c>
      <c r="K12" s="53" t="s">
        <v>74</v>
      </c>
      <c r="L12" s="53" t="s">
        <v>74</v>
      </c>
      <c r="M12" s="53" t="s">
        <v>74</v>
      </c>
      <c r="N12" s="53">
        <v>425233</v>
      </c>
      <c r="O12" s="54">
        <f t="shared" si="0"/>
        <v>-8.0306857800347783E-2</v>
      </c>
    </row>
    <row r="13" spans="1:15">
      <c r="A13" s="52" t="s">
        <v>119</v>
      </c>
      <c r="B13" s="53">
        <v>67330</v>
      </c>
      <c r="C13" s="53">
        <v>2000</v>
      </c>
      <c r="D13" s="53">
        <v>46537</v>
      </c>
      <c r="E13" s="53">
        <v>293623</v>
      </c>
      <c r="F13" s="53" t="s">
        <v>74</v>
      </c>
      <c r="G13" s="53">
        <v>6062</v>
      </c>
      <c r="H13" s="53" t="s">
        <v>74</v>
      </c>
      <c r="I13" s="53" t="s">
        <v>74</v>
      </c>
      <c r="J13" s="53" t="s">
        <v>74</v>
      </c>
      <c r="K13" s="53" t="s">
        <v>74</v>
      </c>
      <c r="L13" s="53" t="s">
        <v>74</v>
      </c>
      <c r="M13" s="53" t="s">
        <v>74</v>
      </c>
      <c r="N13" s="53">
        <v>415552</v>
      </c>
      <c r="O13" s="54">
        <f t="shared" si="0"/>
        <v>-2.2766342217090396E-2</v>
      </c>
    </row>
    <row r="14" spans="1:15">
      <c r="A14" s="52" t="s">
        <v>120</v>
      </c>
      <c r="B14" s="53">
        <v>65203</v>
      </c>
      <c r="C14" s="53">
        <v>1755</v>
      </c>
      <c r="D14" s="53">
        <v>46728</v>
      </c>
      <c r="E14" s="53">
        <v>288619</v>
      </c>
      <c r="F14" s="53" t="s">
        <v>74</v>
      </c>
      <c r="G14" s="53">
        <v>5501</v>
      </c>
      <c r="H14" s="53" t="s">
        <v>74</v>
      </c>
      <c r="I14" s="53" t="s">
        <v>74</v>
      </c>
      <c r="J14" s="53" t="s">
        <v>74</v>
      </c>
      <c r="K14" s="53" t="s">
        <v>74</v>
      </c>
      <c r="L14" s="53" t="s">
        <v>74</v>
      </c>
      <c r="M14" s="53" t="s">
        <v>74</v>
      </c>
      <c r="N14" s="53">
        <v>407806</v>
      </c>
      <c r="O14" s="54">
        <f t="shared" si="0"/>
        <v>-1.8640266440782382E-2</v>
      </c>
    </row>
    <row r="15" spans="1:15">
      <c r="A15" s="52" t="s">
        <v>121</v>
      </c>
      <c r="B15" s="53">
        <v>65849</v>
      </c>
      <c r="C15" s="53">
        <v>1634</v>
      </c>
      <c r="D15" s="53">
        <v>48349</v>
      </c>
      <c r="E15" s="53">
        <v>293188</v>
      </c>
      <c r="F15" s="53" t="s">
        <v>74</v>
      </c>
      <c r="G15" s="53">
        <v>5333</v>
      </c>
      <c r="H15" s="53" t="s">
        <v>74</v>
      </c>
      <c r="I15" s="53" t="s">
        <v>74</v>
      </c>
      <c r="J15" s="53" t="s">
        <v>74</v>
      </c>
      <c r="K15" s="53" t="s">
        <v>74</v>
      </c>
      <c r="L15" s="53" t="s">
        <v>74</v>
      </c>
      <c r="M15" s="53" t="s">
        <v>74</v>
      </c>
      <c r="N15" s="53">
        <v>414353</v>
      </c>
      <c r="O15" s="54">
        <f t="shared" si="0"/>
        <v>1.6054202243223493E-2</v>
      </c>
    </row>
    <row r="16" spans="1:15">
      <c r="A16" s="52" t="s">
        <v>122</v>
      </c>
      <c r="B16" s="53">
        <v>69193</v>
      </c>
      <c r="C16" s="53">
        <v>1554</v>
      </c>
      <c r="D16" s="53">
        <v>51959</v>
      </c>
      <c r="E16" s="53">
        <v>313909</v>
      </c>
      <c r="F16" s="53" t="s">
        <v>74</v>
      </c>
      <c r="G16" s="53">
        <v>5315</v>
      </c>
      <c r="H16" s="53" t="s">
        <v>74</v>
      </c>
      <c r="I16" s="53" t="s">
        <v>74</v>
      </c>
      <c r="J16" s="53" t="s">
        <v>74</v>
      </c>
      <c r="K16" s="53" t="s">
        <v>74</v>
      </c>
      <c r="L16" s="53" t="s">
        <v>74</v>
      </c>
      <c r="M16" s="53" t="s">
        <v>74</v>
      </c>
      <c r="N16" s="53">
        <v>441930</v>
      </c>
      <c r="O16" s="54">
        <f t="shared" si="0"/>
        <v>6.6554363067239775E-2</v>
      </c>
    </row>
    <row r="17" spans="1:17">
      <c r="A17" s="52" t="s">
        <v>123</v>
      </c>
      <c r="B17" s="53">
        <v>72295</v>
      </c>
      <c r="C17" s="53">
        <v>1462</v>
      </c>
      <c r="D17" s="53">
        <v>54924</v>
      </c>
      <c r="E17" s="53">
        <v>317983</v>
      </c>
      <c r="F17" s="53" t="s">
        <v>74</v>
      </c>
      <c r="G17" s="53">
        <v>5361</v>
      </c>
      <c r="H17" s="53" t="s">
        <v>74</v>
      </c>
      <c r="I17" s="53" t="s">
        <v>74</v>
      </c>
      <c r="J17" s="53" t="s">
        <v>74</v>
      </c>
      <c r="K17" s="53" t="s">
        <v>74</v>
      </c>
      <c r="L17" s="53" t="s">
        <v>74</v>
      </c>
      <c r="M17" s="53" t="s">
        <v>74</v>
      </c>
      <c r="N17" s="53">
        <v>452025</v>
      </c>
      <c r="O17" s="54">
        <f t="shared" si="0"/>
        <v>2.2842984183015409E-2</v>
      </c>
    </row>
    <row r="18" spans="1:17">
      <c r="A18" s="52" t="s">
        <v>124</v>
      </c>
      <c r="B18" s="53">
        <v>76308</v>
      </c>
      <c r="C18" s="53">
        <v>1394</v>
      </c>
      <c r="D18" s="53">
        <v>58258</v>
      </c>
      <c r="E18" s="53">
        <v>323778</v>
      </c>
      <c r="F18" s="53" t="s">
        <v>74</v>
      </c>
      <c r="G18" s="53">
        <v>5563</v>
      </c>
      <c r="H18" s="53">
        <v>9482</v>
      </c>
      <c r="I18" s="53">
        <v>6543</v>
      </c>
      <c r="J18" s="53" t="s">
        <v>74</v>
      </c>
      <c r="K18" s="53">
        <v>413</v>
      </c>
      <c r="L18" s="53" t="s">
        <v>74</v>
      </c>
      <c r="M18" s="53" t="s">
        <v>74</v>
      </c>
      <c r="N18" s="53">
        <v>481739</v>
      </c>
      <c r="O18" s="54">
        <f t="shared" si="0"/>
        <v>6.5735302250981689E-2</v>
      </c>
      <c r="P18" s="56"/>
    </row>
    <row r="19" spans="1:17">
      <c r="A19" s="52" t="s">
        <v>125</v>
      </c>
      <c r="B19" s="53">
        <v>80044</v>
      </c>
      <c r="C19" s="53">
        <v>1304</v>
      </c>
      <c r="D19" s="53">
        <v>62419</v>
      </c>
      <c r="E19" s="53">
        <v>352321</v>
      </c>
      <c r="F19" s="53" t="s">
        <v>74</v>
      </c>
      <c r="G19" s="53">
        <v>6009</v>
      </c>
      <c r="H19" s="53">
        <v>20277</v>
      </c>
      <c r="I19" s="53">
        <v>19615</v>
      </c>
      <c r="J19" s="53">
        <v>19064</v>
      </c>
      <c r="K19" s="53">
        <v>561</v>
      </c>
      <c r="L19" s="53" t="s">
        <v>74</v>
      </c>
      <c r="M19" s="53" t="s">
        <v>74</v>
      </c>
      <c r="N19" s="53">
        <v>561614</v>
      </c>
      <c r="O19" s="54">
        <f t="shared" si="0"/>
        <v>0.165805550308362</v>
      </c>
    </row>
    <row r="20" spans="1:17">
      <c r="A20" s="52" t="s">
        <v>126</v>
      </c>
      <c r="B20" s="53">
        <v>80266</v>
      </c>
      <c r="C20" s="53">
        <v>1220</v>
      </c>
      <c r="D20" s="53">
        <v>64875</v>
      </c>
      <c r="E20" s="53">
        <v>387882</v>
      </c>
      <c r="F20" s="53" t="s">
        <v>74</v>
      </c>
      <c r="G20" s="53">
        <v>5176</v>
      </c>
      <c r="H20" s="53">
        <v>28563</v>
      </c>
      <c r="I20" s="53">
        <v>36429</v>
      </c>
      <c r="J20" s="53">
        <v>33929</v>
      </c>
      <c r="K20" s="53">
        <v>1011</v>
      </c>
      <c r="L20" s="53" t="s">
        <v>74</v>
      </c>
      <c r="M20" s="53" t="s">
        <v>74</v>
      </c>
      <c r="N20" s="53">
        <v>639351</v>
      </c>
      <c r="O20" s="54">
        <f t="shared" si="0"/>
        <v>0.13841713347601733</v>
      </c>
    </row>
    <row r="21" spans="1:17">
      <c r="A21" s="52" t="s">
        <v>127</v>
      </c>
      <c r="B21" s="53">
        <v>81466</v>
      </c>
      <c r="C21" s="53">
        <v>1116</v>
      </c>
      <c r="D21" s="53">
        <v>71397</v>
      </c>
      <c r="E21" s="53">
        <v>451983</v>
      </c>
      <c r="F21" s="53" t="s">
        <v>74</v>
      </c>
      <c r="G21" s="53">
        <v>4296</v>
      </c>
      <c r="H21" s="53">
        <v>37200</v>
      </c>
      <c r="I21" s="53">
        <v>61210</v>
      </c>
      <c r="J21" s="53">
        <v>42949</v>
      </c>
      <c r="K21" s="53">
        <v>1675</v>
      </c>
      <c r="L21" s="53" t="s">
        <v>74</v>
      </c>
      <c r="M21" s="53" t="s">
        <v>74</v>
      </c>
      <c r="N21" s="53">
        <v>753292</v>
      </c>
      <c r="O21" s="54">
        <f t="shared" si="0"/>
        <v>0.17821353215995595</v>
      </c>
      <c r="Q21" s="56"/>
    </row>
    <row r="22" spans="1:17">
      <c r="A22" s="52" t="s">
        <v>128</v>
      </c>
      <c r="B22" s="53">
        <v>83337</v>
      </c>
      <c r="C22" s="53">
        <v>1064</v>
      </c>
      <c r="D22" s="53">
        <v>79282</v>
      </c>
      <c r="E22" s="53">
        <v>513023</v>
      </c>
      <c r="F22" s="53" t="s">
        <v>74</v>
      </c>
      <c r="G22" s="53">
        <v>4139</v>
      </c>
      <c r="H22" s="53">
        <v>43330</v>
      </c>
      <c r="I22" s="53">
        <v>94922</v>
      </c>
      <c r="J22" s="53">
        <v>56871</v>
      </c>
      <c r="K22" s="53">
        <v>1955</v>
      </c>
      <c r="L22" s="53" t="s">
        <v>74</v>
      </c>
      <c r="M22" s="53" t="s">
        <v>74</v>
      </c>
      <c r="N22" s="53">
        <v>877923</v>
      </c>
      <c r="O22" s="54">
        <f t="shared" si="0"/>
        <v>0.1654484582339916</v>
      </c>
    </row>
    <row r="23" spans="1:17">
      <c r="A23" s="52" t="s">
        <v>129</v>
      </c>
      <c r="B23" s="53">
        <v>85702</v>
      </c>
      <c r="C23" s="53">
        <v>1003</v>
      </c>
      <c r="D23" s="53">
        <v>87664</v>
      </c>
      <c r="E23" s="53">
        <v>562661</v>
      </c>
      <c r="F23" s="53" t="s">
        <v>74</v>
      </c>
      <c r="G23" s="53">
        <v>4133</v>
      </c>
      <c r="H23" s="53">
        <v>45629</v>
      </c>
      <c r="I23" s="53">
        <v>132348</v>
      </c>
      <c r="J23" s="53">
        <v>71120</v>
      </c>
      <c r="K23" s="53">
        <v>2437</v>
      </c>
      <c r="L23" s="53" t="s">
        <v>74</v>
      </c>
      <c r="M23" s="53" t="s">
        <v>74</v>
      </c>
      <c r="N23" s="53">
        <v>992697</v>
      </c>
      <c r="O23" s="54">
        <f t="shared" si="0"/>
        <v>0.13073356091593455</v>
      </c>
    </row>
    <row r="24" spans="1:17">
      <c r="A24" s="52" t="s">
        <v>130</v>
      </c>
      <c r="B24" s="53">
        <v>86111</v>
      </c>
      <c r="C24" s="53">
        <v>929</v>
      </c>
      <c r="D24" s="53">
        <v>90889</v>
      </c>
      <c r="E24" s="53">
        <v>581397</v>
      </c>
      <c r="F24" s="53" t="s">
        <v>74</v>
      </c>
      <c r="G24" s="53">
        <v>4100</v>
      </c>
      <c r="H24" s="53">
        <v>46970</v>
      </c>
      <c r="I24" s="53">
        <v>162417</v>
      </c>
      <c r="J24" s="53">
        <v>83460</v>
      </c>
      <c r="K24" s="53">
        <v>2330</v>
      </c>
      <c r="L24" s="53" t="s">
        <v>74</v>
      </c>
      <c r="M24" s="53" t="s">
        <v>74</v>
      </c>
      <c r="N24" s="53">
        <v>1058603</v>
      </c>
      <c r="O24" s="54">
        <f t="shared" si="0"/>
        <v>6.6390852395040986E-2</v>
      </c>
    </row>
    <row r="25" spans="1:17">
      <c r="A25" s="52" t="s">
        <v>131</v>
      </c>
      <c r="B25" s="53">
        <v>127514</v>
      </c>
      <c r="C25" s="53">
        <v>2716</v>
      </c>
      <c r="D25" s="53">
        <v>155215</v>
      </c>
      <c r="E25" s="53">
        <v>533300</v>
      </c>
      <c r="F25" s="53" t="s">
        <v>74</v>
      </c>
      <c r="G25" s="53">
        <v>3808</v>
      </c>
      <c r="H25" s="53">
        <v>48115</v>
      </c>
      <c r="I25" s="53">
        <v>216888</v>
      </c>
      <c r="J25" s="53">
        <v>48373</v>
      </c>
      <c r="K25" s="53">
        <v>2857</v>
      </c>
      <c r="L25" s="53" t="s">
        <v>74</v>
      </c>
      <c r="M25" s="53" t="s">
        <v>74</v>
      </c>
      <c r="N25" s="53">
        <v>1138786</v>
      </c>
      <c r="O25" s="54">
        <f t="shared" si="0"/>
        <v>7.5744164715195406E-2</v>
      </c>
    </row>
    <row r="26" spans="1:17">
      <c r="A26" s="52" t="s">
        <v>132</v>
      </c>
      <c r="B26" s="53">
        <v>131496</v>
      </c>
      <c r="C26" s="53">
        <v>2710</v>
      </c>
      <c r="D26" s="53">
        <v>171204</v>
      </c>
      <c r="E26" s="53">
        <v>496501</v>
      </c>
      <c r="F26" s="53" t="s">
        <v>74</v>
      </c>
      <c r="G26" s="53">
        <v>3696</v>
      </c>
      <c r="H26" s="53">
        <v>52466</v>
      </c>
      <c r="I26" s="53">
        <v>261525</v>
      </c>
      <c r="J26" s="53">
        <v>53072</v>
      </c>
      <c r="K26" s="53">
        <v>3919</v>
      </c>
      <c r="L26" s="53" t="s">
        <v>74</v>
      </c>
      <c r="M26" s="53" t="s">
        <v>74</v>
      </c>
      <c r="N26" s="53">
        <v>1176589</v>
      </c>
      <c r="O26" s="54">
        <f t="shared" si="0"/>
        <v>3.3195877012889168E-2</v>
      </c>
    </row>
    <row r="27" spans="1:17">
      <c r="A27" s="52" t="s">
        <v>133</v>
      </c>
      <c r="B27" s="53">
        <v>132173</v>
      </c>
      <c r="C27" s="53">
        <v>2593</v>
      </c>
      <c r="D27" s="53">
        <v>176160</v>
      </c>
      <c r="E27" s="53">
        <v>462881</v>
      </c>
      <c r="F27" s="53" t="s">
        <v>74</v>
      </c>
      <c r="G27" s="53">
        <v>3747</v>
      </c>
      <c r="H27" s="53">
        <v>55838</v>
      </c>
      <c r="I27" s="53">
        <v>295882</v>
      </c>
      <c r="J27" s="53">
        <v>58036</v>
      </c>
      <c r="K27" s="53">
        <v>4823</v>
      </c>
      <c r="L27" s="53" t="s">
        <v>74</v>
      </c>
      <c r="M27" s="53" t="s">
        <v>74</v>
      </c>
      <c r="N27" s="53">
        <v>1192133</v>
      </c>
      <c r="O27" s="54">
        <f t="shared" si="0"/>
        <v>1.3211070305773724E-2</v>
      </c>
    </row>
    <row r="28" spans="1:17">
      <c r="A28" s="52" t="s">
        <v>134</v>
      </c>
      <c r="B28" s="53">
        <v>131332</v>
      </c>
      <c r="C28" s="53">
        <v>2531</v>
      </c>
      <c r="D28" s="53">
        <v>180461</v>
      </c>
      <c r="E28" s="53">
        <v>414853</v>
      </c>
      <c r="F28" s="53" t="s">
        <v>74</v>
      </c>
      <c r="G28" s="53">
        <v>3905</v>
      </c>
      <c r="H28" s="53">
        <v>58899</v>
      </c>
      <c r="I28" s="53">
        <v>337849</v>
      </c>
      <c r="J28" s="53">
        <v>61032</v>
      </c>
      <c r="K28" s="53">
        <v>6311</v>
      </c>
      <c r="L28" s="53" t="s">
        <v>74</v>
      </c>
      <c r="M28" s="53" t="s">
        <v>74</v>
      </c>
      <c r="N28" s="53">
        <v>1197173</v>
      </c>
      <c r="O28" s="54">
        <f t="shared" si="0"/>
        <v>4.2277162028062304E-3</v>
      </c>
    </row>
    <row r="29" spans="1:17">
      <c r="A29" s="52" t="s">
        <v>135</v>
      </c>
      <c r="B29" s="53">
        <v>152582</v>
      </c>
      <c r="C29" s="53">
        <v>2497</v>
      </c>
      <c r="D29" s="53">
        <v>199523</v>
      </c>
      <c r="E29" s="53">
        <v>344621</v>
      </c>
      <c r="F29" s="53" t="s">
        <v>74</v>
      </c>
      <c r="G29" s="53">
        <v>3941</v>
      </c>
      <c r="H29" s="53">
        <v>60896</v>
      </c>
      <c r="I29" s="53">
        <v>371986</v>
      </c>
      <c r="J29" s="53">
        <v>32737</v>
      </c>
      <c r="K29" s="53">
        <v>8036</v>
      </c>
      <c r="L29" s="53" t="s">
        <v>74</v>
      </c>
      <c r="M29" s="53" t="s">
        <v>74</v>
      </c>
      <c r="N29" s="53">
        <v>1176819</v>
      </c>
      <c r="O29" s="54">
        <f t="shared" si="0"/>
        <v>-1.7001719885095971E-2</v>
      </c>
    </row>
    <row r="30" spans="1:17">
      <c r="A30" s="52" t="s">
        <v>136</v>
      </c>
      <c r="B30" s="53">
        <v>154222</v>
      </c>
      <c r="C30" s="53">
        <v>2428</v>
      </c>
      <c r="D30" s="53">
        <v>205205</v>
      </c>
      <c r="E30" s="53">
        <v>330113</v>
      </c>
      <c r="F30" s="53" t="s">
        <v>74</v>
      </c>
      <c r="G30" s="53">
        <v>4063</v>
      </c>
      <c r="H30" s="53">
        <v>60918</v>
      </c>
      <c r="I30" s="53">
        <v>421158</v>
      </c>
      <c r="J30" s="53">
        <v>33302</v>
      </c>
      <c r="K30" s="53">
        <v>9857</v>
      </c>
      <c r="L30" s="53" t="s">
        <v>74</v>
      </c>
      <c r="M30" s="53" t="s">
        <v>74</v>
      </c>
      <c r="N30" s="53">
        <v>1221266</v>
      </c>
      <c r="O30" s="54">
        <f t="shared" si="0"/>
        <v>3.7768764780310313E-2</v>
      </c>
    </row>
    <row r="31" spans="1:17">
      <c r="A31" s="52" t="s">
        <v>137</v>
      </c>
      <c r="B31" s="53">
        <v>154284</v>
      </c>
      <c r="C31" s="53">
        <v>2357</v>
      </c>
      <c r="D31" s="53">
        <v>212798</v>
      </c>
      <c r="E31" s="53">
        <v>450472</v>
      </c>
      <c r="F31" s="53" t="s">
        <v>74</v>
      </c>
      <c r="G31" s="53">
        <v>4195</v>
      </c>
      <c r="H31" s="53">
        <v>57318</v>
      </c>
      <c r="I31" s="53">
        <v>424436</v>
      </c>
      <c r="J31" s="53">
        <v>36053</v>
      </c>
      <c r="K31" s="53">
        <v>12680</v>
      </c>
      <c r="L31" s="53" t="s">
        <v>74</v>
      </c>
      <c r="M31" s="53" t="s">
        <v>74</v>
      </c>
      <c r="N31" s="53">
        <v>1354593</v>
      </c>
      <c r="O31" s="54">
        <f t="shared" si="0"/>
        <v>0.10917113880186625</v>
      </c>
    </row>
    <row r="32" spans="1:17">
      <c r="A32" s="52" t="s">
        <v>138</v>
      </c>
      <c r="B32" s="53">
        <v>153282</v>
      </c>
      <c r="C32" s="53">
        <v>2334</v>
      </c>
      <c r="D32" s="53">
        <v>221813</v>
      </c>
      <c r="E32" s="53">
        <v>456148</v>
      </c>
      <c r="F32" s="53" t="s">
        <v>74</v>
      </c>
      <c r="G32" s="53">
        <v>4737</v>
      </c>
      <c r="H32" s="53">
        <v>53009</v>
      </c>
      <c r="I32" s="53">
        <v>444299</v>
      </c>
      <c r="J32" s="53">
        <v>39799</v>
      </c>
      <c r="K32" s="53">
        <v>14523</v>
      </c>
      <c r="L32" s="53">
        <v>84</v>
      </c>
      <c r="M32" s="53" t="s">
        <v>74</v>
      </c>
      <c r="N32" s="53">
        <v>1390028</v>
      </c>
      <c r="O32" s="54">
        <f t="shared" si="0"/>
        <v>2.615914891041073E-2</v>
      </c>
    </row>
    <row r="33" spans="1:17">
      <c r="A33" s="52" t="s">
        <v>139</v>
      </c>
      <c r="B33" s="53">
        <v>151672</v>
      </c>
      <c r="C33" s="53">
        <v>2226</v>
      </c>
      <c r="D33" s="53">
        <v>228159</v>
      </c>
      <c r="E33" s="53">
        <v>478641</v>
      </c>
      <c r="F33" s="53" t="s">
        <v>74</v>
      </c>
      <c r="G33" s="53">
        <v>4881</v>
      </c>
      <c r="H33" s="53">
        <v>51111</v>
      </c>
      <c r="I33" s="53">
        <v>474557</v>
      </c>
      <c r="J33" s="53">
        <v>41030</v>
      </c>
      <c r="K33" s="53">
        <v>14805</v>
      </c>
      <c r="L33" s="53">
        <v>201</v>
      </c>
      <c r="M33" s="53" t="s">
        <v>74</v>
      </c>
      <c r="N33" s="53">
        <v>1447283</v>
      </c>
      <c r="O33" s="54">
        <f t="shared" si="0"/>
        <v>4.1189817759066723E-2</v>
      </c>
    </row>
    <row r="34" spans="1:17">
      <c r="A34" s="52" t="s">
        <v>140</v>
      </c>
      <c r="B34" s="53">
        <v>151478</v>
      </c>
      <c r="C34" s="53">
        <v>2177</v>
      </c>
      <c r="D34" s="53">
        <v>238810</v>
      </c>
      <c r="E34" s="53">
        <v>485856</v>
      </c>
      <c r="F34" s="53" t="s">
        <v>74</v>
      </c>
      <c r="G34" s="53">
        <v>4882</v>
      </c>
      <c r="H34" s="53">
        <v>53768</v>
      </c>
      <c r="I34" s="53">
        <v>517251</v>
      </c>
      <c r="J34" s="53">
        <v>42413</v>
      </c>
      <c r="K34" s="53">
        <v>15528</v>
      </c>
      <c r="L34" s="53">
        <v>197</v>
      </c>
      <c r="M34" s="53" t="s">
        <v>74</v>
      </c>
      <c r="N34" s="53">
        <v>1512360</v>
      </c>
      <c r="O34" s="54">
        <f t="shared" si="0"/>
        <v>4.4964944658370198E-2</v>
      </c>
    </row>
    <row r="35" spans="1:17">
      <c r="A35" s="52" t="s">
        <v>141</v>
      </c>
      <c r="B35" s="53">
        <v>151512</v>
      </c>
      <c r="C35" s="53">
        <v>2130</v>
      </c>
      <c r="D35" s="53">
        <v>249921</v>
      </c>
      <c r="E35" s="53">
        <v>468711</v>
      </c>
      <c r="F35" s="53" t="s">
        <v>74</v>
      </c>
      <c r="G35" s="53">
        <v>5366</v>
      </c>
      <c r="H35" s="53">
        <v>57190</v>
      </c>
      <c r="I35" s="53">
        <v>567060</v>
      </c>
      <c r="J35" s="53">
        <v>44130</v>
      </c>
      <c r="K35" s="53">
        <v>17496</v>
      </c>
      <c r="L35" s="53">
        <v>235</v>
      </c>
      <c r="M35" s="53" t="s">
        <v>74</v>
      </c>
      <c r="N35" s="53">
        <v>1563751</v>
      </c>
      <c r="O35" s="54">
        <f t="shared" si="0"/>
        <v>3.3980665978999708E-2</v>
      </c>
    </row>
    <row r="36" spans="1:17">
      <c r="A36" s="52" t="s">
        <v>142</v>
      </c>
      <c r="B36" s="53">
        <v>149961</v>
      </c>
      <c r="C36" s="53">
        <v>2084</v>
      </c>
      <c r="D36" s="53">
        <v>257344</v>
      </c>
      <c r="E36" s="53">
        <v>446108</v>
      </c>
      <c r="F36" s="53">
        <v>22554</v>
      </c>
      <c r="G36" s="53">
        <v>5511</v>
      </c>
      <c r="H36" s="53">
        <v>58518</v>
      </c>
      <c r="I36" s="53">
        <v>588417</v>
      </c>
      <c r="J36" s="53">
        <v>52895</v>
      </c>
      <c r="K36" s="53">
        <v>18980</v>
      </c>
      <c r="L36" s="53">
        <v>273</v>
      </c>
      <c r="M36" s="53">
        <v>41812</v>
      </c>
      <c r="N36" s="53">
        <v>1644457</v>
      </c>
      <c r="O36" s="54">
        <f t="shared" si="0"/>
        <v>5.1610518554424584E-2</v>
      </c>
    </row>
    <row r="37" spans="1:17">
      <c r="A37" s="52" t="s">
        <v>143</v>
      </c>
      <c r="B37" s="53">
        <v>147813</v>
      </c>
      <c r="C37" s="53">
        <v>1988</v>
      </c>
      <c r="D37" s="53">
        <v>261594</v>
      </c>
      <c r="E37" s="53">
        <v>410325</v>
      </c>
      <c r="F37" s="53">
        <v>40728</v>
      </c>
      <c r="G37" s="53">
        <v>5599</v>
      </c>
      <c r="H37" s="53">
        <v>60016</v>
      </c>
      <c r="I37" s="53">
        <v>622292</v>
      </c>
      <c r="J37" s="53">
        <v>56612</v>
      </c>
      <c r="K37" s="53">
        <v>20731</v>
      </c>
      <c r="L37" s="53">
        <v>321</v>
      </c>
      <c r="M37" s="53">
        <v>54009</v>
      </c>
      <c r="N37" s="53">
        <v>1682028</v>
      </c>
      <c r="O37" s="54">
        <f t="shared" si="0"/>
        <v>2.2847055289375154E-2</v>
      </c>
      <c r="Q37" s="56"/>
    </row>
    <row r="38" spans="1:17">
      <c r="A38" s="52" t="s">
        <v>144</v>
      </c>
      <c r="B38" s="53">
        <v>145898</v>
      </c>
      <c r="C38" s="53">
        <v>1923</v>
      </c>
      <c r="D38" s="53">
        <v>267843</v>
      </c>
      <c r="E38" s="53">
        <f>451186-47621</f>
        <v>403565</v>
      </c>
      <c r="F38" s="53">
        <v>47621</v>
      </c>
      <c r="G38" s="53">
        <v>5746</v>
      </c>
      <c r="H38" s="53">
        <v>59628</v>
      </c>
      <c r="I38" s="53">
        <v>655311</v>
      </c>
      <c r="J38" s="53">
        <v>59428</v>
      </c>
      <c r="K38" s="53">
        <v>21626</v>
      </c>
      <c r="L38" s="53">
        <v>427</v>
      </c>
      <c r="M38" s="53">
        <v>57396</v>
      </c>
      <c r="N38" s="53">
        <v>1726412</v>
      </c>
      <c r="O38" s="54">
        <f t="shared" si="0"/>
        <v>2.6387194505680049E-2</v>
      </c>
    </row>
    <row r="39" spans="1:17">
      <c r="A39" s="52" t="s">
        <v>145</v>
      </c>
      <c r="B39" s="53">
        <v>143144</v>
      </c>
      <c r="C39" s="53">
        <v>1946</v>
      </c>
      <c r="D39" s="53">
        <v>275497</v>
      </c>
      <c r="E39" s="53">
        <v>426822</v>
      </c>
      <c r="F39" s="53">
        <v>61809</v>
      </c>
      <c r="G39" s="53">
        <v>5364</v>
      </c>
      <c r="H39" s="53">
        <v>58435</v>
      </c>
      <c r="I39" s="53">
        <v>706667</v>
      </c>
      <c r="J39" s="53">
        <v>64138</v>
      </c>
      <c r="K39" s="53">
        <v>21389</v>
      </c>
      <c r="L39" s="53">
        <v>530</v>
      </c>
      <c r="M39" s="53">
        <v>55722</v>
      </c>
      <c r="N39" s="53">
        <v>1821463</v>
      </c>
      <c r="O39" s="54">
        <f t="shared" si="0"/>
        <v>5.5056962069309066E-2</v>
      </c>
    </row>
    <row r="40" spans="1:17">
      <c r="A40" s="52" t="s">
        <v>146</v>
      </c>
      <c r="B40" s="53">
        <v>142130</v>
      </c>
      <c r="C40" s="53">
        <v>1944</v>
      </c>
      <c r="D40" s="53">
        <v>286747</v>
      </c>
      <c r="E40" s="53">
        <v>442778</v>
      </c>
      <c r="F40" s="53">
        <v>77386</v>
      </c>
      <c r="G40" s="53">
        <v>5022</v>
      </c>
      <c r="H40" s="53">
        <v>57296</v>
      </c>
      <c r="I40" s="53">
        <v>759465</v>
      </c>
      <c r="J40" s="53">
        <v>69610</v>
      </c>
      <c r="K40" s="53">
        <v>20128</v>
      </c>
      <c r="L40" s="53">
        <v>624</v>
      </c>
      <c r="M40" s="53">
        <v>51591</v>
      </c>
      <c r="N40" s="53">
        <v>1914721</v>
      </c>
      <c r="O40" s="54">
        <f t="shared" si="0"/>
        <v>5.1199502817240866E-2</v>
      </c>
    </row>
    <row r="41" spans="1:17">
      <c r="A41" s="52" t="s">
        <v>147</v>
      </c>
      <c r="B41" s="53">
        <v>143563</v>
      </c>
      <c r="C41" s="53">
        <v>1992</v>
      </c>
      <c r="D41" s="53">
        <v>299123</v>
      </c>
      <c r="E41" s="53">
        <v>452172</v>
      </c>
      <c r="F41" s="53">
        <v>87647</v>
      </c>
      <c r="G41" s="53">
        <v>4848</v>
      </c>
      <c r="H41" s="53">
        <v>58031</v>
      </c>
      <c r="I41" s="53">
        <v>789179</v>
      </c>
      <c r="J41" s="53">
        <v>74600</v>
      </c>
      <c r="K41" s="53">
        <v>18979</v>
      </c>
      <c r="L41" s="53">
        <v>693</v>
      </c>
      <c r="M41" s="53">
        <v>53188</v>
      </c>
      <c r="N41" s="53">
        <v>1984015</v>
      </c>
      <c r="O41" s="54">
        <f t="shared" si="0"/>
        <v>3.6190129005740264E-2</v>
      </c>
    </row>
    <row r="42" spans="1:17">
      <c r="A42" s="52" t="s">
        <v>148</v>
      </c>
      <c r="B42" s="53">
        <v>143191</v>
      </c>
      <c r="C42" s="53">
        <v>1992</v>
      </c>
      <c r="D42" s="53">
        <v>305786</v>
      </c>
      <c r="E42" s="53">
        <v>439595</v>
      </c>
      <c r="F42" s="53">
        <v>88280</v>
      </c>
      <c r="G42" s="53">
        <v>4464</v>
      </c>
      <c r="H42" s="53">
        <v>60227</v>
      </c>
      <c r="I42" s="53">
        <v>815971</v>
      </c>
      <c r="J42" s="53">
        <v>81060</v>
      </c>
      <c r="K42" s="53">
        <v>18051</v>
      </c>
      <c r="L42" s="53">
        <v>685</v>
      </c>
      <c r="M42" s="53">
        <v>53001</v>
      </c>
      <c r="N42" s="53">
        <v>2012303</v>
      </c>
      <c r="O42" s="54">
        <f t="shared" si="0"/>
        <v>1.4257956719077225E-2</v>
      </c>
    </row>
    <row r="43" spans="1:17">
      <c r="A43" s="52" t="s">
        <v>149</v>
      </c>
      <c r="B43" s="53">
        <v>143508</v>
      </c>
      <c r="C43" s="53">
        <v>1964</v>
      </c>
      <c r="D43" s="53">
        <v>311154</v>
      </c>
      <c r="E43" s="53">
        <v>419874</v>
      </c>
      <c r="F43" s="53">
        <v>82610</v>
      </c>
      <c r="G43" s="53">
        <v>4413</v>
      </c>
      <c r="H43" s="53">
        <v>60961</v>
      </c>
      <c r="I43" s="53">
        <v>854454</v>
      </c>
      <c r="J43" s="53">
        <v>83004</v>
      </c>
      <c r="K43" s="53">
        <v>21492</v>
      </c>
      <c r="L43" s="53">
        <v>737</v>
      </c>
      <c r="M43" s="53">
        <v>54080</v>
      </c>
      <c r="N43" s="53">
        <v>2038251</v>
      </c>
      <c r="O43" s="54">
        <f t="shared" si="0"/>
        <v>1.289467838590908E-2</v>
      </c>
    </row>
    <row r="44" spans="1:17">
      <c r="A44" s="52" t="s">
        <v>150</v>
      </c>
      <c r="B44" s="53">
        <v>137055</v>
      </c>
      <c r="C44" s="53">
        <v>2039</v>
      </c>
      <c r="D44" s="53">
        <v>321737</v>
      </c>
      <c r="E44" s="53">
        <v>453300</v>
      </c>
      <c r="F44" s="53">
        <v>73814</v>
      </c>
      <c r="G44" s="53">
        <v>4655</v>
      </c>
      <c r="H44" s="53">
        <v>49793</v>
      </c>
      <c r="I44" s="53">
        <v>817808</v>
      </c>
      <c r="J44" s="53">
        <v>81491</v>
      </c>
      <c r="K44" s="53">
        <v>24296</v>
      </c>
      <c r="L44" s="53">
        <v>748</v>
      </c>
      <c r="M44" s="53">
        <v>127582</v>
      </c>
      <c r="N44" s="53">
        <f>SUM(B44:M44)</f>
        <v>2094318</v>
      </c>
      <c r="O44" s="54">
        <v>2.7507407085780897E-2</v>
      </c>
    </row>
    <row r="45" spans="1:17">
      <c r="A45" s="52" t="s">
        <v>151</v>
      </c>
      <c r="B45" s="53">
        <v>141887</v>
      </c>
      <c r="C45" s="53">
        <v>1931</v>
      </c>
      <c r="D45" s="53">
        <v>319460</v>
      </c>
      <c r="E45" s="53">
        <v>648988</v>
      </c>
      <c r="F45" s="53">
        <v>90351</v>
      </c>
      <c r="G45" s="53">
        <v>5910</v>
      </c>
      <c r="H45" s="53">
        <v>38989</v>
      </c>
      <c r="I45" s="53">
        <v>691858</v>
      </c>
      <c r="J45" s="53">
        <v>85156</v>
      </c>
      <c r="K45" s="53">
        <v>28578</v>
      </c>
      <c r="L45" s="53">
        <v>660</v>
      </c>
      <c r="M45" s="53">
        <v>136113</v>
      </c>
      <c r="N45" s="53">
        <f>SUM(B45:M45)</f>
        <v>2189881</v>
      </c>
      <c r="O45" s="54">
        <f t="shared" si="0"/>
        <v>4.5629651275498756E-2</v>
      </c>
    </row>
    <row r="46" spans="1:17">
      <c r="A46" s="52" t="s">
        <v>152</v>
      </c>
      <c r="B46" s="53">
        <v>144814</v>
      </c>
      <c r="C46" s="53">
        <v>1835</v>
      </c>
      <c r="D46" s="53">
        <v>326580</v>
      </c>
      <c r="E46" s="53">
        <v>836745</v>
      </c>
      <c r="F46" s="53">
        <v>147327</v>
      </c>
      <c r="G46" s="53">
        <v>6633</v>
      </c>
      <c r="H46" s="53">
        <v>33817</v>
      </c>
      <c r="I46" s="53">
        <v>501923</v>
      </c>
      <c r="J46" s="53">
        <v>90113</v>
      </c>
      <c r="K46" s="53">
        <v>31182</v>
      </c>
      <c r="L46" s="53">
        <v>568</v>
      </c>
      <c r="M46" s="53">
        <v>144113</v>
      </c>
      <c r="N46" s="53">
        <v>2265650</v>
      </c>
      <c r="O46" s="54">
        <f t="shared" si="0"/>
        <v>3.4599596964401264E-2</v>
      </c>
    </row>
    <row r="47" spans="1:17">
      <c r="A47" s="52" t="s">
        <v>153</v>
      </c>
      <c r="B47" s="53">
        <v>148248</v>
      </c>
      <c r="C47" s="53">
        <v>1800</v>
      </c>
      <c r="D47" s="53">
        <v>332461</v>
      </c>
      <c r="E47" s="53">
        <v>887137</v>
      </c>
      <c r="F47" s="53">
        <v>214289</v>
      </c>
      <c r="G47" s="53">
        <v>6912</v>
      </c>
      <c r="H47" s="53">
        <v>31473</v>
      </c>
      <c r="I47" s="53">
        <v>434930</v>
      </c>
      <c r="J47" s="53">
        <v>87299</v>
      </c>
      <c r="K47" s="53">
        <v>36949</v>
      </c>
      <c r="L47" s="53">
        <v>613</v>
      </c>
      <c r="M47" s="53">
        <v>150095</v>
      </c>
      <c r="N47" s="53">
        <f>SUM(B47:M47)</f>
        <v>2332206</v>
      </c>
      <c r="O47" s="54">
        <f t="shared" si="0"/>
        <v>2.9376117229051264E-2</v>
      </c>
    </row>
    <row r="48" spans="1:17">
      <c r="A48" s="57" t="s">
        <v>154</v>
      </c>
      <c r="B48" s="53">
        <v>150901</v>
      </c>
      <c r="C48" s="53">
        <v>1737</v>
      </c>
      <c r="D48" s="53">
        <v>336333</v>
      </c>
      <c r="E48" s="53">
        <v>825008</v>
      </c>
      <c r="F48" s="53">
        <v>316087</v>
      </c>
      <c r="G48" s="53">
        <v>6323</v>
      </c>
      <c r="H48" s="53">
        <v>32785</v>
      </c>
      <c r="I48" s="53">
        <v>457619</v>
      </c>
      <c r="J48" s="53">
        <v>89101</v>
      </c>
      <c r="K48" s="53">
        <v>40071</v>
      </c>
      <c r="L48" s="53">
        <v>675</v>
      </c>
      <c r="M48" s="53">
        <v>165982</v>
      </c>
      <c r="N48" s="53">
        <v>2422622</v>
      </c>
      <c r="O48" s="54">
        <f t="shared" si="0"/>
        <v>3.8768444982990355E-2</v>
      </c>
    </row>
    <row r="49" spans="1:15">
      <c r="A49" s="57" t="s">
        <v>155</v>
      </c>
      <c r="B49" s="68">
        <v>150958</v>
      </c>
      <c r="C49" s="68">
        <v>1627</v>
      </c>
      <c r="D49" s="68">
        <v>329220</v>
      </c>
      <c r="E49" s="68">
        <v>746342</v>
      </c>
      <c r="F49" s="68">
        <v>388264</v>
      </c>
      <c r="G49" s="68">
        <v>6121</v>
      </c>
      <c r="H49" s="68">
        <v>35411</v>
      </c>
      <c r="I49" s="68">
        <v>483645</v>
      </c>
      <c r="J49" s="68">
        <v>92680</v>
      </c>
      <c r="K49" s="68">
        <v>42967</v>
      </c>
      <c r="L49" s="68">
        <v>780</v>
      </c>
      <c r="M49" s="68">
        <v>178578</v>
      </c>
      <c r="N49" s="68">
        <v>2456593</v>
      </c>
      <c r="O49" s="54">
        <f t="shared" si="0"/>
        <v>1.4022410429691467E-2</v>
      </c>
    </row>
    <row r="50" spans="1:15">
      <c r="A50" s="57" t="s">
        <v>156</v>
      </c>
      <c r="B50" s="68">
        <v>149891</v>
      </c>
      <c r="C50" s="68">
        <v>1619</v>
      </c>
      <c r="D50" s="68">
        <v>326832</v>
      </c>
      <c r="E50" s="68">
        <v>751972</v>
      </c>
      <c r="F50" s="68">
        <v>397775</v>
      </c>
      <c r="G50" s="68">
        <v>6302</v>
      </c>
      <c r="H50" s="68">
        <v>31456</v>
      </c>
      <c r="I50" s="68">
        <v>487962</v>
      </c>
      <c r="J50" s="68">
        <v>91324</v>
      </c>
      <c r="K50" s="68">
        <v>43107</v>
      </c>
      <c r="L50" s="68">
        <v>810</v>
      </c>
      <c r="M50" s="68">
        <v>184994</v>
      </c>
      <c r="N50" s="68">
        <v>2474044</v>
      </c>
      <c r="O50" s="54">
        <f>(N50-N49)/N49</f>
        <v>7.1037408313057967E-3</v>
      </c>
    </row>
    <row r="51" spans="1:15">
      <c r="A51" s="57" t="s">
        <v>157</v>
      </c>
      <c r="B51" s="68">
        <v>154047</v>
      </c>
      <c r="C51" s="68">
        <v>1606</v>
      </c>
      <c r="D51" s="68">
        <v>327672</v>
      </c>
      <c r="E51" s="68">
        <v>835911</v>
      </c>
      <c r="F51" s="68">
        <v>393524</v>
      </c>
      <c r="G51" s="68">
        <v>30579</v>
      </c>
      <c r="H51" s="68">
        <v>20692</v>
      </c>
      <c r="I51" s="68">
        <v>508947</v>
      </c>
      <c r="J51" s="68">
        <v>88306</v>
      </c>
      <c r="K51" s="68">
        <v>45050</v>
      </c>
      <c r="L51" s="68">
        <v>940</v>
      </c>
      <c r="M51" s="68">
        <v>199335</v>
      </c>
      <c r="N51" s="68">
        <v>2624690</v>
      </c>
      <c r="O51" s="54">
        <f>(N51-N50)/N50</f>
        <v>6.0890590466458963E-2</v>
      </c>
    </row>
    <row r="52" spans="1:15" ht="7.5" customHeight="1">
      <c r="A52" s="58"/>
      <c r="B52" s="69"/>
      <c r="C52" s="69"/>
      <c r="D52" s="69"/>
      <c r="E52" s="69"/>
      <c r="F52" s="69"/>
      <c r="G52" s="69"/>
      <c r="H52" s="69"/>
      <c r="I52" s="69"/>
      <c r="J52" s="69"/>
      <c r="K52" s="69"/>
      <c r="L52" s="69"/>
      <c r="M52" s="69"/>
      <c r="N52" s="59"/>
    </row>
    <row r="53" spans="1:15" ht="25.5" hidden="1">
      <c r="A53" s="61" t="s">
        <v>158</v>
      </c>
      <c r="B53" s="62">
        <f>B48/$N$48</f>
        <v>6.2288297555293394E-2</v>
      </c>
      <c r="C53" s="62">
        <f t="shared" ref="C53:M53" si="1">C48/$N$48</f>
        <v>7.1699175521397886E-4</v>
      </c>
      <c r="D53" s="62">
        <f t="shared" si="1"/>
        <v>0.13883016004973125</v>
      </c>
      <c r="E53" s="62">
        <f t="shared" si="1"/>
        <v>0.34054342774068758</v>
      </c>
      <c r="F53" s="62">
        <f t="shared" si="1"/>
        <v>0.1304730989811865</v>
      </c>
      <c r="G53" s="62">
        <f t="shared" si="1"/>
        <v>2.6099820772699993E-3</v>
      </c>
      <c r="H53" s="62">
        <f t="shared" si="1"/>
        <v>1.3532858200742832E-2</v>
      </c>
      <c r="I53" s="62">
        <f t="shared" si="1"/>
        <v>0.18889409903814958</v>
      </c>
      <c r="J53" s="62">
        <f t="shared" si="1"/>
        <v>3.6778746333517985E-2</v>
      </c>
      <c r="K53" s="62">
        <f t="shared" si="1"/>
        <v>1.654034347909001E-2</v>
      </c>
      <c r="L53" s="62">
        <f t="shared" si="1"/>
        <v>2.7862373907278971E-4</v>
      </c>
      <c r="M53" s="62">
        <f t="shared" si="1"/>
        <v>6.8513371050044125E-2</v>
      </c>
      <c r="N53" s="62">
        <f t="shared" ref="N53" si="2">N47/$N$47</f>
        <v>1</v>
      </c>
    </row>
    <row r="54" spans="1:15" s="71" customFormat="1" ht="21" customHeight="1">
      <c r="A54" s="61" t="s">
        <v>159</v>
      </c>
      <c r="B54" s="63">
        <f t="shared" ref="B54:N54" si="3">B50/$N$50</f>
        <v>6.0585422086268471E-2</v>
      </c>
      <c r="C54" s="63">
        <f t="shared" si="3"/>
        <v>6.5439418215682498E-4</v>
      </c>
      <c r="D54" s="63">
        <f t="shared" si="3"/>
        <v>0.13210436031048761</v>
      </c>
      <c r="E54" s="63">
        <f t="shared" si="3"/>
        <v>0.30394447309748734</v>
      </c>
      <c r="F54" s="63">
        <f t="shared" si="3"/>
        <v>0.1607792747420822</v>
      </c>
      <c r="G54" s="63">
        <f t="shared" si="3"/>
        <v>2.5472465323979686E-3</v>
      </c>
      <c r="H54" s="63">
        <f t="shared" si="3"/>
        <v>1.2714406049366947E-2</v>
      </c>
      <c r="I54" s="63">
        <f t="shared" si="3"/>
        <v>0.19723254719802882</v>
      </c>
      <c r="J54" s="63">
        <f t="shared" si="3"/>
        <v>3.6912843910617596E-2</v>
      </c>
      <c r="K54" s="63">
        <f t="shared" si="3"/>
        <v>1.7423699821021776E-2</v>
      </c>
      <c r="L54" s="63">
        <f t="shared" si="3"/>
        <v>3.2739918934343934E-4</v>
      </c>
      <c r="M54" s="63">
        <f t="shared" si="3"/>
        <v>7.4773932880741009E-2</v>
      </c>
      <c r="N54" s="63">
        <f t="shared" si="3"/>
        <v>1</v>
      </c>
      <c r="O54" s="70"/>
    </row>
    <row r="55" spans="1:15" ht="24.75" customHeight="1">
      <c r="A55" s="58" t="s">
        <v>160</v>
      </c>
      <c r="B55" s="63">
        <f t="shared" ref="B55:N55" si="4">B51/$N$51</f>
        <v>5.8691502615546981E-2</v>
      </c>
      <c r="C55" s="63">
        <f t="shared" si="4"/>
        <v>6.1188178413450732E-4</v>
      </c>
      <c r="D55" s="63">
        <f t="shared" si="4"/>
        <v>0.12484217183743604</v>
      </c>
      <c r="E55" s="63">
        <f t="shared" si="4"/>
        <v>0.3184798966735119</v>
      </c>
      <c r="F55" s="63">
        <f t="shared" si="4"/>
        <v>0.14993161097120042</v>
      </c>
      <c r="G55" s="63">
        <f t="shared" si="4"/>
        <v>1.1650518727925965E-2</v>
      </c>
      <c r="H55" s="63">
        <f t="shared" si="4"/>
        <v>7.8835976820119703E-3</v>
      </c>
      <c r="I55" s="63">
        <f t="shared" si="4"/>
        <v>0.19390747097752498</v>
      </c>
      <c r="J55" s="63">
        <f t="shared" si="4"/>
        <v>3.3644354190399628E-2</v>
      </c>
      <c r="K55" s="63">
        <f t="shared" si="4"/>
        <v>1.7163931740510306E-2</v>
      </c>
      <c r="L55" s="63">
        <f t="shared" si="4"/>
        <v>3.5813753243240152E-4</v>
      </c>
      <c r="M55" s="63">
        <f t="shared" si="4"/>
        <v>7.5946111731290178E-2</v>
      </c>
      <c r="N55" s="63">
        <f t="shared" si="4"/>
        <v>1</v>
      </c>
    </row>
    <row r="56" spans="1:15" ht="24.75" customHeight="1">
      <c r="A56" s="58"/>
      <c r="B56" s="63"/>
      <c r="C56" s="63"/>
      <c r="D56" s="63"/>
      <c r="E56" s="63"/>
      <c r="F56" s="63"/>
      <c r="G56" s="63"/>
      <c r="H56" s="63"/>
      <c r="I56" s="63"/>
      <c r="J56" s="63"/>
      <c r="K56" s="63"/>
      <c r="L56" s="63"/>
      <c r="M56" s="63"/>
      <c r="N56" s="63"/>
    </row>
    <row r="57" spans="1:15">
      <c r="A57" s="52" t="s">
        <v>161</v>
      </c>
    </row>
    <row r="58" spans="1:15">
      <c r="A58" s="52" t="s">
        <v>162</v>
      </c>
    </row>
    <row r="59" spans="1:15">
      <c r="A59" s="64" t="s">
        <v>163</v>
      </c>
    </row>
  </sheetData>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0"/>
  <sheetViews>
    <sheetView showGridLines="0" zoomScaleNormal="100" workbookViewId="0">
      <pane ySplit="8" topLeftCell="A9" activePane="bottomLeft" state="frozen"/>
      <selection pane="bottomLeft" activeCell="A9" sqref="A9"/>
    </sheetView>
  </sheetViews>
  <sheetFormatPr defaultColWidth="9.140625" defaultRowHeight="12.75"/>
  <cols>
    <col min="1" max="1" width="20.42578125" style="114" customWidth="1"/>
    <col min="2" max="2" width="18.7109375" style="98" bestFit="1" customWidth="1"/>
    <col min="3" max="3" width="15.28515625" style="112" customWidth="1"/>
    <col min="4" max="4" width="21.28515625" style="105" bestFit="1" customWidth="1"/>
    <col min="5" max="5" width="16.140625" style="105" customWidth="1"/>
    <col min="6" max="6" width="14.42578125" style="105" customWidth="1"/>
    <col min="7" max="7" width="12.28515625" style="98" customWidth="1"/>
    <col min="8" max="8" width="13.5703125" style="112" customWidth="1"/>
    <col min="9" max="9" width="18" style="113" customWidth="1"/>
    <col min="10" max="16384" width="9.140625" style="98"/>
  </cols>
  <sheetData>
    <row r="1" spans="1:10" ht="18" customHeight="1">
      <c r="I1" s="119" t="s">
        <v>164</v>
      </c>
    </row>
    <row r="2" spans="1:10" ht="18" customHeight="1">
      <c r="I2" s="119" t="s">
        <v>165</v>
      </c>
    </row>
    <row r="3" spans="1:10" ht="18" customHeight="1">
      <c r="I3" s="119" t="s">
        <v>2</v>
      </c>
    </row>
    <row r="4" spans="1:10" ht="18" customHeight="1">
      <c r="I4" s="119" t="s">
        <v>166</v>
      </c>
    </row>
    <row r="7" spans="1:10" ht="15.75" customHeight="1"/>
    <row r="8" spans="1:10" s="117" customFormat="1" ht="45.75" customHeight="1">
      <c r="A8" s="73" t="s">
        <v>167</v>
      </c>
      <c r="B8" s="350" t="s">
        <v>168</v>
      </c>
      <c r="C8" s="74" t="s">
        <v>169</v>
      </c>
      <c r="D8" s="75" t="s">
        <v>68</v>
      </c>
      <c r="E8" s="76" t="s">
        <v>170</v>
      </c>
      <c r="F8" s="77" t="s">
        <v>171</v>
      </c>
      <c r="G8" s="76" t="s">
        <v>172</v>
      </c>
      <c r="H8" s="78" t="s">
        <v>173</v>
      </c>
      <c r="I8" s="79" t="s">
        <v>174</v>
      </c>
      <c r="J8" s="116"/>
    </row>
    <row r="9" spans="1:10">
      <c r="A9" s="80" t="s">
        <v>175</v>
      </c>
      <c r="B9" s="351">
        <v>170698</v>
      </c>
      <c r="C9" s="81">
        <v>45665</v>
      </c>
      <c r="D9" s="356">
        <v>243161785.72</v>
      </c>
      <c r="E9" s="356">
        <f t="shared" ref="E9:E40" si="0">D9/C9</f>
        <v>5324.9049758020365</v>
      </c>
      <c r="F9" s="356">
        <f t="shared" ref="F9:F40" si="1">D9/B9</f>
        <v>1424.5145562338164</v>
      </c>
      <c r="G9" s="82">
        <v>66</v>
      </c>
      <c r="H9" s="82">
        <f t="shared" ref="H9:H40" si="2">I9*1000</f>
        <v>267.51924451370257</v>
      </c>
      <c r="I9" s="83">
        <f t="shared" ref="I9:I40" si="3">C9/B9</f>
        <v>0.26751924451370257</v>
      </c>
    </row>
    <row r="10" spans="1:10">
      <c r="A10" s="80" t="s">
        <v>176</v>
      </c>
      <c r="B10" s="351">
        <v>38524</v>
      </c>
      <c r="C10" s="81">
        <v>8968</v>
      </c>
      <c r="D10" s="356">
        <v>52121126.710000001</v>
      </c>
      <c r="E10" s="356">
        <f t="shared" si="0"/>
        <v>5811.9008374219447</v>
      </c>
      <c r="F10" s="356">
        <f t="shared" si="1"/>
        <v>1352.9521002491954</v>
      </c>
      <c r="G10" s="82">
        <v>74</v>
      </c>
      <c r="H10" s="82">
        <f t="shared" si="2"/>
        <v>232.78994912262485</v>
      </c>
      <c r="I10" s="83">
        <f t="shared" si="3"/>
        <v>0.23278994912262485</v>
      </c>
    </row>
    <row r="11" spans="1:10">
      <c r="A11" s="80" t="s">
        <v>177</v>
      </c>
      <c r="B11" s="351">
        <v>11558</v>
      </c>
      <c r="C11" s="81">
        <v>3182</v>
      </c>
      <c r="D11" s="356">
        <v>19090534.379999999</v>
      </c>
      <c r="E11" s="356">
        <f t="shared" si="0"/>
        <v>5999.5394028912633</v>
      </c>
      <c r="F11" s="356">
        <f t="shared" si="1"/>
        <v>1651.7160737151755</v>
      </c>
      <c r="G11" s="82">
        <v>49</v>
      </c>
      <c r="H11" s="82">
        <f t="shared" si="2"/>
        <v>275.30714656514971</v>
      </c>
      <c r="I11" s="83">
        <f t="shared" si="3"/>
        <v>0.27530714656514971</v>
      </c>
    </row>
    <row r="12" spans="1:10">
      <c r="A12" s="80" t="s">
        <v>178</v>
      </c>
      <c r="B12" s="351">
        <v>23889</v>
      </c>
      <c r="C12" s="81">
        <v>9027</v>
      </c>
      <c r="D12" s="356">
        <v>62347224.310000002</v>
      </c>
      <c r="E12" s="356">
        <f t="shared" si="0"/>
        <v>6906.7491204165281</v>
      </c>
      <c r="F12" s="356">
        <f t="shared" si="1"/>
        <v>2609.8716693875845</v>
      </c>
      <c r="G12" s="82">
        <v>8</v>
      </c>
      <c r="H12" s="82">
        <f t="shared" si="2"/>
        <v>377.87266105739042</v>
      </c>
      <c r="I12" s="83">
        <f t="shared" si="3"/>
        <v>0.37787266105739042</v>
      </c>
    </row>
    <row r="13" spans="1:10">
      <c r="A13" s="80" t="s">
        <v>179</v>
      </c>
      <c r="B13" s="351">
        <v>28020</v>
      </c>
      <c r="C13" s="81">
        <v>6885</v>
      </c>
      <c r="D13" s="356">
        <v>47795069.32</v>
      </c>
      <c r="E13" s="356">
        <f t="shared" si="0"/>
        <v>6941.9127552650689</v>
      </c>
      <c r="F13" s="356">
        <f t="shared" si="1"/>
        <v>1705.748369735903</v>
      </c>
      <c r="G13" s="82">
        <v>37</v>
      </c>
      <c r="H13" s="82">
        <f t="shared" si="2"/>
        <v>245.71734475374731</v>
      </c>
      <c r="I13" s="83">
        <f t="shared" si="3"/>
        <v>0.24571734475374732</v>
      </c>
    </row>
    <row r="14" spans="1:10">
      <c r="A14" s="80" t="s">
        <v>180</v>
      </c>
      <c r="B14" s="351">
        <v>18182</v>
      </c>
      <c r="C14" s="81">
        <v>3683</v>
      </c>
      <c r="D14" s="356">
        <v>24674167.91</v>
      </c>
      <c r="E14" s="356">
        <f t="shared" si="0"/>
        <v>6699.47540320391</v>
      </c>
      <c r="F14" s="356">
        <f t="shared" si="1"/>
        <v>1357.065664393356</v>
      </c>
      <c r="G14" s="82">
        <v>69</v>
      </c>
      <c r="H14" s="82">
        <f t="shared" si="2"/>
        <v>202.56297437025631</v>
      </c>
      <c r="I14" s="83">
        <f t="shared" si="3"/>
        <v>0.2025629743702563</v>
      </c>
    </row>
    <row r="15" spans="1:10">
      <c r="A15" s="80" t="s">
        <v>181</v>
      </c>
      <c r="B15" s="351">
        <v>47400</v>
      </c>
      <c r="C15" s="81">
        <v>14060</v>
      </c>
      <c r="D15" s="356">
        <v>93480581.209999993</v>
      </c>
      <c r="E15" s="356">
        <f t="shared" si="0"/>
        <v>6648.6899864864863</v>
      </c>
      <c r="F15" s="356">
        <f t="shared" si="1"/>
        <v>1972.1641605485231</v>
      </c>
      <c r="G15" s="82">
        <v>20</v>
      </c>
      <c r="H15" s="82">
        <f t="shared" si="2"/>
        <v>296.62447257383968</v>
      </c>
      <c r="I15" s="83">
        <f t="shared" si="3"/>
        <v>0.29662447257383967</v>
      </c>
    </row>
    <row r="16" spans="1:10">
      <c r="A16" s="80" t="s">
        <v>182</v>
      </c>
      <c r="B16" s="351">
        <v>19496</v>
      </c>
      <c r="C16" s="81">
        <v>6696</v>
      </c>
      <c r="D16" s="356">
        <v>45870313.579999998</v>
      </c>
      <c r="E16" s="356">
        <f t="shared" si="0"/>
        <v>6850.4052538829146</v>
      </c>
      <c r="F16" s="356">
        <f t="shared" si="1"/>
        <v>2352.8064002872384</v>
      </c>
      <c r="G16" s="82">
        <v>12</v>
      </c>
      <c r="H16" s="82">
        <f t="shared" si="2"/>
        <v>343.45506770619613</v>
      </c>
      <c r="I16" s="83">
        <f t="shared" si="3"/>
        <v>0.34345506770619616</v>
      </c>
    </row>
    <row r="17" spans="1:9">
      <c r="A17" s="80" t="s">
        <v>183</v>
      </c>
      <c r="B17" s="351">
        <v>34421</v>
      </c>
      <c r="C17" s="81">
        <v>11715</v>
      </c>
      <c r="D17" s="356">
        <v>81060061.849999994</v>
      </c>
      <c r="E17" s="356">
        <f t="shared" si="0"/>
        <v>6919.3394664959451</v>
      </c>
      <c r="F17" s="356">
        <f t="shared" si="1"/>
        <v>2354.9595261613549</v>
      </c>
      <c r="G17" s="82">
        <v>15</v>
      </c>
      <c r="H17" s="82">
        <f t="shared" si="2"/>
        <v>340.34455710176923</v>
      </c>
      <c r="I17" s="83">
        <f t="shared" si="3"/>
        <v>0.34034455710176925</v>
      </c>
    </row>
    <row r="18" spans="1:9">
      <c r="A18" s="80" t="s">
        <v>184</v>
      </c>
      <c r="B18" s="351">
        <v>147644</v>
      </c>
      <c r="C18" s="81">
        <v>29581</v>
      </c>
      <c r="D18" s="356">
        <v>154122836.18000001</v>
      </c>
      <c r="E18" s="356">
        <f t="shared" si="0"/>
        <v>5210.1969568303984</v>
      </c>
      <c r="F18" s="356">
        <f t="shared" si="1"/>
        <v>1043.8814728671671</v>
      </c>
      <c r="G18" s="82">
        <v>88</v>
      </c>
      <c r="H18" s="82">
        <f t="shared" si="2"/>
        <v>200.35355314133997</v>
      </c>
      <c r="I18" s="83">
        <f t="shared" si="3"/>
        <v>0.20035355314133999</v>
      </c>
    </row>
    <row r="19" spans="1:9">
      <c r="A19" s="80" t="s">
        <v>185</v>
      </c>
      <c r="B19" s="351">
        <v>264408</v>
      </c>
      <c r="C19" s="81">
        <v>56692</v>
      </c>
      <c r="D19" s="356">
        <v>364783789.04000002</v>
      </c>
      <c r="E19" s="356">
        <f t="shared" si="0"/>
        <v>6434.4843900373953</v>
      </c>
      <c r="F19" s="356">
        <f t="shared" si="1"/>
        <v>1379.6246295119665</v>
      </c>
      <c r="G19" s="82">
        <v>70</v>
      </c>
      <c r="H19" s="82">
        <f t="shared" si="2"/>
        <v>214.41106169253575</v>
      </c>
      <c r="I19" s="83">
        <f t="shared" si="3"/>
        <v>0.21441106169253576</v>
      </c>
    </row>
    <row r="20" spans="1:9">
      <c r="A20" s="80" t="s">
        <v>186</v>
      </c>
      <c r="B20" s="351">
        <v>91708</v>
      </c>
      <c r="C20" s="81">
        <v>25095</v>
      </c>
      <c r="D20" s="356">
        <v>155502547.66999999</v>
      </c>
      <c r="E20" s="356">
        <f t="shared" si="0"/>
        <v>6196.5549978083282</v>
      </c>
      <c r="F20" s="356">
        <f t="shared" si="1"/>
        <v>1695.6268555633094</v>
      </c>
      <c r="G20" s="82">
        <v>39</v>
      </c>
      <c r="H20" s="82">
        <f t="shared" si="2"/>
        <v>273.64024948750381</v>
      </c>
      <c r="I20" s="83">
        <f t="shared" si="3"/>
        <v>0.27364024948750382</v>
      </c>
    </row>
    <row r="21" spans="1:9">
      <c r="A21" s="80" t="s">
        <v>187</v>
      </c>
      <c r="B21" s="351">
        <v>216841</v>
      </c>
      <c r="C21" s="81">
        <v>49558</v>
      </c>
      <c r="D21" s="356">
        <v>247749356.91999999</v>
      </c>
      <c r="E21" s="356">
        <f t="shared" si="0"/>
        <v>4999.1798886153592</v>
      </c>
      <c r="F21" s="356">
        <f t="shared" si="1"/>
        <v>1142.5392657292671</v>
      </c>
      <c r="G21" s="82">
        <v>87</v>
      </c>
      <c r="H21" s="82">
        <f t="shared" si="2"/>
        <v>228.54533967284786</v>
      </c>
      <c r="I21" s="83">
        <f t="shared" si="3"/>
        <v>0.22854533967284785</v>
      </c>
    </row>
    <row r="22" spans="1:9">
      <c r="A22" s="80" t="s">
        <v>188</v>
      </c>
      <c r="B22" s="351">
        <v>84230</v>
      </c>
      <c r="C22" s="81">
        <v>25763</v>
      </c>
      <c r="D22" s="356">
        <v>155729117.19999999</v>
      </c>
      <c r="E22" s="356">
        <f t="shared" si="0"/>
        <v>6044.6810231727668</v>
      </c>
      <c r="F22" s="356">
        <f t="shared" si="1"/>
        <v>1848.8557188650122</v>
      </c>
      <c r="G22" s="82">
        <v>28</v>
      </c>
      <c r="H22" s="82">
        <f t="shared" si="2"/>
        <v>305.86489374332189</v>
      </c>
      <c r="I22" s="83">
        <f t="shared" si="3"/>
        <v>0.30586489374332188</v>
      </c>
    </row>
    <row r="23" spans="1:9">
      <c r="A23" s="80" t="s">
        <v>189</v>
      </c>
      <c r="B23" s="351">
        <v>10575</v>
      </c>
      <c r="C23" s="81">
        <v>1564</v>
      </c>
      <c r="D23" s="356">
        <v>8733155.0600000005</v>
      </c>
      <c r="E23" s="356">
        <f t="shared" si="0"/>
        <v>5583.8587340153454</v>
      </c>
      <c r="F23" s="356">
        <f t="shared" si="1"/>
        <v>825.83026572104029</v>
      </c>
      <c r="G23" s="82">
        <v>96</v>
      </c>
      <c r="H23" s="82">
        <f t="shared" si="2"/>
        <v>147.89598108747046</v>
      </c>
      <c r="I23" s="83">
        <f t="shared" si="3"/>
        <v>0.14789598108747046</v>
      </c>
    </row>
    <row r="24" spans="1:9">
      <c r="A24" s="80" t="s">
        <v>190</v>
      </c>
      <c r="B24" s="351">
        <v>71352</v>
      </c>
      <c r="C24" s="81">
        <v>14123</v>
      </c>
      <c r="D24" s="356">
        <v>80687253.780000001</v>
      </c>
      <c r="E24" s="356">
        <f t="shared" si="0"/>
        <v>5713.1808949939814</v>
      </c>
      <c r="F24" s="356">
        <f t="shared" si="1"/>
        <v>1130.8338067608477</v>
      </c>
      <c r="G24" s="82">
        <v>85</v>
      </c>
      <c r="H24" s="82">
        <f t="shared" si="2"/>
        <v>197.93418544679898</v>
      </c>
      <c r="I24" s="83">
        <f t="shared" si="3"/>
        <v>0.19793418544679897</v>
      </c>
    </row>
    <row r="25" spans="1:9">
      <c r="A25" s="80" t="s">
        <v>191</v>
      </c>
      <c r="B25" s="351">
        <v>23462</v>
      </c>
      <c r="C25" s="81">
        <v>6683</v>
      </c>
      <c r="D25" s="356">
        <v>38850029.259999998</v>
      </c>
      <c r="E25" s="356">
        <f t="shared" si="0"/>
        <v>5813.2618973514882</v>
      </c>
      <c r="F25" s="356">
        <f t="shared" si="1"/>
        <v>1655.8703119938623</v>
      </c>
      <c r="G25" s="82">
        <v>44</v>
      </c>
      <c r="H25" s="82">
        <f t="shared" si="2"/>
        <v>284.8435768476686</v>
      </c>
      <c r="I25" s="83">
        <f t="shared" si="3"/>
        <v>0.28484357684766859</v>
      </c>
    </row>
    <row r="26" spans="1:9">
      <c r="A26" s="80" t="s">
        <v>192</v>
      </c>
      <c r="B26" s="351">
        <v>160732</v>
      </c>
      <c r="C26" s="81">
        <v>39569</v>
      </c>
      <c r="D26" s="356">
        <v>234009653.52000001</v>
      </c>
      <c r="E26" s="356">
        <f t="shared" si="0"/>
        <v>5913.9643033687989</v>
      </c>
      <c r="F26" s="356">
        <f t="shared" si="1"/>
        <v>1455.8995938580993</v>
      </c>
      <c r="G26" s="82">
        <v>64</v>
      </c>
      <c r="H26" s="82">
        <f t="shared" si="2"/>
        <v>246.17997660702287</v>
      </c>
      <c r="I26" s="83">
        <f t="shared" si="3"/>
        <v>0.24617997660702287</v>
      </c>
    </row>
    <row r="27" spans="1:9">
      <c r="A27" s="80" t="s">
        <v>193</v>
      </c>
      <c r="B27" s="351">
        <v>77061</v>
      </c>
      <c r="C27" s="81">
        <v>11196</v>
      </c>
      <c r="D27" s="356">
        <v>68470341.620000005</v>
      </c>
      <c r="E27" s="356">
        <f t="shared" si="0"/>
        <v>6115.607504465881</v>
      </c>
      <c r="F27" s="356">
        <f t="shared" si="1"/>
        <v>888.52132232906411</v>
      </c>
      <c r="G27" s="82">
        <v>93</v>
      </c>
      <c r="H27" s="82">
        <f t="shared" si="2"/>
        <v>145.28749951337252</v>
      </c>
      <c r="I27" s="83">
        <f t="shared" si="3"/>
        <v>0.14528749951337253</v>
      </c>
    </row>
    <row r="28" spans="1:9">
      <c r="A28" s="80" t="s">
        <v>194</v>
      </c>
      <c r="B28" s="351">
        <v>29610</v>
      </c>
      <c r="C28" s="81">
        <v>8569</v>
      </c>
      <c r="D28" s="356">
        <v>53190538.509999998</v>
      </c>
      <c r="E28" s="356">
        <f t="shared" si="0"/>
        <v>6207.3215672773949</v>
      </c>
      <c r="F28" s="356">
        <f t="shared" si="1"/>
        <v>1796.3707703478553</v>
      </c>
      <c r="G28" s="82">
        <v>33</v>
      </c>
      <c r="H28" s="82">
        <f t="shared" si="2"/>
        <v>289.39547450185751</v>
      </c>
      <c r="I28" s="83">
        <f t="shared" si="3"/>
        <v>0.28939547450185749</v>
      </c>
    </row>
    <row r="29" spans="1:9">
      <c r="A29" s="80" t="s">
        <v>195</v>
      </c>
      <c r="B29" s="351">
        <v>14114</v>
      </c>
      <c r="C29" s="81">
        <v>4120</v>
      </c>
      <c r="D29" s="356">
        <v>26759447.399999999</v>
      </c>
      <c r="E29" s="356">
        <f t="shared" si="0"/>
        <v>6495.0115048543685</v>
      </c>
      <c r="F29" s="356">
        <f t="shared" si="1"/>
        <v>1895.9506447498936</v>
      </c>
      <c r="G29" s="82">
        <v>25</v>
      </c>
      <c r="H29" s="82">
        <f t="shared" si="2"/>
        <v>291.90874309196539</v>
      </c>
      <c r="I29" s="83">
        <f t="shared" si="3"/>
        <v>0.29190874309196541</v>
      </c>
    </row>
    <row r="30" spans="1:9">
      <c r="A30" s="80" t="s">
        <v>196</v>
      </c>
      <c r="B30" s="351">
        <v>11759</v>
      </c>
      <c r="C30" s="81">
        <v>2971</v>
      </c>
      <c r="D30" s="356">
        <v>18820296.68</v>
      </c>
      <c r="E30" s="356">
        <f t="shared" si="0"/>
        <v>6334.667344328509</v>
      </c>
      <c r="F30" s="356">
        <f t="shared" si="1"/>
        <v>1600.5014610085891</v>
      </c>
      <c r="G30" s="82">
        <v>48</v>
      </c>
      <c r="H30" s="82">
        <f t="shared" si="2"/>
        <v>252.65753890636961</v>
      </c>
      <c r="I30" s="83">
        <f t="shared" si="3"/>
        <v>0.25265753890636961</v>
      </c>
    </row>
    <row r="31" spans="1:9">
      <c r="A31" s="80" t="s">
        <v>197</v>
      </c>
      <c r="B31" s="351">
        <v>100814</v>
      </c>
      <c r="C31" s="81">
        <v>35028</v>
      </c>
      <c r="D31" s="356">
        <v>223781468.88999999</v>
      </c>
      <c r="E31" s="356">
        <f t="shared" si="0"/>
        <v>6388.6453377298158</v>
      </c>
      <c r="F31" s="356">
        <f t="shared" si="1"/>
        <v>2219.7459568115537</v>
      </c>
      <c r="G31" s="82">
        <v>14</v>
      </c>
      <c r="H31" s="82">
        <f t="shared" si="2"/>
        <v>347.45174281349813</v>
      </c>
      <c r="I31" s="83">
        <f t="shared" si="3"/>
        <v>0.34745174281349811</v>
      </c>
    </row>
    <row r="32" spans="1:9">
      <c r="A32" s="80" t="s">
        <v>198</v>
      </c>
      <c r="B32" s="351">
        <v>56002</v>
      </c>
      <c r="C32" s="81">
        <v>20170</v>
      </c>
      <c r="D32" s="356">
        <v>126943060.79000001</v>
      </c>
      <c r="E32" s="356">
        <f t="shared" si="0"/>
        <v>6293.656955379276</v>
      </c>
      <c r="F32" s="356">
        <f t="shared" si="1"/>
        <v>2266.7594155565876</v>
      </c>
      <c r="G32" s="82">
        <v>13</v>
      </c>
      <c r="H32" s="82">
        <f t="shared" si="2"/>
        <v>360.1657083675583</v>
      </c>
      <c r="I32" s="83">
        <f t="shared" si="3"/>
        <v>0.36016570836755829</v>
      </c>
    </row>
    <row r="33" spans="1:9">
      <c r="A33" s="80" t="s">
        <v>199</v>
      </c>
      <c r="B33" s="351">
        <v>103016</v>
      </c>
      <c r="C33" s="81">
        <v>24676</v>
      </c>
      <c r="D33" s="356">
        <v>132495904.29000001</v>
      </c>
      <c r="E33" s="356">
        <f t="shared" si="0"/>
        <v>5369.4239054141681</v>
      </c>
      <c r="F33" s="356">
        <f t="shared" si="1"/>
        <v>1286.1682096955813</v>
      </c>
      <c r="G33" s="82">
        <v>76</v>
      </c>
      <c r="H33" s="82">
        <f t="shared" si="2"/>
        <v>239.53560611943774</v>
      </c>
      <c r="I33" s="83">
        <f t="shared" si="3"/>
        <v>0.23953560611943775</v>
      </c>
    </row>
    <row r="34" spans="1:9">
      <c r="A34" s="80" t="s">
        <v>200</v>
      </c>
      <c r="B34" s="351">
        <v>333531</v>
      </c>
      <c r="C34" s="81">
        <v>113690</v>
      </c>
      <c r="D34" s="356">
        <v>589615635.79999995</v>
      </c>
      <c r="E34" s="356">
        <f t="shared" si="0"/>
        <v>5186.1697229307765</v>
      </c>
      <c r="F34" s="356">
        <f t="shared" si="1"/>
        <v>1767.7986028285225</v>
      </c>
      <c r="G34" s="82">
        <v>35</v>
      </c>
      <c r="H34" s="82">
        <f t="shared" si="2"/>
        <v>340.86786535584395</v>
      </c>
      <c r="I34" s="83">
        <f t="shared" si="3"/>
        <v>0.34086786535584396</v>
      </c>
    </row>
    <row r="35" spans="1:9">
      <c r="A35" s="80" t="s">
        <v>201</v>
      </c>
      <c r="B35" s="351">
        <v>28048</v>
      </c>
      <c r="C35" s="81">
        <v>4290</v>
      </c>
      <c r="D35" s="356">
        <v>20449078.969999999</v>
      </c>
      <c r="E35" s="356">
        <f t="shared" si="0"/>
        <v>4766.6850745920747</v>
      </c>
      <c r="F35" s="356">
        <f t="shared" si="1"/>
        <v>729.07440708784941</v>
      </c>
      <c r="G35" s="82">
        <v>99</v>
      </c>
      <c r="H35" s="82">
        <f t="shared" si="2"/>
        <v>152.95208214489446</v>
      </c>
      <c r="I35" s="83">
        <f t="shared" si="3"/>
        <v>0.15295208214489447</v>
      </c>
    </row>
    <row r="36" spans="1:9">
      <c r="A36" s="80" t="s">
        <v>202</v>
      </c>
      <c r="B36" s="351">
        <v>38027</v>
      </c>
      <c r="C36" s="81">
        <v>6540</v>
      </c>
      <c r="D36" s="356">
        <v>30593065.57</v>
      </c>
      <c r="E36" s="356">
        <f t="shared" si="0"/>
        <v>4677.8387721712543</v>
      </c>
      <c r="F36" s="356">
        <f t="shared" si="1"/>
        <v>804.50904804481024</v>
      </c>
      <c r="G36" s="82">
        <v>95</v>
      </c>
      <c r="H36" s="82">
        <f t="shared" si="2"/>
        <v>171.98306466458044</v>
      </c>
      <c r="I36" s="83">
        <f t="shared" si="3"/>
        <v>0.17198306466458044</v>
      </c>
    </row>
    <row r="37" spans="1:9">
      <c r="A37" s="80" t="s">
        <v>203</v>
      </c>
      <c r="B37" s="351">
        <v>170370</v>
      </c>
      <c r="C37" s="81">
        <v>43670</v>
      </c>
      <c r="D37" s="356">
        <v>256881244.09999999</v>
      </c>
      <c r="E37" s="356">
        <f t="shared" si="0"/>
        <v>5882.3275498053581</v>
      </c>
      <c r="F37" s="356">
        <f t="shared" si="1"/>
        <v>1507.7844931619416</v>
      </c>
      <c r="G37" s="82">
        <v>59</v>
      </c>
      <c r="H37" s="82">
        <f t="shared" si="2"/>
        <v>256.32447027058754</v>
      </c>
      <c r="I37" s="83">
        <f t="shared" si="3"/>
        <v>0.25632447027058752</v>
      </c>
    </row>
    <row r="38" spans="1:9">
      <c r="A38" s="80" t="s">
        <v>204</v>
      </c>
      <c r="B38" s="351">
        <v>43746</v>
      </c>
      <c r="C38" s="81">
        <v>8872</v>
      </c>
      <c r="D38" s="356">
        <v>52435023.990000002</v>
      </c>
      <c r="E38" s="356">
        <f t="shared" si="0"/>
        <v>5910.1695209648333</v>
      </c>
      <c r="F38" s="356">
        <f t="shared" si="1"/>
        <v>1198.6244225757785</v>
      </c>
      <c r="G38" s="82">
        <v>84</v>
      </c>
      <c r="H38" s="82">
        <f t="shared" si="2"/>
        <v>202.8071137932611</v>
      </c>
      <c r="I38" s="83">
        <f t="shared" si="3"/>
        <v>0.20280711379326111</v>
      </c>
    </row>
    <row r="39" spans="1:9">
      <c r="A39" s="80" t="s">
        <v>205</v>
      </c>
      <c r="B39" s="351">
        <v>60177</v>
      </c>
      <c r="C39" s="81">
        <v>18512</v>
      </c>
      <c r="D39" s="356">
        <v>96151210.790000007</v>
      </c>
      <c r="E39" s="356">
        <f t="shared" si="0"/>
        <v>5193.9936684312879</v>
      </c>
      <c r="F39" s="356">
        <f t="shared" si="1"/>
        <v>1597.8066502151987</v>
      </c>
      <c r="G39" s="82">
        <v>47</v>
      </c>
      <c r="H39" s="82">
        <f t="shared" si="2"/>
        <v>307.62583711384752</v>
      </c>
      <c r="I39" s="83">
        <f t="shared" si="3"/>
        <v>0.3076258371138475</v>
      </c>
    </row>
    <row r="40" spans="1:9">
      <c r="A40" s="80" t="s">
        <v>206</v>
      </c>
      <c r="B40" s="351">
        <v>321261</v>
      </c>
      <c r="C40" s="81">
        <v>71383</v>
      </c>
      <c r="D40" s="356">
        <v>396037367.88</v>
      </c>
      <c r="E40" s="356">
        <f t="shared" si="0"/>
        <v>5548.0628143955846</v>
      </c>
      <c r="F40" s="356">
        <f t="shared" si="1"/>
        <v>1232.7589339508997</v>
      </c>
      <c r="G40" s="82">
        <v>81</v>
      </c>
      <c r="H40" s="82">
        <f t="shared" si="2"/>
        <v>222.19628277319686</v>
      </c>
      <c r="I40" s="83">
        <f t="shared" si="3"/>
        <v>0.22219628277319686</v>
      </c>
    </row>
    <row r="41" spans="1:9">
      <c r="A41" s="80" t="s">
        <v>207</v>
      </c>
      <c r="B41" s="351">
        <v>52024</v>
      </c>
      <c r="C41" s="81">
        <v>23002</v>
      </c>
      <c r="D41" s="356">
        <v>133748742.68000001</v>
      </c>
      <c r="E41" s="356">
        <f t="shared" ref="E41:E72" si="4">D41/C41</f>
        <v>5814.6571028606213</v>
      </c>
      <c r="F41" s="356">
        <f t="shared" ref="F41:F72" si="5">D41/B41</f>
        <v>2570.9046340150703</v>
      </c>
      <c r="G41" s="82">
        <v>5</v>
      </c>
      <c r="H41" s="82">
        <f t="shared" ref="H41:H72" si="6">I41*1000</f>
        <v>442.14208826695375</v>
      </c>
      <c r="I41" s="83">
        <f t="shared" ref="I41:I72" si="7">C41/B41</f>
        <v>0.44214208826695373</v>
      </c>
    </row>
    <row r="42" spans="1:9">
      <c r="A42" s="80" t="s">
        <v>208</v>
      </c>
      <c r="B42" s="351">
        <v>380964</v>
      </c>
      <c r="C42" s="81">
        <v>99843</v>
      </c>
      <c r="D42" s="356">
        <v>539178243.60000002</v>
      </c>
      <c r="E42" s="356">
        <f t="shared" si="4"/>
        <v>5400.2608455274785</v>
      </c>
      <c r="F42" s="356">
        <f t="shared" si="5"/>
        <v>1415.2997228084544</v>
      </c>
      <c r="G42" s="82">
        <v>71</v>
      </c>
      <c r="H42" s="82">
        <f t="shared" si="6"/>
        <v>262.07988156361228</v>
      </c>
      <c r="I42" s="83">
        <f t="shared" si="7"/>
        <v>0.26207988156361228</v>
      </c>
    </row>
    <row r="43" spans="1:9">
      <c r="A43" s="80" t="s">
        <v>209</v>
      </c>
      <c r="B43" s="351">
        <v>71196</v>
      </c>
      <c r="C43" s="81">
        <v>16787</v>
      </c>
      <c r="D43" s="356">
        <v>92073899.909999996</v>
      </c>
      <c r="E43" s="356">
        <f t="shared" si="4"/>
        <v>5484.8334967534402</v>
      </c>
      <c r="F43" s="356">
        <f t="shared" si="5"/>
        <v>1293.2454057812236</v>
      </c>
      <c r="G43" s="82">
        <v>73</v>
      </c>
      <c r="H43" s="82">
        <f t="shared" si="6"/>
        <v>235.78571829878084</v>
      </c>
      <c r="I43" s="83">
        <f t="shared" si="7"/>
        <v>0.23578571829878084</v>
      </c>
    </row>
    <row r="44" spans="1:9">
      <c r="A44" s="80" t="s">
        <v>210</v>
      </c>
      <c r="B44" s="351">
        <v>224168</v>
      </c>
      <c r="C44" s="81">
        <v>64901</v>
      </c>
      <c r="D44" s="356">
        <v>376381964.32999998</v>
      </c>
      <c r="E44" s="356">
        <f t="shared" si="4"/>
        <v>5799.3245763547557</v>
      </c>
      <c r="F44" s="356">
        <f t="shared" si="5"/>
        <v>1679.0173634506261</v>
      </c>
      <c r="G44" s="82">
        <v>42</v>
      </c>
      <c r="H44" s="82">
        <f t="shared" si="6"/>
        <v>289.51946754220046</v>
      </c>
      <c r="I44" s="83">
        <f t="shared" si="7"/>
        <v>0.28951946754220048</v>
      </c>
    </row>
    <row r="45" spans="1:9">
      <c r="A45" s="80" t="s">
        <v>211</v>
      </c>
      <c r="B45" s="351">
        <v>11908</v>
      </c>
      <c r="C45" s="81">
        <v>2514</v>
      </c>
      <c r="D45" s="356">
        <v>13976684.449999999</v>
      </c>
      <c r="E45" s="356">
        <f t="shared" si="4"/>
        <v>5559.5403540175021</v>
      </c>
      <c r="F45" s="356">
        <f t="shared" si="5"/>
        <v>1173.7222413503525</v>
      </c>
      <c r="G45" s="82">
        <v>82</v>
      </c>
      <c r="H45" s="82">
        <f t="shared" si="6"/>
        <v>211.1185757473967</v>
      </c>
      <c r="I45" s="83">
        <f t="shared" si="7"/>
        <v>0.2111185757473967</v>
      </c>
    </row>
    <row r="46" spans="1:9">
      <c r="A46" s="80" t="s">
        <v>212</v>
      </c>
      <c r="B46" s="351">
        <v>8642</v>
      </c>
      <c r="C46" s="81">
        <v>2879</v>
      </c>
      <c r="D46" s="356">
        <v>21243969.02</v>
      </c>
      <c r="E46" s="356">
        <f t="shared" si="4"/>
        <v>7378.9402639805485</v>
      </c>
      <c r="F46" s="356">
        <f t="shared" si="5"/>
        <v>2458.2236773894933</v>
      </c>
      <c r="G46" s="82">
        <v>4</v>
      </c>
      <c r="H46" s="82">
        <f t="shared" si="6"/>
        <v>333.14047674149504</v>
      </c>
      <c r="I46" s="83">
        <f t="shared" si="7"/>
        <v>0.33314047674149505</v>
      </c>
    </row>
    <row r="47" spans="1:9">
      <c r="A47" s="80" t="s">
        <v>213</v>
      </c>
      <c r="B47" s="351">
        <v>61628</v>
      </c>
      <c r="C47" s="81">
        <v>14026</v>
      </c>
      <c r="D47" s="356">
        <v>80394096.709999993</v>
      </c>
      <c r="E47" s="356">
        <f t="shared" si="4"/>
        <v>5731.7907250819899</v>
      </c>
      <c r="F47" s="356">
        <f t="shared" si="5"/>
        <v>1304.5060152852598</v>
      </c>
      <c r="G47" s="82">
        <v>79</v>
      </c>
      <c r="H47" s="82">
        <f t="shared" si="6"/>
        <v>227.59135457908744</v>
      </c>
      <c r="I47" s="83">
        <f t="shared" si="7"/>
        <v>0.22759135457908744</v>
      </c>
    </row>
    <row r="48" spans="1:9">
      <c r="A48" s="80" t="s">
        <v>214</v>
      </c>
      <c r="B48" s="351">
        <v>20951</v>
      </c>
      <c r="C48" s="81">
        <v>5993</v>
      </c>
      <c r="D48" s="356">
        <v>33441329</v>
      </c>
      <c r="E48" s="356">
        <f t="shared" si="4"/>
        <v>5580.0649090605702</v>
      </c>
      <c r="F48" s="356">
        <f t="shared" si="5"/>
        <v>1596.1686315688989</v>
      </c>
      <c r="G48" s="82">
        <v>51</v>
      </c>
      <c r="H48" s="82">
        <f t="shared" si="6"/>
        <v>286.04839864445614</v>
      </c>
      <c r="I48" s="83">
        <f t="shared" si="7"/>
        <v>0.28604839864445614</v>
      </c>
    </row>
    <row r="49" spans="1:9">
      <c r="A49" s="80" t="s">
        <v>215</v>
      </c>
      <c r="B49" s="351">
        <v>538431</v>
      </c>
      <c r="C49" s="81">
        <v>148541</v>
      </c>
      <c r="D49" s="356">
        <v>725424698.44000006</v>
      </c>
      <c r="E49" s="356">
        <f t="shared" si="4"/>
        <v>4883.6664519560263</v>
      </c>
      <c r="F49" s="356">
        <f t="shared" si="5"/>
        <v>1347.2937079031483</v>
      </c>
      <c r="G49" s="82">
        <v>75</v>
      </c>
      <c r="H49" s="82">
        <f t="shared" si="6"/>
        <v>275.87750333840359</v>
      </c>
      <c r="I49" s="83">
        <f t="shared" si="7"/>
        <v>0.27587750333840361</v>
      </c>
    </row>
    <row r="50" spans="1:9">
      <c r="A50" s="80" t="s">
        <v>216</v>
      </c>
      <c r="B50" s="351">
        <v>50898</v>
      </c>
      <c r="C50" s="81">
        <v>19407</v>
      </c>
      <c r="D50" s="356">
        <v>120354426.79000001</v>
      </c>
      <c r="E50" s="356">
        <f t="shared" si="4"/>
        <v>6201.5987422064209</v>
      </c>
      <c r="F50" s="356">
        <f t="shared" si="5"/>
        <v>2364.6199612951395</v>
      </c>
      <c r="G50" s="82">
        <v>9</v>
      </c>
      <c r="H50" s="82">
        <f t="shared" si="6"/>
        <v>381.29199575621828</v>
      </c>
      <c r="I50" s="83">
        <f t="shared" si="7"/>
        <v>0.3812919957562183</v>
      </c>
    </row>
    <row r="51" spans="1:9">
      <c r="A51" s="80" t="s">
        <v>217</v>
      </c>
      <c r="B51" s="351">
        <v>136705</v>
      </c>
      <c r="C51" s="81">
        <v>35578</v>
      </c>
      <c r="D51" s="356">
        <v>175221132.80000001</v>
      </c>
      <c r="E51" s="356">
        <f t="shared" si="4"/>
        <v>4924.9854629265283</v>
      </c>
      <c r="F51" s="356">
        <f t="shared" si="5"/>
        <v>1281.7463355400316</v>
      </c>
      <c r="G51" s="82">
        <v>77</v>
      </c>
      <c r="H51" s="82">
        <f t="shared" si="6"/>
        <v>260.25383124245639</v>
      </c>
      <c r="I51" s="83">
        <f t="shared" si="7"/>
        <v>0.26025383124245638</v>
      </c>
    </row>
    <row r="52" spans="1:9">
      <c r="A52" s="80" t="s">
        <v>218</v>
      </c>
      <c r="B52" s="351">
        <v>63481</v>
      </c>
      <c r="C52" s="81">
        <v>16375</v>
      </c>
      <c r="D52" s="356">
        <v>110783399.03</v>
      </c>
      <c r="E52" s="356">
        <f t="shared" si="4"/>
        <v>6765.3984140458015</v>
      </c>
      <c r="F52" s="356">
        <f t="shared" si="5"/>
        <v>1745.1426258250501</v>
      </c>
      <c r="G52" s="82">
        <v>40</v>
      </c>
      <c r="H52" s="82">
        <f t="shared" si="6"/>
        <v>257.95119799625081</v>
      </c>
      <c r="I52" s="83">
        <f t="shared" si="7"/>
        <v>0.25795119799625083</v>
      </c>
    </row>
    <row r="53" spans="1:9">
      <c r="A53" s="80" t="s">
        <v>219</v>
      </c>
      <c r="B53" s="351">
        <v>118563</v>
      </c>
      <c r="C53" s="81">
        <v>22477</v>
      </c>
      <c r="D53" s="356">
        <v>148320354.15000001</v>
      </c>
      <c r="E53" s="356">
        <f t="shared" si="4"/>
        <v>6598.7611402767279</v>
      </c>
      <c r="F53" s="356">
        <f t="shared" si="5"/>
        <v>1250.9834784038867</v>
      </c>
      <c r="G53" s="82">
        <v>83</v>
      </c>
      <c r="H53" s="82">
        <f t="shared" si="6"/>
        <v>189.57853630559282</v>
      </c>
      <c r="I53" s="83">
        <f t="shared" si="7"/>
        <v>0.18957853630559282</v>
      </c>
    </row>
    <row r="54" spans="1:9">
      <c r="A54" s="80" t="s">
        <v>220</v>
      </c>
      <c r="B54" s="351">
        <v>23720</v>
      </c>
      <c r="C54" s="81">
        <v>7820</v>
      </c>
      <c r="D54" s="356">
        <v>48744050.399999999</v>
      </c>
      <c r="E54" s="356">
        <f t="shared" si="4"/>
        <v>6233.2545268542199</v>
      </c>
      <c r="F54" s="356">
        <f t="shared" si="5"/>
        <v>2054.9768296795951</v>
      </c>
      <c r="G54" s="82">
        <v>17</v>
      </c>
      <c r="H54" s="82">
        <f t="shared" si="6"/>
        <v>329.67959527824621</v>
      </c>
      <c r="I54" s="83">
        <f t="shared" si="7"/>
        <v>0.3296795952782462</v>
      </c>
    </row>
    <row r="55" spans="1:9">
      <c r="A55" s="80" t="s">
        <v>221</v>
      </c>
      <c r="B55" s="351">
        <v>54682</v>
      </c>
      <c r="C55" s="81">
        <v>17422</v>
      </c>
      <c r="D55" s="356">
        <v>78440050.780000001</v>
      </c>
      <c r="E55" s="356">
        <f t="shared" si="4"/>
        <v>4502.3562610492481</v>
      </c>
      <c r="F55" s="356">
        <f t="shared" si="5"/>
        <v>1434.4766244833766</v>
      </c>
      <c r="G55" s="82">
        <v>65</v>
      </c>
      <c r="H55" s="82">
        <f t="shared" si="6"/>
        <v>318.60575692183903</v>
      </c>
      <c r="I55" s="83">
        <f t="shared" si="7"/>
        <v>0.31860575692183901</v>
      </c>
    </row>
    <row r="56" spans="1:9">
      <c r="A56" s="80" t="s">
        <v>222</v>
      </c>
      <c r="B56" s="351">
        <v>5119</v>
      </c>
      <c r="C56" s="81">
        <v>1275</v>
      </c>
      <c r="D56" s="356">
        <v>7515592.0599999996</v>
      </c>
      <c r="E56" s="356">
        <f t="shared" si="4"/>
        <v>5894.582007843137</v>
      </c>
      <c r="F56" s="356">
        <f t="shared" si="5"/>
        <v>1468.1758273100213</v>
      </c>
      <c r="G56" s="82">
        <v>50</v>
      </c>
      <c r="H56" s="82">
        <f t="shared" si="6"/>
        <v>249.07208439148272</v>
      </c>
      <c r="I56" s="83">
        <f t="shared" si="7"/>
        <v>0.24907208439148271</v>
      </c>
    </row>
    <row r="57" spans="1:9">
      <c r="A57" s="80" t="s">
        <v>223</v>
      </c>
      <c r="B57" s="351">
        <v>183309</v>
      </c>
      <c r="C57" s="81">
        <v>39341</v>
      </c>
      <c r="D57" s="356">
        <v>210656802.46000001</v>
      </c>
      <c r="E57" s="356">
        <f t="shared" si="4"/>
        <v>5354.637717902443</v>
      </c>
      <c r="F57" s="356">
        <f t="shared" si="5"/>
        <v>1149.189633133125</v>
      </c>
      <c r="G57" s="82">
        <v>86</v>
      </c>
      <c r="H57" s="82">
        <f t="shared" si="6"/>
        <v>214.61575809152853</v>
      </c>
      <c r="I57" s="83">
        <f t="shared" si="7"/>
        <v>0.21461575809152852</v>
      </c>
    </row>
    <row r="58" spans="1:9">
      <c r="A58" s="80" t="s">
        <v>224</v>
      </c>
      <c r="B58" s="351">
        <v>44354</v>
      </c>
      <c r="C58" s="81">
        <v>9628</v>
      </c>
      <c r="D58" s="356">
        <v>66902379.310000002</v>
      </c>
      <c r="E58" s="356">
        <f t="shared" si="4"/>
        <v>6948.7307135438305</v>
      </c>
      <c r="F58" s="356">
        <f t="shared" si="5"/>
        <v>1508.3730736799387</v>
      </c>
      <c r="G58" s="82">
        <v>63</v>
      </c>
      <c r="H58" s="82">
        <f t="shared" si="6"/>
        <v>217.07174099292058</v>
      </c>
      <c r="I58" s="83">
        <f t="shared" si="7"/>
        <v>0.21707174099292059</v>
      </c>
    </row>
    <row r="59" spans="1:9">
      <c r="A59" s="80" t="s">
        <v>225</v>
      </c>
      <c r="B59" s="351">
        <v>211626</v>
      </c>
      <c r="C59" s="81">
        <v>53207</v>
      </c>
      <c r="D59" s="356">
        <v>267733218.47999999</v>
      </c>
      <c r="E59" s="356">
        <f t="shared" si="4"/>
        <v>5031.9172003683725</v>
      </c>
      <c r="F59" s="356">
        <f t="shared" si="5"/>
        <v>1265.1244104221598</v>
      </c>
      <c r="G59" s="82">
        <v>80</v>
      </c>
      <c r="H59" s="82">
        <f t="shared" si="6"/>
        <v>251.41995785016962</v>
      </c>
      <c r="I59" s="83">
        <f t="shared" si="7"/>
        <v>0.25141995785016963</v>
      </c>
    </row>
    <row r="60" spans="1:9">
      <c r="A60" s="80" t="s">
        <v>226</v>
      </c>
      <c r="B60" s="351">
        <v>10067</v>
      </c>
      <c r="C60" s="81">
        <v>2880</v>
      </c>
      <c r="D60" s="356">
        <v>19202570.899999999</v>
      </c>
      <c r="E60" s="356">
        <f t="shared" si="4"/>
        <v>6667.5593402777777</v>
      </c>
      <c r="F60" s="356">
        <f t="shared" si="5"/>
        <v>1907.4769941392667</v>
      </c>
      <c r="G60" s="82">
        <v>21</v>
      </c>
      <c r="H60" s="82">
        <f t="shared" si="6"/>
        <v>286.08324227674581</v>
      </c>
      <c r="I60" s="83">
        <f t="shared" si="7"/>
        <v>0.28608324227674581</v>
      </c>
    </row>
    <row r="61" spans="1:9">
      <c r="A61" s="80" t="s">
        <v>227</v>
      </c>
      <c r="B61" s="351">
        <v>61663</v>
      </c>
      <c r="C61" s="81">
        <v>18363</v>
      </c>
      <c r="D61" s="356">
        <v>96474133.049999997</v>
      </c>
      <c r="E61" s="356">
        <f t="shared" si="4"/>
        <v>5253.7239585035122</v>
      </c>
      <c r="F61" s="356">
        <f t="shared" si="5"/>
        <v>1564.5384274200087</v>
      </c>
      <c r="G61" s="82">
        <v>52</v>
      </c>
      <c r="H61" s="82">
        <f t="shared" si="6"/>
        <v>297.79608517263188</v>
      </c>
      <c r="I61" s="83">
        <f t="shared" si="7"/>
        <v>0.2977960851726319</v>
      </c>
    </row>
    <row r="62" spans="1:9">
      <c r="A62" s="80" t="s">
        <v>228</v>
      </c>
      <c r="B62" s="351">
        <v>56876</v>
      </c>
      <c r="C62" s="81">
        <v>20921</v>
      </c>
      <c r="D62" s="356">
        <v>126146361.64</v>
      </c>
      <c r="E62" s="356">
        <f t="shared" si="4"/>
        <v>6029.6525806605805</v>
      </c>
      <c r="F62" s="356">
        <f t="shared" si="5"/>
        <v>2217.9190104789368</v>
      </c>
      <c r="G62" s="82">
        <v>11</v>
      </c>
      <c r="H62" s="82">
        <f t="shared" si="6"/>
        <v>367.83529080807369</v>
      </c>
      <c r="I62" s="83">
        <f t="shared" si="7"/>
        <v>0.3678352908080737</v>
      </c>
    </row>
    <row r="63" spans="1:9">
      <c r="A63" s="80" t="s">
        <v>229</v>
      </c>
      <c r="B63" s="351">
        <v>88699</v>
      </c>
      <c r="C63" s="81">
        <v>18459</v>
      </c>
      <c r="D63" s="356">
        <v>114381342.31</v>
      </c>
      <c r="E63" s="356">
        <f t="shared" si="4"/>
        <v>6196.5080616501436</v>
      </c>
      <c r="F63" s="356">
        <f t="shared" si="5"/>
        <v>1289.5448912614572</v>
      </c>
      <c r="G63" s="82">
        <v>78</v>
      </c>
      <c r="H63" s="82">
        <f t="shared" si="6"/>
        <v>208.10832140159417</v>
      </c>
      <c r="I63" s="83">
        <f t="shared" si="7"/>
        <v>0.20810832140159416</v>
      </c>
    </row>
    <row r="64" spans="1:9">
      <c r="A64" s="80" t="s">
        <v>230</v>
      </c>
      <c r="B64" s="351">
        <v>37014</v>
      </c>
      <c r="C64" s="81">
        <v>9043</v>
      </c>
      <c r="D64" s="356">
        <v>54025862.399999999</v>
      </c>
      <c r="E64" s="356">
        <f t="shared" si="4"/>
        <v>5974.3295808912972</v>
      </c>
      <c r="F64" s="356">
        <f t="shared" si="5"/>
        <v>1459.6061598314152</v>
      </c>
      <c r="G64" s="82">
        <v>58</v>
      </c>
      <c r="H64" s="82">
        <f t="shared" si="6"/>
        <v>244.31296266277624</v>
      </c>
      <c r="I64" s="83">
        <f t="shared" si="7"/>
        <v>0.24431296266277625</v>
      </c>
    </row>
    <row r="65" spans="1:9">
      <c r="A65" s="80" t="s">
        <v>231</v>
      </c>
      <c r="B65" s="351">
        <v>22500</v>
      </c>
      <c r="C65" s="81">
        <v>5703</v>
      </c>
      <c r="D65" s="356">
        <v>37935307.710000001</v>
      </c>
      <c r="E65" s="356">
        <f t="shared" si="4"/>
        <v>6651.8161862177803</v>
      </c>
      <c r="F65" s="356">
        <f t="shared" si="5"/>
        <v>1686.013676</v>
      </c>
      <c r="G65" s="82">
        <v>38</v>
      </c>
      <c r="H65" s="82">
        <f t="shared" si="6"/>
        <v>253.46666666666667</v>
      </c>
      <c r="I65" s="83">
        <f t="shared" si="7"/>
        <v>0.25346666666666667</v>
      </c>
    </row>
    <row r="66" spans="1:9">
      <c r="A66" s="80" t="s">
        <v>232</v>
      </c>
      <c r="B66" s="351">
        <v>22904</v>
      </c>
      <c r="C66" s="81">
        <v>7432</v>
      </c>
      <c r="D66" s="356">
        <v>49289068.030000001</v>
      </c>
      <c r="E66" s="356">
        <f t="shared" si="4"/>
        <v>6632.0059243810547</v>
      </c>
      <c r="F66" s="356">
        <f t="shared" si="5"/>
        <v>2151.9851567411806</v>
      </c>
      <c r="G66" s="82">
        <v>16</v>
      </c>
      <c r="H66" s="82">
        <f t="shared" si="6"/>
        <v>324.48480614739782</v>
      </c>
      <c r="I66" s="83">
        <f t="shared" si="7"/>
        <v>0.32448480614739783</v>
      </c>
    </row>
    <row r="67" spans="1:9">
      <c r="A67" s="80" t="s">
        <v>233</v>
      </c>
      <c r="B67" s="351">
        <v>46530</v>
      </c>
      <c r="C67" s="81">
        <v>13263</v>
      </c>
      <c r="D67" s="356">
        <v>93149981.540000007</v>
      </c>
      <c r="E67" s="356">
        <f t="shared" si="4"/>
        <v>7023.2965045615629</v>
      </c>
      <c r="F67" s="356">
        <f t="shared" si="5"/>
        <v>2001.9338392434991</v>
      </c>
      <c r="G67" s="82">
        <v>22</v>
      </c>
      <c r="H67" s="82">
        <f t="shared" si="6"/>
        <v>285.0419084461638</v>
      </c>
      <c r="I67" s="83">
        <f t="shared" si="7"/>
        <v>0.28504190844616378</v>
      </c>
    </row>
    <row r="68" spans="1:9">
      <c r="A68" s="80" t="s">
        <v>234</v>
      </c>
      <c r="B68" s="351">
        <v>1118775</v>
      </c>
      <c r="C68" s="81">
        <v>254158</v>
      </c>
      <c r="D68" s="356">
        <v>1213019947.8299999</v>
      </c>
      <c r="E68" s="356">
        <f t="shared" si="4"/>
        <v>4772.7002409131328</v>
      </c>
      <c r="F68" s="356">
        <f t="shared" si="5"/>
        <v>1084.2394117047663</v>
      </c>
      <c r="G68" s="82">
        <v>91</v>
      </c>
      <c r="H68" s="82">
        <f t="shared" si="6"/>
        <v>227.17525865343791</v>
      </c>
      <c r="I68" s="83">
        <f t="shared" si="7"/>
        <v>0.22717525865343791</v>
      </c>
    </row>
    <row r="69" spans="1:9">
      <c r="A69" s="80" t="s">
        <v>235</v>
      </c>
      <c r="B69" s="351">
        <v>15112</v>
      </c>
      <c r="C69" s="81">
        <v>4046</v>
      </c>
      <c r="D69" s="356">
        <v>28982098.210000001</v>
      </c>
      <c r="E69" s="356">
        <f t="shared" si="4"/>
        <v>7163.1483465150768</v>
      </c>
      <c r="F69" s="356">
        <f t="shared" si="5"/>
        <v>1917.8201568290101</v>
      </c>
      <c r="G69" s="82">
        <v>26</v>
      </c>
      <c r="H69" s="82">
        <f t="shared" si="6"/>
        <v>267.73425092641611</v>
      </c>
      <c r="I69" s="83">
        <f t="shared" si="7"/>
        <v>0.26773425092641612</v>
      </c>
    </row>
    <row r="70" spans="1:9">
      <c r="A70" s="80" t="s">
        <v>236</v>
      </c>
      <c r="B70" s="351">
        <v>27753</v>
      </c>
      <c r="C70" s="81">
        <v>8647</v>
      </c>
      <c r="D70" s="356">
        <v>49244320.469999999</v>
      </c>
      <c r="E70" s="356">
        <f t="shared" si="4"/>
        <v>5694.9601561235113</v>
      </c>
      <c r="F70" s="356">
        <f t="shared" si="5"/>
        <v>1774.3782823478543</v>
      </c>
      <c r="G70" s="82">
        <v>32</v>
      </c>
      <c r="H70" s="82">
        <f t="shared" si="6"/>
        <v>311.56992036896912</v>
      </c>
      <c r="I70" s="83">
        <f t="shared" si="7"/>
        <v>0.31156992036896913</v>
      </c>
    </row>
    <row r="71" spans="1:9">
      <c r="A71" s="80" t="s">
        <v>237</v>
      </c>
      <c r="B71" s="351">
        <v>102814</v>
      </c>
      <c r="C71" s="81">
        <v>19293</v>
      </c>
      <c r="D71" s="356">
        <v>109694916.54000001</v>
      </c>
      <c r="E71" s="356">
        <f t="shared" si="4"/>
        <v>5685.7366163893639</v>
      </c>
      <c r="F71" s="356">
        <f t="shared" si="5"/>
        <v>1066.9258713793843</v>
      </c>
      <c r="G71" s="82">
        <v>89</v>
      </c>
      <c r="H71" s="82">
        <f t="shared" si="6"/>
        <v>187.64954189118214</v>
      </c>
      <c r="I71" s="83">
        <f t="shared" si="7"/>
        <v>0.18764954189118213</v>
      </c>
    </row>
    <row r="72" spans="1:9">
      <c r="A72" s="80" t="s">
        <v>238</v>
      </c>
      <c r="B72" s="351">
        <v>96669</v>
      </c>
      <c r="C72" s="81">
        <v>28469</v>
      </c>
      <c r="D72" s="356">
        <v>167384739.56</v>
      </c>
      <c r="E72" s="356">
        <f t="shared" si="4"/>
        <v>5879.544050019319</v>
      </c>
      <c r="F72" s="356">
        <f t="shared" si="5"/>
        <v>1731.5244758919612</v>
      </c>
      <c r="G72" s="82">
        <v>31</v>
      </c>
      <c r="H72" s="82">
        <f t="shared" si="6"/>
        <v>294.49978793615327</v>
      </c>
      <c r="I72" s="83">
        <f t="shared" si="7"/>
        <v>0.29449978793615328</v>
      </c>
    </row>
    <row r="73" spans="1:9">
      <c r="A73" s="80" t="s">
        <v>239</v>
      </c>
      <c r="B73" s="351">
        <v>235231</v>
      </c>
      <c r="C73" s="81">
        <v>43118</v>
      </c>
      <c r="D73" s="356">
        <v>248974626.40000001</v>
      </c>
      <c r="E73" s="356">
        <f t="shared" ref="E73:E98" si="8">D73/C73</f>
        <v>5774.2619416484995</v>
      </c>
      <c r="F73" s="356">
        <f t="shared" ref="F73:F98" si="9">D73/B73</f>
        <v>1058.4260849973004</v>
      </c>
      <c r="G73" s="82">
        <v>90</v>
      </c>
      <c r="H73" s="82">
        <f t="shared" ref="H73:H98" si="10">I73*1000</f>
        <v>183.3006704048361</v>
      </c>
      <c r="I73" s="83">
        <f t="shared" ref="I73:I98" si="11">C73/B73</f>
        <v>0.18330067040483611</v>
      </c>
    </row>
    <row r="74" spans="1:9">
      <c r="A74" s="80" t="s">
        <v>240</v>
      </c>
      <c r="B74" s="351">
        <v>20054</v>
      </c>
      <c r="C74" s="81">
        <v>6583</v>
      </c>
      <c r="D74" s="356">
        <v>40123455.670000002</v>
      </c>
      <c r="E74" s="356">
        <f t="shared" si="8"/>
        <v>6095.0107352271007</v>
      </c>
      <c r="F74" s="356">
        <f t="shared" si="9"/>
        <v>2000.7707026029721</v>
      </c>
      <c r="G74" s="82">
        <v>18</v>
      </c>
      <c r="H74" s="82">
        <f t="shared" si="10"/>
        <v>328.26368804228582</v>
      </c>
      <c r="I74" s="83">
        <f t="shared" si="11"/>
        <v>0.32826368804228584</v>
      </c>
    </row>
    <row r="75" spans="1:9">
      <c r="A75" s="80" t="s">
        <v>241</v>
      </c>
      <c r="B75" s="351">
        <v>210056</v>
      </c>
      <c r="C75" s="81">
        <v>44862</v>
      </c>
      <c r="D75" s="356">
        <v>198543255.28999999</v>
      </c>
      <c r="E75" s="356">
        <f t="shared" si="8"/>
        <v>4425.6443156791938</v>
      </c>
      <c r="F75" s="356">
        <f t="shared" si="9"/>
        <v>945.19202160376278</v>
      </c>
      <c r="G75" s="82">
        <v>92</v>
      </c>
      <c r="H75" s="82">
        <f t="shared" si="10"/>
        <v>213.57161899683894</v>
      </c>
      <c r="I75" s="83">
        <f t="shared" si="11"/>
        <v>0.21357161899683894</v>
      </c>
    </row>
    <row r="76" spans="1:9">
      <c r="A76" s="80" t="s">
        <v>242</v>
      </c>
      <c r="B76" s="351">
        <v>147907</v>
      </c>
      <c r="C76" s="81">
        <v>19430</v>
      </c>
      <c r="D76" s="356">
        <v>116701626.76000001</v>
      </c>
      <c r="E76" s="356">
        <f t="shared" si="8"/>
        <v>6006.2597406073082</v>
      </c>
      <c r="F76" s="356">
        <f t="shared" si="9"/>
        <v>789.02030843705847</v>
      </c>
      <c r="G76" s="82">
        <v>97</v>
      </c>
      <c r="H76" s="82">
        <f t="shared" si="10"/>
        <v>131.36633154617428</v>
      </c>
      <c r="I76" s="83">
        <f t="shared" si="11"/>
        <v>0.13136633154617428</v>
      </c>
    </row>
    <row r="77" spans="1:9">
      <c r="A77" s="80" t="s">
        <v>243</v>
      </c>
      <c r="B77" s="351">
        <v>13277</v>
      </c>
      <c r="C77" s="81">
        <v>2913</v>
      </c>
      <c r="D77" s="356">
        <v>18193040.530000001</v>
      </c>
      <c r="E77" s="356">
        <f t="shared" si="8"/>
        <v>6245.4653381393755</v>
      </c>
      <c r="F77" s="356">
        <f t="shared" si="9"/>
        <v>1370.2674195978009</v>
      </c>
      <c r="G77" s="82">
        <v>55</v>
      </c>
      <c r="H77" s="82">
        <f t="shared" si="10"/>
        <v>219.40197333735031</v>
      </c>
      <c r="I77" s="83">
        <f t="shared" si="11"/>
        <v>0.21940197333735031</v>
      </c>
    </row>
    <row r="78" spans="1:9">
      <c r="A78" s="80" t="s">
        <v>244</v>
      </c>
      <c r="B78" s="351">
        <v>39952</v>
      </c>
      <c r="C78" s="81">
        <v>11854</v>
      </c>
      <c r="D78" s="356">
        <v>60185845.689999998</v>
      </c>
      <c r="E78" s="356">
        <f t="shared" si="8"/>
        <v>5077.2604766323602</v>
      </c>
      <c r="F78" s="356">
        <f t="shared" si="9"/>
        <v>1506.4538869142971</v>
      </c>
      <c r="G78" s="82">
        <v>54</v>
      </c>
      <c r="H78" s="82">
        <f t="shared" si="10"/>
        <v>296.70604725670808</v>
      </c>
      <c r="I78" s="83">
        <f t="shared" si="11"/>
        <v>0.29670604725670807</v>
      </c>
    </row>
    <row r="79" spans="1:9">
      <c r="A79" s="80" t="s">
        <v>245</v>
      </c>
      <c r="B79" s="351">
        <v>63949</v>
      </c>
      <c r="C79" s="81">
        <v>15868</v>
      </c>
      <c r="D79" s="356">
        <v>82273121.129999995</v>
      </c>
      <c r="E79" s="356">
        <f t="shared" si="8"/>
        <v>5184.8450422233427</v>
      </c>
      <c r="F79" s="356">
        <f t="shared" si="9"/>
        <v>1286.5427313953305</v>
      </c>
      <c r="G79" s="82">
        <v>72</v>
      </c>
      <c r="H79" s="82">
        <f t="shared" si="10"/>
        <v>248.13523276360849</v>
      </c>
      <c r="I79" s="83">
        <f t="shared" si="11"/>
        <v>0.24813523276360849</v>
      </c>
    </row>
    <row r="80" spans="1:9">
      <c r="A80" s="80" t="s">
        <v>246</v>
      </c>
      <c r="B80" s="351">
        <v>13807</v>
      </c>
      <c r="C80" s="81">
        <v>3464</v>
      </c>
      <c r="D80" s="356">
        <v>21560419.359999999</v>
      </c>
      <c r="E80" s="356">
        <f t="shared" si="8"/>
        <v>6224.1395381062357</v>
      </c>
      <c r="F80" s="356">
        <f t="shared" si="9"/>
        <v>1561.5571347867024</v>
      </c>
      <c r="G80" s="82">
        <v>43</v>
      </c>
      <c r="H80" s="82">
        <f t="shared" si="10"/>
        <v>250.887231114652</v>
      </c>
      <c r="I80" s="83">
        <f t="shared" si="11"/>
        <v>0.250887231114652</v>
      </c>
    </row>
    <row r="81" spans="1:9">
      <c r="A81" s="80" t="s">
        <v>247</v>
      </c>
      <c r="B81" s="351">
        <v>40450</v>
      </c>
      <c r="C81" s="81">
        <v>10659</v>
      </c>
      <c r="D81" s="356">
        <v>68283753.590000004</v>
      </c>
      <c r="E81" s="356">
        <f t="shared" si="8"/>
        <v>6406.2063598836667</v>
      </c>
      <c r="F81" s="356">
        <f t="shared" si="9"/>
        <v>1688.1026845488259</v>
      </c>
      <c r="G81" s="82">
        <v>46</v>
      </c>
      <c r="H81" s="82">
        <f t="shared" si="10"/>
        <v>263.5105067985167</v>
      </c>
      <c r="I81" s="83">
        <f t="shared" si="11"/>
        <v>0.26351050679851667</v>
      </c>
    </row>
    <row r="82" spans="1:9">
      <c r="A82" s="80" t="s">
        <v>248</v>
      </c>
      <c r="B82" s="351">
        <v>183285</v>
      </c>
      <c r="C82" s="81">
        <v>50987</v>
      </c>
      <c r="D82" s="356">
        <v>281011593.37</v>
      </c>
      <c r="E82" s="356">
        <f t="shared" si="8"/>
        <v>5511.4361184223435</v>
      </c>
      <c r="F82" s="356">
        <f t="shared" si="9"/>
        <v>1533.1947151703632</v>
      </c>
      <c r="G82" s="82">
        <v>53</v>
      </c>
      <c r="H82" s="82">
        <f t="shared" si="10"/>
        <v>278.18424857462418</v>
      </c>
      <c r="I82" s="83">
        <f t="shared" si="11"/>
        <v>0.2781842485746242</v>
      </c>
    </row>
    <row r="83" spans="1:9">
      <c r="A83" s="80" t="s">
        <v>249</v>
      </c>
      <c r="B83" s="351">
        <v>21923</v>
      </c>
      <c r="C83" s="81">
        <v>4214</v>
      </c>
      <c r="D83" s="356">
        <v>31278300.550000001</v>
      </c>
      <c r="E83" s="356">
        <f t="shared" si="8"/>
        <v>7422.4728405315618</v>
      </c>
      <c r="F83" s="356">
        <f t="shared" si="9"/>
        <v>1426.7345048579118</v>
      </c>
      <c r="G83" s="82">
        <v>68</v>
      </c>
      <c r="H83" s="82">
        <f t="shared" si="10"/>
        <v>192.21821830953792</v>
      </c>
      <c r="I83" s="83">
        <f t="shared" si="11"/>
        <v>0.19221821830953792</v>
      </c>
    </row>
    <row r="84" spans="1:9">
      <c r="A84" s="80" t="s">
        <v>250</v>
      </c>
      <c r="B84" s="351">
        <v>145246</v>
      </c>
      <c r="C84" s="81">
        <v>40121</v>
      </c>
      <c r="D84" s="356">
        <v>217875727.28</v>
      </c>
      <c r="E84" s="356">
        <f t="shared" si="8"/>
        <v>5430.4660222825951</v>
      </c>
      <c r="F84" s="356">
        <f t="shared" si="9"/>
        <v>1500.0463164562191</v>
      </c>
      <c r="G84" s="82">
        <v>57</v>
      </c>
      <c r="H84" s="82">
        <f t="shared" si="10"/>
        <v>276.22791677567716</v>
      </c>
      <c r="I84" s="83">
        <f t="shared" si="11"/>
        <v>0.27622791677567715</v>
      </c>
    </row>
    <row r="85" spans="1:9">
      <c r="A85" s="80" t="s">
        <v>251</v>
      </c>
      <c r="B85" s="351">
        <v>45014</v>
      </c>
      <c r="C85" s="81">
        <v>20008</v>
      </c>
      <c r="D85" s="356">
        <v>106220049.56</v>
      </c>
      <c r="E85" s="356">
        <f t="shared" si="8"/>
        <v>5308.8789264294282</v>
      </c>
      <c r="F85" s="356">
        <f t="shared" si="9"/>
        <v>2359.7114133380728</v>
      </c>
      <c r="G85" s="82">
        <v>10</v>
      </c>
      <c r="H85" s="82">
        <f t="shared" si="10"/>
        <v>444.48393833029724</v>
      </c>
      <c r="I85" s="83">
        <f t="shared" si="11"/>
        <v>0.44448393833029726</v>
      </c>
    </row>
    <row r="86" spans="1:9">
      <c r="A86" s="80" t="s">
        <v>252</v>
      </c>
      <c r="B86" s="351">
        <v>131238</v>
      </c>
      <c r="C86" s="81">
        <v>60910</v>
      </c>
      <c r="D86" s="356">
        <v>344912460.54000002</v>
      </c>
      <c r="E86" s="356">
        <f t="shared" si="8"/>
        <v>5662.6573721884752</v>
      </c>
      <c r="F86" s="356">
        <f t="shared" si="9"/>
        <v>2628.1447487770311</v>
      </c>
      <c r="G86" s="82">
        <v>3</v>
      </c>
      <c r="H86" s="82">
        <f t="shared" si="10"/>
        <v>464.11862417897254</v>
      </c>
      <c r="I86" s="83">
        <f t="shared" si="11"/>
        <v>0.46411862417897254</v>
      </c>
    </row>
    <row r="87" spans="1:9">
      <c r="A87" s="80" t="s">
        <v>253</v>
      </c>
      <c r="B87" s="351">
        <v>91915</v>
      </c>
      <c r="C87" s="81">
        <v>27011</v>
      </c>
      <c r="D87" s="356">
        <v>177233293.33000001</v>
      </c>
      <c r="E87" s="356">
        <f t="shared" si="8"/>
        <v>6561.5228362518983</v>
      </c>
      <c r="F87" s="356">
        <f t="shared" si="9"/>
        <v>1928.2303577218083</v>
      </c>
      <c r="G87" s="82">
        <v>24</v>
      </c>
      <c r="H87" s="82">
        <f t="shared" si="10"/>
        <v>293.86933579937983</v>
      </c>
      <c r="I87" s="83">
        <f t="shared" si="11"/>
        <v>0.29386933579937985</v>
      </c>
    </row>
    <row r="88" spans="1:9">
      <c r="A88" s="80" t="s">
        <v>254</v>
      </c>
      <c r="B88" s="351">
        <v>143274</v>
      </c>
      <c r="C88" s="81">
        <v>42014</v>
      </c>
      <c r="D88" s="356">
        <v>238784148.06</v>
      </c>
      <c r="E88" s="356">
        <f t="shared" si="8"/>
        <v>5683.4423777788361</v>
      </c>
      <c r="F88" s="356">
        <f t="shared" si="9"/>
        <v>1666.6258222706144</v>
      </c>
      <c r="G88" s="82">
        <v>45</v>
      </c>
      <c r="H88" s="82">
        <f t="shared" si="10"/>
        <v>293.24231891341066</v>
      </c>
      <c r="I88" s="83">
        <f t="shared" si="11"/>
        <v>0.29324231891341068</v>
      </c>
    </row>
    <row r="89" spans="1:9">
      <c r="A89" s="80" t="s">
        <v>255</v>
      </c>
      <c r="B89" s="351">
        <v>69049</v>
      </c>
      <c r="C89" s="81">
        <v>20027</v>
      </c>
      <c r="D89" s="356">
        <v>127432234.17</v>
      </c>
      <c r="E89" s="356">
        <f t="shared" si="8"/>
        <v>6363.0216293004441</v>
      </c>
      <c r="F89" s="356">
        <f t="shared" si="9"/>
        <v>1845.5333773117641</v>
      </c>
      <c r="G89" s="82">
        <v>36</v>
      </c>
      <c r="H89" s="82">
        <f t="shared" si="10"/>
        <v>290.04040608842996</v>
      </c>
      <c r="I89" s="83">
        <f t="shared" si="11"/>
        <v>0.29004040608842996</v>
      </c>
    </row>
    <row r="90" spans="1:9">
      <c r="A90" s="80" t="s">
        <v>256</v>
      </c>
      <c r="B90" s="351">
        <v>64053</v>
      </c>
      <c r="C90" s="81">
        <v>22138</v>
      </c>
      <c r="D90" s="356">
        <v>118714092.06999999</v>
      </c>
      <c r="E90" s="356">
        <f t="shared" si="8"/>
        <v>5362.4578584334622</v>
      </c>
      <c r="F90" s="356">
        <f t="shared" si="9"/>
        <v>1853.3728641905921</v>
      </c>
      <c r="G90" s="82">
        <v>27</v>
      </c>
      <c r="H90" s="82">
        <f t="shared" si="10"/>
        <v>345.6200334098325</v>
      </c>
      <c r="I90" s="83">
        <f t="shared" si="11"/>
        <v>0.34562003340983249</v>
      </c>
    </row>
    <row r="91" spans="1:9">
      <c r="A91" s="80" t="s">
        <v>257</v>
      </c>
      <c r="B91" s="351">
        <v>35724</v>
      </c>
      <c r="C91" s="81">
        <v>14783</v>
      </c>
      <c r="D91" s="356">
        <v>87128584.819999993</v>
      </c>
      <c r="E91" s="356">
        <f t="shared" si="8"/>
        <v>5893.8364892105792</v>
      </c>
      <c r="F91" s="356">
        <f t="shared" si="9"/>
        <v>2438.9369841003245</v>
      </c>
      <c r="G91" s="82">
        <v>7</v>
      </c>
      <c r="H91" s="82">
        <f t="shared" si="10"/>
        <v>413.81144328742579</v>
      </c>
      <c r="I91" s="83">
        <f t="shared" si="11"/>
        <v>0.41381144328742581</v>
      </c>
    </row>
    <row r="92" spans="1:9">
      <c r="A92" s="80" t="s">
        <v>258</v>
      </c>
      <c r="B92" s="351">
        <v>64691</v>
      </c>
      <c r="C92" s="81">
        <v>15511</v>
      </c>
      <c r="D92" s="356">
        <v>96344925.319999993</v>
      </c>
      <c r="E92" s="356">
        <f t="shared" si="8"/>
        <v>6211.3935478047833</v>
      </c>
      <c r="F92" s="356">
        <f t="shared" si="9"/>
        <v>1489.3095688735682</v>
      </c>
      <c r="G92" s="82">
        <v>60</v>
      </c>
      <c r="H92" s="82">
        <f t="shared" si="10"/>
        <v>239.77060178386483</v>
      </c>
      <c r="I92" s="83">
        <f t="shared" si="11"/>
        <v>0.23977060178386483</v>
      </c>
    </row>
    <row r="93" spans="1:9">
      <c r="A93" s="80" t="s">
        <v>259</v>
      </c>
      <c r="B93" s="351">
        <v>46684</v>
      </c>
      <c r="C93" s="81">
        <v>10437</v>
      </c>
      <c r="D93" s="356">
        <v>67360839.480000004</v>
      </c>
      <c r="E93" s="356">
        <f t="shared" si="8"/>
        <v>6454.042299511354</v>
      </c>
      <c r="F93" s="356">
        <f t="shared" si="9"/>
        <v>1442.9106220546655</v>
      </c>
      <c r="G93" s="82">
        <v>61</v>
      </c>
      <c r="H93" s="82">
        <f t="shared" si="10"/>
        <v>223.56696084311542</v>
      </c>
      <c r="I93" s="83">
        <f t="shared" si="11"/>
        <v>0.22356696084311542</v>
      </c>
    </row>
    <row r="94" spans="1:9">
      <c r="A94" s="80" t="s">
        <v>260</v>
      </c>
      <c r="B94" s="351">
        <v>73548</v>
      </c>
      <c r="C94" s="81">
        <v>20896</v>
      </c>
      <c r="D94" s="356">
        <v>135006320.94</v>
      </c>
      <c r="E94" s="356">
        <f t="shared" si="8"/>
        <v>6460.8691108346093</v>
      </c>
      <c r="F94" s="356">
        <f t="shared" si="9"/>
        <v>1835.6219195627345</v>
      </c>
      <c r="G94" s="82">
        <v>29</v>
      </c>
      <c r="H94" s="82">
        <f t="shared" si="10"/>
        <v>284.11377603741772</v>
      </c>
      <c r="I94" s="83">
        <f t="shared" si="11"/>
        <v>0.28411377603741772</v>
      </c>
    </row>
    <row r="95" spans="1:9">
      <c r="A95" s="80" t="s">
        <v>261</v>
      </c>
      <c r="B95" s="351">
        <v>14489</v>
      </c>
      <c r="C95" s="81">
        <v>5688</v>
      </c>
      <c r="D95" s="356">
        <v>42147534.899999999</v>
      </c>
      <c r="E95" s="356">
        <f t="shared" si="8"/>
        <v>7409.9041666666662</v>
      </c>
      <c r="F95" s="356">
        <f t="shared" si="9"/>
        <v>2908.9333218303541</v>
      </c>
      <c r="G95" s="82">
        <v>1</v>
      </c>
      <c r="H95" s="82">
        <f t="shared" si="10"/>
        <v>392.57367658223478</v>
      </c>
      <c r="I95" s="83">
        <f t="shared" si="11"/>
        <v>0.3925736765822348</v>
      </c>
    </row>
    <row r="96" spans="1:9">
      <c r="A96" s="80" t="s">
        <v>262</v>
      </c>
      <c r="B96" s="351">
        <v>35511</v>
      </c>
      <c r="C96" s="81">
        <v>7222</v>
      </c>
      <c r="D96" s="356">
        <v>48746604.590000004</v>
      </c>
      <c r="E96" s="356">
        <f t="shared" si="8"/>
        <v>6749.7375505400169</v>
      </c>
      <c r="F96" s="356">
        <f t="shared" si="9"/>
        <v>1372.718441891245</v>
      </c>
      <c r="G96" s="82">
        <v>67</v>
      </c>
      <c r="H96" s="82">
        <f t="shared" si="10"/>
        <v>203.37360254569006</v>
      </c>
      <c r="I96" s="83">
        <f t="shared" si="11"/>
        <v>0.20337360254569006</v>
      </c>
    </row>
    <row r="97" spans="1:57">
      <c r="A97" s="80" t="s">
        <v>263</v>
      </c>
      <c r="B97" s="351">
        <v>3767</v>
      </c>
      <c r="C97" s="81">
        <v>1022</v>
      </c>
      <c r="D97" s="356">
        <v>6082187.1699999999</v>
      </c>
      <c r="E97" s="356">
        <f t="shared" si="8"/>
        <v>5951.2594618395306</v>
      </c>
      <c r="F97" s="356">
        <f t="shared" si="9"/>
        <v>1614.5970719405361</v>
      </c>
      <c r="G97" s="82">
        <v>62</v>
      </c>
      <c r="H97" s="82">
        <f t="shared" si="10"/>
        <v>271.30342447571007</v>
      </c>
      <c r="I97" s="83">
        <f t="shared" si="11"/>
        <v>0.2713034244757101</v>
      </c>
    </row>
    <row r="98" spans="1:57">
      <c r="A98" s="80" t="s">
        <v>264</v>
      </c>
      <c r="B98" s="351">
        <v>238740</v>
      </c>
      <c r="C98" s="81">
        <v>40900</v>
      </c>
      <c r="D98" s="356">
        <v>214966162.52000001</v>
      </c>
      <c r="E98" s="356">
        <f t="shared" si="8"/>
        <v>5255.8963941320299</v>
      </c>
      <c r="F98" s="356">
        <f t="shared" si="9"/>
        <v>900.41954645220744</v>
      </c>
      <c r="G98" s="82">
        <v>94</v>
      </c>
      <c r="H98" s="82">
        <f t="shared" si="10"/>
        <v>171.31607606601324</v>
      </c>
      <c r="I98" s="83">
        <f t="shared" si="11"/>
        <v>0.17131607606601323</v>
      </c>
    </row>
    <row r="99" spans="1:57">
      <c r="A99" s="80" t="s">
        <v>265</v>
      </c>
      <c r="B99" s="351">
        <v>45435</v>
      </c>
      <c r="C99" s="84">
        <v>20957</v>
      </c>
      <c r="D99" s="356">
        <v>118488565.08</v>
      </c>
      <c r="E99" s="356">
        <f t="shared" ref="E99:E108" si="12">D99/C99</f>
        <v>5653.8896349668366</v>
      </c>
      <c r="F99" s="356">
        <f t="shared" ref="F99:F108" si="13">D99/B99</f>
        <v>2607.8698157807858</v>
      </c>
      <c r="G99" s="82">
        <v>2</v>
      </c>
      <c r="H99" s="82">
        <f t="shared" ref="H99:H108" si="14">I99*1000</f>
        <v>461.25233850555742</v>
      </c>
      <c r="I99" s="83">
        <f t="shared" ref="I99:I108" si="15">C99/B99</f>
        <v>0.46125233850555741</v>
      </c>
    </row>
    <row r="100" spans="1:57">
      <c r="A100" s="80" t="s">
        <v>266</v>
      </c>
      <c r="B100" s="351">
        <v>1102782</v>
      </c>
      <c r="C100" s="84">
        <v>181635</v>
      </c>
      <c r="D100" s="356">
        <v>856532981.84000003</v>
      </c>
      <c r="E100" s="356">
        <f t="shared" si="12"/>
        <v>4715.6824501885649</v>
      </c>
      <c r="F100" s="356">
        <f t="shared" si="13"/>
        <v>776.70199716716456</v>
      </c>
      <c r="G100" s="82">
        <v>98</v>
      </c>
      <c r="H100" s="82">
        <f t="shared" si="14"/>
        <v>164.70617039451133</v>
      </c>
      <c r="I100" s="83">
        <f t="shared" si="15"/>
        <v>0.16470617039451133</v>
      </c>
    </row>
    <row r="101" spans="1:57">
      <c r="A101" s="80" t="s">
        <v>267</v>
      </c>
      <c r="B101" s="351">
        <v>19767</v>
      </c>
      <c r="C101" s="84">
        <v>6032</v>
      </c>
      <c r="D101" s="356">
        <v>41254233.240000002</v>
      </c>
      <c r="E101" s="356">
        <f t="shared" si="12"/>
        <v>6839.2296485411143</v>
      </c>
      <c r="F101" s="356">
        <f t="shared" si="13"/>
        <v>2087.0255091819699</v>
      </c>
      <c r="G101" s="82">
        <v>19</v>
      </c>
      <c r="H101" s="82">
        <f t="shared" si="14"/>
        <v>305.15505640714326</v>
      </c>
      <c r="I101" s="83">
        <f t="shared" si="15"/>
        <v>0.30515505640714324</v>
      </c>
    </row>
    <row r="102" spans="1:57">
      <c r="A102" s="80" t="s">
        <v>268</v>
      </c>
      <c r="B102" s="351">
        <v>12039</v>
      </c>
      <c r="C102" s="84">
        <v>4110</v>
      </c>
      <c r="D102" s="356">
        <v>30931912.379999999</v>
      </c>
      <c r="E102" s="356">
        <f t="shared" si="12"/>
        <v>7526.0127445255475</v>
      </c>
      <c r="F102" s="356">
        <f t="shared" si="13"/>
        <v>2569.3091103912284</v>
      </c>
      <c r="G102" s="82">
        <v>6</v>
      </c>
      <c r="H102" s="82">
        <f t="shared" si="14"/>
        <v>341.39048093695487</v>
      </c>
      <c r="I102" s="83">
        <f t="shared" si="15"/>
        <v>0.3413904809369549</v>
      </c>
    </row>
    <row r="103" spans="1:57">
      <c r="A103" s="80" t="s">
        <v>269</v>
      </c>
      <c r="B103" s="351">
        <v>57011</v>
      </c>
      <c r="C103" s="84">
        <v>5988</v>
      </c>
      <c r="D103" s="356">
        <v>38052543.950000003</v>
      </c>
      <c r="E103" s="356">
        <f t="shared" si="12"/>
        <v>6354.8002588510362</v>
      </c>
      <c r="F103" s="356">
        <f t="shared" si="13"/>
        <v>667.45968234200427</v>
      </c>
      <c r="G103" s="82">
        <v>100</v>
      </c>
      <c r="H103" s="82">
        <f t="shared" si="14"/>
        <v>105.03236217572046</v>
      </c>
      <c r="I103" s="83">
        <f t="shared" si="15"/>
        <v>0.10503236217572047</v>
      </c>
    </row>
    <row r="104" spans="1:57">
      <c r="A104" s="80" t="s">
        <v>270</v>
      </c>
      <c r="B104" s="351">
        <v>126339</v>
      </c>
      <c r="C104" s="84">
        <v>39048</v>
      </c>
      <c r="D104" s="356">
        <v>208585590.99000001</v>
      </c>
      <c r="E104" s="356">
        <f t="shared" si="12"/>
        <v>5341.7739958512602</v>
      </c>
      <c r="F104" s="356">
        <f t="shared" si="13"/>
        <v>1650.9992242300477</v>
      </c>
      <c r="G104" s="82">
        <v>41</v>
      </c>
      <c r="H104" s="82">
        <f t="shared" si="14"/>
        <v>309.07320779806713</v>
      </c>
      <c r="I104" s="83">
        <f t="shared" si="15"/>
        <v>0.30907320779806713</v>
      </c>
    </row>
    <row r="105" spans="1:57" ht="12.75" customHeight="1">
      <c r="A105" s="80" t="s">
        <v>271</v>
      </c>
      <c r="B105" s="351">
        <v>70263</v>
      </c>
      <c r="C105" s="84">
        <v>19107</v>
      </c>
      <c r="D105" s="356">
        <v>127394747.13</v>
      </c>
      <c r="E105" s="356">
        <f t="shared" si="12"/>
        <v>6667.4384848484842</v>
      </c>
      <c r="F105" s="356">
        <f t="shared" si="13"/>
        <v>1813.1128350625506</v>
      </c>
      <c r="G105" s="82">
        <v>30</v>
      </c>
      <c r="H105" s="82">
        <f t="shared" si="14"/>
        <v>271.93544255155626</v>
      </c>
      <c r="I105" s="83">
        <f t="shared" si="15"/>
        <v>0.27193544255155627</v>
      </c>
    </row>
    <row r="106" spans="1:57" ht="12.75" customHeight="1">
      <c r="A106" s="80" t="s">
        <v>272</v>
      </c>
      <c r="B106" s="351">
        <v>83495</v>
      </c>
      <c r="C106" s="84">
        <v>27095</v>
      </c>
      <c r="D106" s="356">
        <v>151453955.93000001</v>
      </c>
      <c r="E106" s="356">
        <f t="shared" si="12"/>
        <v>5589.7381778926001</v>
      </c>
      <c r="F106" s="356">
        <f t="shared" si="13"/>
        <v>1813.9284499670639</v>
      </c>
      <c r="G106" s="82">
        <v>23</v>
      </c>
      <c r="H106" s="82">
        <f t="shared" si="14"/>
        <v>324.51044972752857</v>
      </c>
      <c r="I106" s="83">
        <f t="shared" si="15"/>
        <v>0.32451044972752857</v>
      </c>
    </row>
    <row r="107" spans="1:57" ht="12.75" customHeight="1">
      <c r="A107" s="80" t="s">
        <v>273</v>
      </c>
      <c r="B107" s="351">
        <v>38145</v>
      </c>
      <c r="C107" s="84">
        <v>9284</v>
      </c>
      <c r="D107" s="356">
        <v>58752518.960000001</v>
      </c>
      <c r="E107" s="356">
        <f t="shared" si="12"/>
        <v>6328.3626626454115</v>
      </c>
      <c r="F107" s="356">
        <f t="shared" si="13"/>
        <v>1540.2416820028839</v>
      </c>
      <c r="G107" s="82">
        <v>56</v>
      </c>
      <c r="H107" s="82">
        <f t="shared" si="14"/>
        <v>243.38707563245509</v>
      </c>
      <c r="I107" s="83">
        <f t="shared" si="15"/>
        <v>0.2433870756324551</v>
      </c>
    </row>
    <row r="108" spans="1:57" ht="12.75" customHeight="1">
      <c r="A108" s="80" t="s">
        <v>274</v>
      </c>
      <c r="B108" s="351">
        <v>18909</v>
      </c>
      <c r="C108" s="85">
        <v>4905</v>
      </c>
      <c r="D108" s="356">
        <v>34427265.299999997</v>
      </c>
      <c r="E108" s="356">
        <f t="shared" si="12"/>
        <v>7018.8104587155958</v>
      </c>
      <c r="F108" s="356">
        <f t="shared" si="13"/>
        <v>1820.6814374107566</v>
      </c>
      <c r="G108" s="82">
        <v>34</v>
      </c>
      <c r="H108" s="82">
        <f t="shared" si="14"/>
        <v>259.40028557829601</v>
      </c>
      <c r="I108" s="83">
        <f t="shared" si="15"/>
        <v>0.25940028557829603</v>
      </c>
    </row>
    <row r="109" spans="1:57" s="93" customFormat="1">
      <c r="A109" s="89"/>
      <c r="B109" s="359"/>
      <c r="C109" s="86"/>
      <c r="D109" s="118"/>
      <c r="E109" s="356"/>
      <c r="F109" s="356"/>
      <c r="H109" s="82"/>
      <c r="I109" s="83"/>
    </row>
    <row r="110" spans="1:57" s="95" customFormat="1">
      <c r="A110" s="89" t="s">
        <v>275</v>
      </c>
      <c r="B110" s="357">
        <f>SUM(B9:B108)</f>
        <v>10587440</v>
      </c>
      <c r="C110" s="90">
        <f>SUM(C9:C109)</f>
        <v>2624690</v>
      </c>
      <c r="D110" s="91">
        <f>SUM(D9:D108)</f>
        <v>14473816491.379997</v>
      </c>
      <c r="E110" s="110"/>
      <c r="F110" s="377"/>
      <c r="G110" s="221"/>
      <c r="H110" s="362"/>
      <c r="I110" s="94"/>
    </row>
    <row r="111" spans="1:57">
      <c r="A111" s="96"/>
      <c r="B111" s="88"/>
      <c r="C111" s="82"/>
      <c r="D111" s="87"/>
      <c r="E111" s="87"/>
      <c r="F111" s="87"/>
      <c r="G111" s="88"/>
      <c r="H111" s="82"/>
      <c r="I111" s="97"/>
    </row>
    <row r="112" spans="1:57" s="107" customFormat="1">
      <c r="A112" s="103" t="s">
        <v>276</v>
      </c>
      <c r="B112" s="104" t="s">
        <v>277</v>
      </c>
      <c r="C112" s="98"/>
      <c r="D112" s="98"/>
      <c r="E112" s="105"/>
      <c r="F112" s="98"/>
      <c r="G112" s="99"/>
      <c r="H112" s="99"/>
      <c r="I112" s="99"/>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row>
    <row r="113" spans="1:9" s="10" customFormat="1">
      <c r="A113" s="108"/>
      <c r="B113" s="102" t="s">
        <v>278</v>
      </c>
      <c r="C113" s="109"/>
      <c r="D113" s="109"/>
      <c r="E113" s="110"/>
      <c r="F113" s="109"/>
      <c r="G113" s="12"/>
      <c r="H113" s="111"/>
      <c r="I113" s="109"/>
    </row>
    <row r="114" spans="1:9" s="10" customFormat="1">
      <c r="A114" s="108"/>
      <c r="B114" s="102" t="s">
        <v>279</v>
      </c>
      <c r="C114" s="109"/>
      <c r="D114" s="109"/>
      <c r="E114" s="110"/>
      <c r="F114" s="109"/>
      <c r="G114" s="12"/>
      <c r="H114" s="111"/>
      <c r="I114" s="109"/>
    </row>
    <row r="115" spans="1:9">
      <c r="A115" s="101"/>
      <c r="B115" s="102" t="s">
        <v>280</v>
      </c>
    </row>
    <row r="116" spans="1:9">
      <c r="A116" s="101"/>
      <c r="B116" s="102" t="s">
        <v>281</v>
      </c>
    </row>
    <row r="117" spans="1:9">
      <c r="A117" s="101"/>
      <c r="B117" s="102" t="s">
        <v>282</v>
      </c>
    </row>
    <row r="119" spans="1:9">
      <c r="A119" s="103" t="s">
        <v>283</v>
      </c>
      <c r="B119" s="98" t="s">
        <v>284</v>
      </c>
    </row>
    <row r="120" spans="1:9">
      <c r="A120" s="115"/>
    </row>
  </sheetData>
  <sortState xmlns:xlrd2="http://schemas.microsoft.com/office/spreadsheetml/2017/richdata2" ref="A9:I107">
    <sortCondition ref="A9:A107"/>
  </sortState>
  <pageMargins left="0.7" right="0.7" top="0.75" bottom="0.75" header="0.3" footer="0.3"/>
  <pageSetup orientation="portrait" horizontalDpi="4294967293" r:id="rId1"/>
  <ignoredErrors>
    <ignoredError sqref="C1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showGridLines="0" workbookViewId="0">
      <pane ySplit="9" topLeftCell="A10" activePane="bottomLeft" state="frozen"/>
      <selection pane="bottomLeft" activeCell="A10" sqref="A10"/>
    </sheetView>
  </sheetViews>
  <sheetFormatPr defaultColWidth="9.140625" defaultRowHeight="12.75"/>
  <cols>
    <col min="1" max="1" width="45.42578125" style="98" bestFit="1" customWidth="1"/>
    <col min="2" max="2" width="19" style="98" bestFit="1" customWidth="1"/>
    <col min="3" max="3" width="16.28515625" style="98" bestFit="1" customWidth="1"/>
    <col min="4" max="4" width="12.42578125" style="98" bestFit="1" customWidth="1"/>
    <col min="5" max="5" width="15" style="98" bestFit="1" customWidth="1"/>
    <col min="6" max="6" width="14.140625" style="105" customWidth="1"/>
    <col min="7" max="7" width="13.85546875" style="98" customWidth="1"/>
    <col min="8" max="8" width="14.5703125" style="98" customWidth="1"/>
    <col min="9" max="9" width="9.140625" style="98"/>
    <col min="10" max="10" width="16.28515625" style="98" customWidth="1"/>
    <col min="11" max="11" width="9.140625" style="98" customWidth="1"/>
    <col min="12" max="13" width="9.140625" style="98"/>
    <col min="14" max="14" width="9.140625" style="98" customWidth="1"/>
    <col min="15" max="16384" width="9.140625" style="98"/>
  </cols>
  <sheetData>
    <row r="1" spans="1:12" ht="18">
      <c r="H1" s="162" t="s">
        <v>285</v>
      </c>
    </row>
    <row r="2" spans="1:12" ht="18">
      <c r="H2" s="162" t="s">
        <v>1</v>
      </c>
    </row>
    <row r="3" spans="1:12" ht="18">
      <c r="H3" s="162" t="s">
        <v>2</v>
      </c>
    </row>
    <row r="4" spans="1:12" ht="18">
      <c r="H4" s="162" t="s">
        <v>286</v>
      </c>
    </row>
    <row r="5" spans="1:12">
      <c r="H5" s="148"/>
    </row>
    <row r="7" spans="1:12" s="152" customFormat="1">
      <c r="A7" s="149"/>
      <c r="B7" s="149"/>
      <c r="C7" s="149"/>
      <c r="D7" s="149"/>
      <c r="E7" s="149"/>
      <c r="F7" s="150"/>
      <c r="G7" s="149"/>
      <c r="H7" s="149"/>
      <c r="I7" s="151"/>
      <c r="J7" s="151"/>
      <c r="K7" s="151"/>
      <c r="L7" s="151"/>
    </row>
    <row r="8" spans="1:12" s="152" customFormat="1">
      <c r="A8" s="149"/>
      <c r="B8" s="149"/>
      <c r="C8" s="149"/>
      <c r="D8" s="149"/>
      <c r="E8" s="149"/>
      <c r="F8" s="150"/>
      <c r="G8" s="149"/>
      <c r="H8" s="149"/>
      <c r="I8" s="151"/>
      <c r="J8" s="151"/>
      <c r="K8" s="151"/>
      <c r="L8" s="151"/>
    </row>
    <row r="9" spans="1:12" s="127" customFormat="1" ht="38.25">
      <c r="A9" s="120" t="s">
        <v>287</v>
      </c>
      <c r="B9" s="121" t="s">
        <v>288</v>
      </c>
      <c r="C9" s="122" t="s">
        <v>289</v>
      </c>
      <c r="D9" s="123" t="s">
        <v>290</v>
      </c>
      <c r="E9" s="5" t="s">
        <v>291</v>
      </c>
      <c r="F9" s="124" t="s">
        <v>292</v>
      </c>
      <c r="G9" s="5" t="s">
        <v>293</v>
      </c>
      <c r="H9" s="124" t="s">
        <v>294</v>
      </c>
      <c r="I9" s="125"/>
      <c r="J9" s="126"/>
      <c r="K9" s="126"/>
      <c r="L9" s="126"/>
    </row>
    <row r="10" spans="1:12">
      <c r="A10" s="128" t="s">
        <v>295</v>
      </c>
      <c r="B10" s="356">
        <v>1049681292</v>
      </c>
      <c r="C10" s="83">
        <f t="shared" ref="C10:C31" si="0">B10/$B$39</f>
        <v>6.980546006594647E-2</v>
      </c>
      <c r="D10" s="129">
        <f>B10/$B$31</f>
        <v>9.8299874788909308E-2</v>
      </c>
      <c r="E10" s="82">
        <v>234542</v>
      </c>
      <c r="F10" s="356">
        <f>B10/E10</f>
        <v>4475.4512709877126</v>
      </c>
      <c r="G10" s="82">
        <v>244841</v>
      </c>
      <c r="H10" s="356">
        <v>4224.458305594243</v>
      </c>
      <c r="I10" s="88"/>
    </row>
    <row r="11" spans="1:12">
      <c r="A11" s="128" t="s">
        <v>296</v>
      </c>
      <c r="B11" s="356">
        <v>1027896808</v>
      </c>
      <c r="C11" s="83">
        <f t="shared" si="0"/>
        <v>6.8356757550707928E-2</v>
      </c>
      <c r="D11" s="129">
        <f t="shared" ref="D11:D31" si="1">B11/$B$31</f>
        <v>9.6259815519623024E-2</v>
      </c>
      <c r="E11" s="82">
        <v>999711</v>
      </c>
      <c r="F11" s="356">
        <f t="shared" ref="F11:F31" si="2">B11/E11</f>
        <v>1028.1939560532994</v>
      </c>
      <c r="G11" s="82">
        <v>962017</v>
      </c>
      <c r="H11" s="356">
        <v>985.4006831480109</v>
      </c>
      <c r="I11" s="88"/>
    </row>
    <row r="12" spans="1:12">
      <c r="A12" s="128" t="s">
        <v>297</v>
      </c>
      <c r="B12" s="356">
        <v>0</v>
      </c>
      <c r="C12" s="83">
        <f t="shared" si="0"/>
        <v>0</v>
      </c>
      <c r="D12" s="129">
        <f t="shared" si="1"/>
        <v>0</v>
      </c>
      <c r="E12" s="82">
        <v>0</v>
      </c>
      <c r="F12" s="356">
        <v>0</v>
      </c>
      <c r="G12" s="82">
        <v>2</v>
      </c>
      <c r="H12" s="356">
        <v>0</v>
      </c>
      <c r="I12" s="88"/>
    </row>
    <row r="13" spans="1:12">
      <c r="A13" s="128" t="s">
        <v>298</v>
      </c>
      <c r="B13" s="356">
        <v>912652</v>
      </c>
      <c r="C13" s="83">
        <f t="shared" si="0"/>
        <v>6.0692796209333776E-5</v>
      </c>
      <c r="D13" s="129">
        <f t="shared" si="1"/>
        <v>8.5467444270548789E-5</v>
      </c>
      <c r="E13" s="82">
        <v>13</v>
      </c>
      <c r="F13" s="356">
        <f t="shared" si="2"/>
        <v>70204</v>
      </c>
      <c r="G13" s="82">
        <v>9</v>
      </c>
      <c r="H13" s="356">
        <v>15701.333333333334</v>
      </c>
      <c r="I13" s="88"/>
    </row>
    <row r="14" spans="1:12">
      <c r="A14" s="128" t="s">
        <v>299</v>
      </c>
      <c r="B14" s="356">
        <v>1450325780</v>
      </c>
      <c r="C14" s="83">
        <f t="shared" si="0"/>
        <v>9.644894987649516E-2</v>
      </c>
      <c r="D14" s="129">
        <f t="shared" si="1"/>
        <v>0.13581917069845922</v>
      </c>
      <c r="E14" s="82">
        <v>2100309</v>
      </c>
      <c r="F14" s="356">
        <f t="shared" si="2"/>
        <v>690.52971729397916</v>
      </c>
      <c r="G14" s="82">
        <v>2233254</v>
      </c>
      <c r="H14" s="356">
        <v>605.28303677055987</v>
      </c>
      <c r="I14" s="88"/>
    </row>
    <row r="15" spans="1:12">
      <c r="A15" s="128" t="s">
        <v>300</v>
      </c>
      <c r="B15" s="356">
        <v>180190803</v>
      </c>
      <c r="C15" s="83">
        <f t="shared" si="0"/>
        <v>1.19829723544957E-2</v>
      </c>
      <c r="D15" s="129">
        <f t="shared" si="1"/>
        <v>1.6874391787305498E-2</v>
      </c>
      <c r="E15" s="82">
        <v>467181</v>
      </c>
      <c r="F15" s="356">
        <f t="shared" si="2"/>
        <v>385.69805492945989</v>
      </c>
      <c r="G15" s="82">
        <v>450844</v>
      </c>
      <c r="H15" s="356">
        <v>313.00248422957833</v>
      </c>
      <c r="I15" s="88"/>
    </row>
    <row r="16" spans="1:12">
      <c r="A16" s="128" t="s">
        <v>301</v>
      </c>
      <c r="B16" s="356">
        <v>2043885798</v>
      </c>
      <c r="C16" s="83">
        <f t="shared" si="0"/>
        <v>0.13592162643939371</v>
      </c>
      <c r="D16" s="129">
        <f t="shared" si="1"/>
        <v>0.19140449540014282</v>
      </c>
      <c r="E16" s="82">
        <v>37390</v>
      </c>
      <c r="F16" s="356">
        <f t="shared" si="2"/>
        <v>54663.968922171705</v>
      </c>
      <c r="G16" s="82">
        <v>45196</v>
      </c>
      <c r="H16" s="356">
        <v>32619.548035224358</v>
      </c>
      <c r="I16" s="88"/>
    </row>
    <row r="17" spans="1:9">
      <c r="A17" s="128" t="s">
        <v>302</v>
      </c>
      <c r="B17" s="356">
        <v>2183796</v>
      </c>
      <c r="C17" s="83">
        <f t="shared" si="0"/>
        <v>1.4522587535090951E-4</v>
      </c>
      <c r="D17" s="129">
        <f t="shared" si="1"/>
        <v>2.0450671551505652E-4</v>
      </c>
      <c r="E17" s="82">
        <v>17</v>
      </c>
      <c r="F17" s="356">
        <f t="shared" si="2"/>
        <v>128458.58823529411</v>
      </c>
      <c r="G17" s="82">
        <v>22</v>
      </c>
      <c r="H17" s="356">
        <v>101021.31818181818</v>
      </c>
      <c r="I17" s="88"/>
    </row>
    <row r="18" spans="1:9">
      <c r="A18" s="128" t="s">
        <v>303</v>
      </c>
      <c r="B18" s="356">
        <v>389787640</v>
      </c>
      <c r="C18" s="83">
        <f t="shared" si="0"/>
        <v>2.5921492309705297E-2</v>
      </c>
      <c r="D18" s="129">
        <f t="shared" si="1"/>
        <v>3.6502580829328959E-2</v>
      </c>
      <c r="E18" s="82">
        <v>804301</v>
      </c>
      <c r="F18" s="356">
        <f t="shared" si="2"/>
        <v>484.62906300004602</v>
      </c>
      <c r="G18" s="82">
        <v>891338</v>
      </c>
      <c r="H18" s="356">
        <v>385.5897874880236</v>
      </c>
      <c r="I18" s="88"/>
    </row>
    <row r="19" spans="1:9">
      <c r="A19" s="128" t="s">
        <v>304</v>
      </c>
      <c r="B19" s="356">
        <v>2138513108</v>
      </c>
      <c r="C19" s="83">
        <f t="shared" si="0"/>
        <v>0.14221449167353273</v>
      </c>
      <c r="D19" s="129">
        <f t="shared" si="1"/>
        <v>0.20026609253015179</v>
      </c>
      <c r="E19" s="12">
        <v>1293172</v>
      </c>
      <c r="F19" s="360">
        <f>B19/E19</f>
        <v>1653.6958022598694</v>
      </c>
      <c r="G19" s="12">
        <v>1117699</v>
      </c>
      <c r="H19" s="360">
        <v>1795.9150182652038</v>
      </c>
      <c r="I19" s="88"/>
    </row>
    <row r="20" spans="1:9">
      <c r="A20" s="128" t="s">
        <v>305</v>
      </c>
      <c r="B20" s="356">
        <v>535358424</v>
      </c>
      <c r="C20" s="83">
        <f t="shared" si="0"/>
        <v>3.5602178844490677E-2</v>
      </c>
      <c r="D20" s="129">
        <f t="shared" si="1"/>
        <v>5.013489946659716E-2</v>
      </c>
      <c r="E20" s="12">
        <v>237841</v>
      </c>
      <c r="F20" s="360">
        <f t="shared" si="2"/>
        <v>2250.9089013248345</v>
      </c>
      <c r="G20" s="12">
        <v>236566</v>
      </c>
      <c r="H20" s="360">
        <v>2120.2828259344114</v>
      </c>
      <c r="I20" s="88"/>
    </row>
    <row r="21" spans="1:9">
      <c r="A21" s="128" t="s">
        <v>306</v>
      </c>
      <c r="B21" s="356">
        <v>361562236</v>
      </c>
      <c r="C21" s="83">
        <f t="shared" si="0"/>
        <v>2.4044458464495828E-2</v>
      </c>
      <c r="D21" s="129">
        <f t="shared" si="1"/>
        <v>3.3859346449320232E-2</v>
      </c>
      <c r="E21" s="82">
        <v>11703</v>
      </c>
      <c r="F21" s="360">
        <f t="shared" si="2"/>
        <v>30894.833461505597</v>
      </c>
      <c r="G21" s="82">
        <v>12071</v>
      </c>
      <c r="H21" s="360">
        <v>25673.020379421756</v>
      </c>
      <c r="I21" s="109"/>
    </row>
    <row r="22" spans="1:9">
      <c r="A22" s="128" t="s">
        <v>307</v>
      </c>
      <c r="B22" s="356">
        <v>53510</v>
      </c>
      <c r="C22" s="83">
        <f t="shared" si="0"/>
        <v>3.5584993241251326E-6</v>
      </c>
      <c r="D22" s="129">
        <f t="shared" si="1"/>
        <v>5.0110698742971755E-6</v>
      </c>
      <c r="E22" s="82">
        <v>146</v>
      </c>
      <c r="F22" s="360">
        <f t="shared" si="2"/>
        <v>366.50684931506851</v>
      </c>
      <c r="G22" s="82">
        <v>207</v>
      </c>
      <c r="H22" s="360">
        <v>2340.7342995169083</v>
      </c>
      <c r="I22" s="109"/>
    </row>
    <row r="23" spans="1:9">
      <c r="A23" s="128" t="s">
        <v>308</v>
      </c>
      <c r="B23" s="356">
        <v>81693509</v>
      </c>
      <c r="C23" s="83">
        <f t="shared" si="0"/>
        <v>5.4327470858140615E-3</v>
      </c>
      <c r="D23" s="129">
        <f t="shared" si="1"/>
        <v>7.6503808984400143E-3</v>
      </c>
      <c r="E23" s="82">
        <v>2992</v>
      </c>
      <c r="F23" s="360">
        <f t="shared" si="2"/>
        <v>27303.980280748663</v>
      </c>
      <c r="G23" s="82">
        <v>2932</v>
      </c>
      <c r="H23" s="360">
        <v>23554.531036834924</v>
      </c>
      <c r="I23" s="109"/>
    </row>
    <row r="24" spans="1:9">
      <c r="A24" s="128" t="s">
        <v>309</v>
      </c>
      <c r="B24" s="356">
        <v>597395868</v>
      </c>
      <c r="C24" s="83">
        <f t="shared" si="0"/>
        <v>3.9727766632650846E-2</v>
      </c>
      <c r="D24" s="129">
        <f t="shared" si="1"/>
        <v>5.5944541901783072E-2</v>
      </c>
      <c r="E24" s="82">
        <v>41635</v>
      </c>
      <c r="F24" s="360">
        <f t="shared" si="2"/>
        <v>14348.405620271405</v>
      </c>
      <c r="G24" s="82">
        <v>42621</v>
      </c>
      <c r="H24" s="360">
        <v>11627.881208793788</v>
      </c>
      <c r="I24" s="109"/>
    </row>
    <row r="25" spans="1:9">
      <c r="A25" s="128" t="s">
        <v>310</v>
      </c>
      <c r="B25" s="356">
        <v>128415794</v>
      </c>
      <c r="C25" s="83">
        <f t="shared" si="0"/>
        <v>8.5398526659688327E-3</v>
      </c>
      <c r="D25" s="129">
        <f t="shared" si="1"/>
        <v>1.2025799228132163E-2</v>
      </c>
      <c r="E25" s="82">
        <v>7411</v>
      </c>
      <c r="F25" s="360">
        <f t="shared" si="2"/>
        <v>17327.728241802724</v>
      </c>
      <c r="G25" s="82">
        <v>12153</v>
      </c>
      <c r="H25" s="360">
        <v>8106.2394470501113</v>
      </c>
      <c r="I25" s="109"/>
    </row>
    <row r="26" spans="1:9">
      <c r="A26" s="128" t="s">
        <v>311</v>
      </c>
      <c r="B26" s="356">
        <v>118485109</v>
      </c>
      <c r="C26" s="83">
        <f t="shared" si="0"/>
        <v>7.8794464641261941E-3</v>
      </c>
      <c r="D26" s="129">
        <f t="shared" si="1"/>
        <v>1.1095816861571989E-2</v>
      </c>
      <c r="E26" s="82">
        <v>756150</v>
      </c>
      <c r="F26" s="356">
        <f t="shared" si="2"/>
        <v>156.69524432982874</v>
      </c>
      <c r="G26" s="82">
        <v>789220</v>
      </c>
      <c r="H26" s="356">
        <v>143.00443982666431</v>
      </c>
      <c r="I26" s="88"/>
    </row>
    <row r="27" spans="1:9">
      <c r="A27" s="128" t="s">
        <v>312</v>
      </c>
      <c r="B27" s="356">
        <v>155621443</v>
      </c>
      <c r="C27" s="83">
        <f t="shared" si="0"/>
        <v>1.0349071196689924E-2</v>
      </c>
      <c r="D27" s="129">
        <f t="shared" si="1"/>
        <v>1.4573536251391423E-2</v>
      </c>
      <c r="E27" s="82">
        <v>598727</v>
      </c>
      <c r="F27" s="356">
        <f t="shared" si="2"/>
        <v>259.9205364047387</v>
      </c>
      <c r="G27" s="82">
        <v>412235</v>
      </c>
      <c r="H27" s="356">
        <v>260.14830618457921</v>
      </c>
      <c r="I27" s="88"/>
    </row>
    <row r="28" spans="1:9">
      <c r="A28" s="130" t="s">
        <v>313</v>
      </c>
      <c r="B28" s="356">
        <v>85391</v>
      </c>
      <c r="C28" s="83">
        <f t="shared" si="0"/>
        <v>5.6786360640323157E-6</v>
      </c>
      <c r="D28" s="129">
        <f t="shared" si="1"/>
        <v>7.9966411443862843E-6</v>
      </c>
      <c r="E28" s="82">
        <v>6</v>
      </c>
      <c r="F28" s="356">
        <f t="shared" si="2"/>
        <v>14231.833333333334</v>
      </c>
      <c r="G28" s="82">
        <v>8</v>
      </c>
      <c r="H28" s="356">
        <v>24582.875</v>
      </c>
      <c r="I28" s="88"/>
    </row>
    <row r="29" spans="1:9">
      <c r="A29" s="128" t="s">
        <v>314</v>
      </c>
      <c r="B29" s="356">
        <v>166050151</v>
      </c>
      <c r="C29" s="83">
        <f t="shared" si="0"/>
        <v>1.1042596712845753E-2</v>
      </c>
      <c r="D29" s="129">
        <f t="shared" si="1"/>
        <v>1.5550157153776807E-2</v>
      </c>
      <c r="E29" s="82">
        <v>99244</v>
      </c>
      <c r="F29" s="356">
        <f t="shared" si="2"/>
        <v>1673.1505279916166</v>
      </c>
      <c r="G29" s="82">
        <v>94228</v>
      </c>
      <c r="H29" s="356">
        <v>1598.4935263403659</v>
      </c>
      <c r="I29" s="88"/>
    </row>
    <row r="30" spans="1:9">
      <c r="A30" s="128" t="s">
        <v>315</v>
      </c>
      <c r="B30" s="361">
        <v>250259271</v>
      </c>
      <c r="C30" s="131">
        <f t="shared" si="0"/>
        <v>1.6642635894403821E-2</v>
      </c>
      <c r="D30" s="132">
        <f t="shared" si="1"/>
        <v>2.3436118364262244E-2</v>
      </c>
      <c r="E30" s="133">
        <v>638721</v>
      </c>
      <c r="F30" s="361">
        <f t="shared" si="2"/>
        <v>391.81312497945112</v>
      </c>
      <c r="G30" s="133">
        <v>611045</v>
      </c>
      <c r="H30" s="361">
        <v>394.59286140955248</v>
      </c>
      <c r="I30" s="88"/>
    </row>
    <row r="31" spans="1:9" s="95" customFormat="1">
      <c r="A31" s="134" t="s">
        <v>316</v>
      </c>
      <c r="B31" s="135">
        <f>SUM(B10:B30)</f>
        <v>10678358383</v>
      </c>
      <c r="C31" s="136">
        <f t="shared" si="0"/>
        <v>0.71012766003871131</v>
      </c>
      <c r="D31" s="137">
        <f t="shared" si="1"/>
        <v>1</v>
      </c>
      <c r="E31" s="357">
        <v>2360098</v>
      </c>
      <c r="F31" s="91">
        <f t="shared" si="2"/>
        <v>4524.5402449389812</v>
      </c>
      <c r="G31" s="357">
        <v>2355248</v>
      </c>
      <c r="H31" s="91">
        <v>3986.8226263221536</v>
      </c>
      <c r="I31" s="93"/>
    </row>
    <row r="32" spans="1:9">
      <c r="A32" s="134"/>
      <c r="B32" s="105"/>
      <c r="C32" s="153"/>
      <c r="D32" s="154"/>
      <c r="E32" s="112"/>
    </row>
    <row r="33" spans="1:17" s="88" customFormat="1">
      <c r="A33" s="138" t="s">
        <v>317</v>
      </c>
      <c r="C33" s="83"/>
      <c r="F33" s="87"/>
      <c r="H33" s="139"/>
    </row>
    <row r="34" spans="1:17" s="88" customFormat="1">
      <c r="A34" s="130" t="s">
        <v>318</v>
      </c>
      <c r="B34" s="360">
        <v>35530032</v>
      </c>
      <c r="C34" s="83">
        <f>B34/$B$39</f>
        <v>2.3628031182609667E-3</v>
      </c>
      <c r="E34" s="82">
        <v>7372</v>
      </c>
      <c r="F34" s="87"/>
      <c r="G34" s="82">
        <v>8198</v>
      </c>
    </row>
    <row r="35" spans="1:17" s="88" customFormat="1">
      <c r="A35" s="130" t="s">
        <v>319</v>
      </c>
      <c r="B35" s="360">
        <v>579700994</v>
      </c>
      <c r="C35" s="83">
        <f>B35/$B$39</f>
        <v>3.8551029627054152E-2</v>
      </c>
      <c r="E35" s="82">
        <v>368804</v>
      </c>
      <c r="F35" s="87"/>
      <c r="G35" s="82">
        <v>369262</v>
      </c>
    </row>
    <row r="36" spans="1:17" s="88" customFormat="1">
      <c r="A36" s="128" t="s">
        <v>320</v>
      </c>
      <c r="B36" s="361">
        <v>3743648237</v>
      </c>
      <c r="C36" s="131">
        <f>B36/$B$39</f>
        <v>0.24895850721597354</v>
      </c>
      <c r="D36" s="140"/>
      <c r="E36" s="133">
        <v>2103688</v>
      </c>
      <c r="F36" s="141"/>
      <c r="G36" s="133">
        <v>2082626</v>
      </c>
      <c r="H36" s="140"/>
      <c r="I36" s="68"/>
    </row>
    <row r="37" spans="1:17" s="88" customFormat="1">
      <c r="A37" s="134" t="s">
        <v>321</v>
      </c>
      <c r="B37" s="135">
        <f>SUM(B34:B36)</f>
        <v>4358879263</v>
      </c>
      <c r="C37" s="136">
        <f>B37/$B$39</f>
        <v>0.28987233996128864</v>
      </c>
      <c r="E37" s="142">
        <v>2194967</v>
      </c>
      <c r="F37" s="87"/>
      <c r="G37" s="142">
        <v>2185041</v>
      </c>
    </row>
    <row r="38" spans="1:17">
      <c r="C38" s="153"/>
      <c r="D38" s="112"/>
    </row>
    <row r="39" spans="1:17" s="93" customFormat="1">
      <c r="A39" s="143" t="s">
        <v>322</v>
      </c>
      <c r="B39" s="135">
        <f>B31+B37</f>
        <v>15037237646</v>
      </c>
      <c r="C39" s="136">
        <f>B39/$B$39</f>
        <v>1</v>
      </c>
      <c r="F39" s="92"/>
    </row>
    <row r="40" spans="1:17" s="93" customFormat="1" ht="15">
      <c r="A40" s="144" t="s">
        <v>323</v>
      </c>
      <c r="B40" s="135"/>
      <c r="C40" s="100"/>
      <c r="D40" s="100"/>
      <c r="E40" s="349">
        <v>2440092</v>
      </c>
      <c r="G40" s="349">
        <v>2440092</v>
      </c>
    </row>
    <row r="41" spans="1:17" s="93" customFormat="1">
      <c r="A41" s="138" t="s">
        <v>324</v>
      </c>
      <c r="B41" s="155"/>
      <c r="C41" s="100"/>
      <c r="D41" s="100"/>
      <c r="F41" s="91">
        <f>B39/E40</f>
        <v>6162.5699547394115</v>
      </c>
      <c r="G41" s="135"/>
      <c r="H41" s="91">
        <v>5345.7189917804162</v>
      </c>
    </row>
    <row r="42" spans="1:17">
      <c r="A42" s="138"/>
      <c r="B42" s="155"/>
      <c r="C42" s="156"/>
    </row>
    <row r="43" spans="1:17" s="93" customFormat="1">
      <c r="A43" s="146" t="s">
        <v>325</v>
      </c>
      <c r="B43" s="358">
        <v>60978264</v>
      </c>
      <c r="C43" s="100"/>
      <c r="D43" s="100"/>
      <c r="E43" s="357">
        <v>129942</v>
      </c>
      <c r="G43" s="357"/>
    </row>
    <row r="44" spans="1:17">
      <c r="B44" s="157"/>
    </row>
    <row r="45" spans="1:17" s="160" customFormat="1" ht="33" customHeight="1">
      <c r="A45" s="394" t="s">
        <v>326</v>
      </c>
      <c r="B45" s="394"/>
      <c r="C45" s="394"/>
      <c r="D45" s="394"/>
      <c r="E45" s="394"/>
      <c r="F45" s="394"/>
      <c r="G45" s="394"/>
      <c r="H45" s="394"/>
      <c r="I45" s="158"/>
      <c r="J45" s="158"/>
      <c r="K45" s="158"/>
      <c r="L45" s="158"/>
      <c r="M45" s="158"/>
      <c r="N45" s="159"/>
      <c r="O45" s="159"/>
      <c r="P45" s="159"/>
      <c r="Q45" s="159"/>
    </row>
    <row r="46" spans="1:17" s="160" customFormat="1" ht="13.5" customHeight="1">
      <c r="A46" s="385" t="s">
        <v>327</v>
      </c>
      <c r="B46" s="158"/>
      <c r="C46" s="158"/>
      <c r="D46" s="158"/>
      <c r="E46" s="158"/>
      <c r="F46" s="158"/>
      <c r="G46" s="158"/>
      <c r="H46" s="158"/>
      <c r="I46" s="158"/>
      <c r="J46" s="158"/>
      <c r="K46" s="158"/>
      <c r="L46" s="158"/>
      <c r="M46" s="158"/>
      <c r="N46" s="159"/>
      <c r="O46" s="159"/>
      <c r="P46" s="159"/>
      <c r="Q46" s="159"/>
    </row>
    <row r="47" spans="1:17" s="160" customFormat="1" ht="13.5" customHeight="1">
      <c r="A47" s="385" t="s">
        <v>328</v>
      </c>
      <c r="B47" s="158"/>
      <c r="C47" s="158"/>
      <c r="D47" s="158"/>
      <c r="E47" s="158"/>
      <c r="F47" s="158"/>
      <c r="G47" s="158"/>
      <c r="H47" s="158"/>
      <c r="I47" s="158"/>
      <c r="J47" s="158"/>
      <c r="K47" s="158"/>
      <c r="L47" s="158"/>
      <c r="M47" s="158"/>
      <c r="N47" s="159"/>
      <c r="O47" s="159"/>
      <c r="P47" s="159"/>
      <c r="Q47" s="159"/>
    </row>
    <row r="48" spans="1:17" s="160" customFormat="1" ht="13.5" customHeight="1">
      <c r="A48" s="158" t="s">
        <v>329</v>
      </c>
      <c r="B48" s="158"/>
      <c r="C48" s="158"/>
      <c r="D48" s="158"/>
      <c r="E48" s="158"/>
      <c r="F48" s="158"/>
      <c r="G48" s="158"/>
      <c r="H48" s="158"/>
      <c r="I48" s="158"/>
      <c r="J48" s="158"/>
      <c r="K48" s="158"/>
      <c r="L48" s="158"/>
      <c r="M48" s="158"/>
      <c r="N48" s="159"/>
      <c r="O48" s="159"/>
      <c r="P48" s="159"/>
      <c r="Q48" s="159"/>
    </row>
    <row r="49" spans="1:3">
      <c r="A49" s="147" t="s">
        <v>330</v>
      </c>
      <c r="C49" s="161"/>
    </row>
    <row r="51" spans="1:3">
      <c r="B51" s="156"/>
    </row>
  </sheetData>
  <mergeCells count="1">
    <mergeCell ref="A45:H45"/>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ADB2-31DE-40E4-90F7-7502D77C2701}">
  <dimension ref="A1:P44"/>
  <sheetViews>
    <sheetView showGridLines="0" workbookViewId="0"/>
  </sheetViews>
  <sheetFormatPr defaultRowHeight="12.75"/>
  <cols>
    <col min="1" max="1" width="53.140625" style="183" customWidth="1"/>
    <col min="2" max="2" width="22.5703125" style="197" customWidth="1"/>
    <col min="3" max="3" width="11.5703125" style="197" bestFit="1" customWidth="1"/>
    <col min="4" max="4" width="13.5703125" style="197" customWidth="1"/>
    <col min="5" max="5" width="17" style="197" customWidth="1"/>
    <col min="6" max="6" width="20.85546875" style="197" customWidth="1"/>
    <col min="7" max="7" width="12.42578125" style="197" customWidth="1"/>
    <col min="8" max="8" width="9.140625" style="174"/>
    <col min="9" max="9" width="14.7109375" style="174" bestFit="1" customWidth="1"/>
    <col min="10" max="10" width="14.28515625" style="174" customWidth="1"/>
    <col min="11" max="255" width="9.140625" style="174"/>
    <col min="256" max="256" width="53.140625" style="174" customWidth="1"/>
    <col min="257" max="257" width="22.5703125" style="174" customWidth="1"/>
    <col min="258" max="258" width="13.5703125" style="174" customWidth="1"/>
    <col min="259" max="259" width="14.85546875" style="174" customWidth="1"/>
    <col min="260" max="260" width="15" style="174" customWidth="1"/>
    <col min="261" max="262" width="16.42578125" style="174" customWidth="1"/>
    <col min="263" max="263" width="11.7109375" style="174" customWidth="1"/>
    <col min="264" max="511" width="9.140625" style="174"/>
    <col min="512" max="512" width="53.140625" style="174" customWidth="1"/>
    <col min="513" max="513" width="22.5703125" style="174" customWidth="1"/>
    <col min="514" max="514" width="13.5703125" style="174" customWidth="1"/>
    <col min="515" max="515" width="14.85546875" style="174" customWidth="1"/>
    <col min="516" max="516" width="15" style="174" customWidth="1"/>
    <col min="517" max="518" width="16.42578125" style="174" customWidth="1"/>
    <col min="519" max="519" width="11.7109375" style="174" customWidth="1"/>
    <col min="520" max="767" width="9.140625" style="174"/>
    <col min="768" max="768" width="53.140625" style="174" customWidth="1"/>
    <col min="769" max="769" width="22.5703125" style="174" customWidth="1"/>
    <col min="770" max="770" width="13.5703125" style="174" customWidth="1"/>
    <col min="771" max="771" width="14.85546875" style="174" customWidth="1"/>
    <col min="772" max="772" width="15" style="174" customWidth="1"/>
    <col min="773" max="774" width="16.42578125" style="174" customWidth="1"/>
    <col min="775" max="775" width="11.7109375" style="174" customWidth="1"/>
    <col min="776" max="1023" width="9.140625" style="174"/>
    <col min="1024" max="1024" width="53.140625" style="174" customWidth="1"/>
    <col min="1025" max="1025" width="22.5703125" style="174" customWidth="1"/>
    <col min="1026" max="1026" width="13.5703125" style="174" customWidth="1"/>
    <col min="1027" max="1027" width="14.85546875" style="174" customWidth="1"/>
    <col min="1028" max="1028" width="15" style="174" customWidth="1"/>
    <col min="1029" max="1030" width="16.42578125" style="174" customWidth="1"/>
    <col min="1031" max="1031" width="11.7109375" style="174" customWidth="1"/>
    <col min="1032" max="1279" width="9.140625" style="174"/>
    <col min="1280" max="1280" width="53.140625" style="174" customWidth="1"/>
    <col min="1281" max="1281" width="22.5703125" style="174" customWidth="1"/>
    <col min="1282" max="1282" width="13.5703125" style="174" customWidth="1"/>
    <col min="1283" max="1283" width="14.85546875" style="174" customWidth="1"/>
    <col min="1284" max="1284" width="15" style="174" customWidth="1"/>
    <col min="1285" max="1286" width="16.42578125" style="174" customWidth="1"/>
    <col min="1287" max="1287" width="11.7109375" style="174" customWidth="1"/>
    <col min="1288" max="1535" width="9.140625" style="174"/>
    <col min="1536" max="1536" width="53.140625" style="174" customWidth="1"/>
    <col min="1537" max="1537" width="22.5703125" style="174" customWidth="1"/>
    <col min="1538" max="1538" width="13.5703125" style="174" customWidth="1"/>
    <col min="1539" max="1539" width="14.85546875" style="174" customWidth="1"/>
    <col min="1540" max="1540" width="15" style="174" customWidth="1"/>
    <col min="1541" max="1542" width="16.42578125" style="174" customWidth="1"/>
    <col min="1543" max="1543" width="11.7109375" style="174" customWidth="1"/>
    <col min="1544" max="1791" width="9.140625" style="174"/>
    <col min="1792" max="1792" width="53.140625" style="174" customWidth="1"/>
    <col min="1793" max="1793" width="22.5703125" style="174" customWidth="1"/>
    <col min="1794" max="1794" width="13.5703125" style="174" customWidth="1"/>
    <col min="1795" max="1795" width="14.85546875" style="174" customWidth="1"/>
    <col min="1796" max="1796" width="15" style="174" customWidth="1"/>
    <col min="1797" max="1798" width="16.42578125" style="174" customWidth="1"/>
    <col min="1799" max="1799" width="11.7109375" style="174" customWidth="1"/>
    <col min="1800" max="2047" width="9.140625" style="174"/>
    <col min="2048" max="2048" width="53.140625" style="174" customWidth="1"/>
    <col min="2049" max="2049" width="22.5703125" style="174" customWidth="1"/>
    <col min="2050" max="2050" width="13.5703125" style="174" customWidth="1"/>
    <col min="2051" max="2051" width="14.85546875" style="174" customWidth="1"/>
    <col min="2052" max="2052" width="15" style="174" customWidth="1"/>
    <col min="2053" max="2054" width="16.42578125" style="174" customWidth="1"/>
    <col min="2055" max="2055" width="11.7109375" style="174" customWidth="1"/>
    <col min="2056" max="2303" width="9.140625" style="174"/>
    <col min="2304" max="2304" width="53.140625" style="174" customWidth="1"/>
    <col min="2305" max="2305" width="22.5703125" style="174" customWidth="1"/>
    <col min="2306" max="2306" width="13.5703125" style="174" customWidth="1"/>
    <col min="2307" max="2307" width="14.85546875" style="174" customWidth="1"/>
    <col min="2308" max="2308" width="15" style="174" customWidth="1"/>
    <col min="2309" max="2310" width="16.42578125" style="174" customWidth="1"/>
    <col min="2311" max="2311" width="11.7109375" style="174" customWidth="1"/>
    <col min="2312" max="2559" width="9.140625" style="174"/>
    <col min="2560" max="2560" width="53.140625" style="174" customWidth="1"/>
    <col min="2561" max="2561" width="22.5703125" style="174" customWidth="1"/>
    <col min="2562" max="2562" width="13.5703125" style="174" customWidth="1"/>
    <col min="2563" max="2563" width="14.85546875" style="174" customWidth="1"/>
    <col min="2564" max="2564" width="15" style="174" customWidth="1"/>
    <col min="2565" max="2566" width="16.42578125" style="174" customWidth="1"/>
    <col min="2567" max="2567" width="11.7109375" style="174" customWidth="1"/>
    <col min="2568" max="2815" width="9.140625" style="174"/>
    <col min="2816" max="2816" width="53.140625" style="174" customWidth="1"/>
    <col min="2817" max="2817" width="22.5703125" style="174" customWidth="1"/>
    <col min="2818" max="2818" width="13.5703125" style="174" customWidth="1"/>
    <col min="2819" max="2819" width="14.85546875" style="174" customWidth="1"/>
    <col min="2820" max="2820" width="15" style="174" customWidth="1"/>
    <col min="2821" max="2822" width="16.42578125" style="174" customWidth="1"/>
    <col min="2823" max="2823" width="11.7109375" style="174" customWidth="1"/>
    <col min="2824" max="3071" width="9.140625" style="174"/>
    <col min="3072" max="3072" width="53.140625" style="174" customWidth="1"/>
    <col min="3073" max="3073" width="22.5703125" style="174" customWidth="1"/>
    <col min="3074" max="3074" width="13.5703125" style="174" customWidth="1"/>
    <col min="3075" max="3075" width="14.85546875" style="174" customWidth="1"/>
    <col min="3076" max="3076" width="15" style="174" customWidth="1"/>
    <col min="3077" max="3078" width="16.42578125" style="174" customWidth="1"/>
    <col min="3079" max="3079" width="11.7109375" style="174" customWidth="1"/>
    <col min="3080" max="3327" width="9.140625" style="174"/>
    <col min="3328" max="3328" width="53.140625" style="174" customWidth="1"/>
    <col min="3329" max="3329" width="22.5703125" style="174" customWidth="1"/>
    <col min="3330" max="3330" width="13.5703125" style="174" customWidth="1"/>
    <col min="3331" max="3331" width="14.85546875" style="174" customWidth="1"/>
    <col min="3332" max="3332" width="15" style="174" customWidth="1"/>
    <col min="3333" max="3334" width="16.42578125" style="174" customWidth="1"/>
    <col min="3335" max="3335" width="11.7109375" style="174" customWidth="1"/>
    <col min="3336" max="3583" width="9.140625" style="174"/>
    <col min="3584" max="3584" width="53.140625" style="174" customWidth="1"/>
    <col min="3585" max="3585" width="22.5703125" style="174" customWidth="1"/>
    <col min="3586" max="3586" width="13.5703125" style="174" customWidth="1"/>
    <col min="3587" max="3587" width="14.85546875" style="174" customWidth="1"/>
    <col min="3588" max="3588" width="15" style="174" customWidth="1"/>
    <col min="3589" max="3590" width="16.42578125" style="174" customWidth="1"/>
    <col min="3591" max="3591" width="11.7109375" style="174" customWidth="1"/>
    <col min="3592" max="3839" width="9.140625" style="174"/>
    <col min="3840" max="3840" width="53.140625" style="174" customWidth="1"/>
    <col min="3841" max="3841" width="22.5703125" style="174" customWidth="1"/>
    <col min="3842" max="3842" width="13.5703125" style="174" customWidth="1"/>
    <col min="3843" max="3843" width="14.85546875" style="174" customWidth="1"/>
    <col min="3844" max="3844" width="15" style="174" customWidth="1"/>
    <col min="3845" max="3846" width="16.42578125" style="174" customWidth="1"/>
    <col min="3847" max="3847" width="11.7109375" style="174" customWidth="1"/>
    <col min="3848" max="4095" width="9.140625" style="174"/>
    <col min="4096" max="4096" width="53.140625" style="174" customWidth="1"/>
    <col min="4097" max="4097" width="22.5703125" style="174" customWidth="1"/>
    <col min="4098" max="4098" width="13.5703125" style="174" customWidth="1"/>
    <col min="4099" max="4099" width="14.85546875" style="174" customWidth="1"/>
    <col min="4100" max="4100" width="15" style="174" customWidth="1"/>
    <col min="4101" max="4102" width="16.42578125" style="174" customWidth="1"/>
    <col min="4103" max="4103" width="11.7109375" style="174" customWidth="1"/>
    <col min="4104" max="4351" width="9.140625" style="174"/>
    <col min="4352" max="4352" width="53.140625" style="174" customWidth="1"/>
    <col min="4353" max="4353" width="22.5703125" style="174" customWidth="1"/>
    <col min="4354" max="4354" width="13.5703125" style="174" customWidth="1"/>
    <col min="4355" max="4355" width="14.85546875" style="174" customWidth="1"/>
    <col min="4356" max="4356" width="15" style="174" customWidth="1"/>
    <col min="4357" max="4358" width="16.42578125" style="174" customWidth="1"/>
    <col min="4359" max="4359" width="11.7109375" style="174" customWidth="1"/>
    <col min="4360" max="4607" width="9.140625" style="174"/>
    <col min="4608" max="4608" width="53.140625" style="174" customWidth="1"/>
    <col min="4609" max="4609" width="22.5703125" style="174" customWidth="1"/>
    <col min="4610" max="4610" width="13.5703125" style="174" customWidth="1"/>
    <col min="4611" max="4611" width="14.85546875" style="174" customWidth="1"/>
    <col min="4612" max="4612" width="15" style="174" customWidth="1"/>
    <col min="4613" max="4614" width="16.42578125" style="174" customWidth="1"/>
    <col min="4615" max="4615" width="11.7109375" style="174" customWidth="1"/>
    <col min="4616" max="4863" width="9.140625" style="174"/>
    <col min="4864" max="4864" width="53.140625" style="174" customWidth="1"/>
    <col min="4865" max="4865" width="22.5703125" style="174" customWidth="1"/>
    <col min="4866" max="4866" width="13.5703125" style="174" customWidth="1"/>
    <col min="4867" max="4867" width="14.85546875" style="174" customWidth="1"/>
    <col min="4868" max="4868" width="15" style="174" customWidth="1"/>
    <col min="4869" max="4870" width="16.42578125" style="174" customWidth="1"/>
    <col min="4871" max="4871" width="11.7109375" style="174" customWidth="1"/>
    <col min="4872" max="5119" width="9.140625" style="174"/>
    <col min="5120" max="5120" width="53.140625" style="174" customWidth="1"/>
    <col min="5121" max="5121" width="22.5703125" style="174" customWidth="1"/>
    <col min="5122" max="5122" width="13.5703125" style="174" customWidth="1"/>
    <col min="5123" max="5123" width="14.85546875" style="174" customWidth="1"/>
    <col min="5124" max="5124" width="15" style="174" customWidth="1"/>
    <col min="5125" max="5126" width="16.42578125" style="174" customWidth="1"/>
    <col min="5127" max="5127" width="11.7109375" style="174" customWidth="1"/>
    <col min="5128" max="5375" width="9.140625" style="174"/>
    <col min="5376" max="5376" width="53.140625" style="174" customWidth="1"/>
    <col min="5377" max="5377" width="22.5703125" style="174" customWidth="1"/>
    <col min="5378" max="5378" width="13.5703125" style="174" customWidth="1"/>
    <col min="5379" max="5379" width="14.85546875" style="174" customWidth="1"/>
    <col min="5380" max="5380" width="15" style="174" customWidth="1"/>
    <col min="5381" max="5382" width="16.42578125" style="174" customWidth="1"/>
    <col min="5383" max="5383" width="11.7109375" style="174" customWidth="1"/>
    <col min="5384" max="5631" width="9.140625" style="174"/>
    <col min="5632" max="5632" width="53.140625" style="174" customWidth="1"/>
    <col min="5633" max="5633" width="22.5703125" style="174" customWidth="1"/>
    <col min="5634" max="5634" width="13.5703125" style="174" customWidth="1"/>
    <col min="5635" max="5635" width="14.85546875" style="174" customWidth="1"/>
    <col min="5636" max="5636" width="15" style="174" customWidth="1"/>
    <col min="5637" max="5638" width="16.42578125" style="174" customWidth="1"/>
    <col min="5639" max="5639" width="11.7109375" style="174" customWidth="1"/>
    <col min="5640" max="5887" width="9.140625" style="174"/>
    <col min="5888" max="5888" width="53.140625" style="174" customWidth="1"/>
    <col min="5889" max="5889" width="22.5703125" style="174" customWidth="1"/>
    <col min="5890" max="5890" width="13.5703125" style="174" customWidth="1"/>
    <col min="5891" max="5891" width="14.85546875" style="174" customWidth="1"/>
    <col min="5892" max="5892" width="15" style="174" customWidth="1"/>
    <col min="5893" max="5894" width="16.42578125" style="174" customWidth="1"/>
    <col min="5895" max="5895" width="11.7109375" style="174" customWidth="1"/>
    <col min="5896" max="6143" width="9.140625" style="174"/>
    <col min="6144" max="6144" width="53.140625" style="174" customWidth="1"/>
    <col min="6145" max="6145" width="22.5703125" style="174" customWidth="1"/>
    <col min="6146" max="6146" width="13.5703125" style="174" customWidth="1"/>
    <col min="6147" max="6147" width="14.85546875" style="174" customWidth="1"/>
    <col min="6148" max="6148" width="15" style="174" customWidth="1"/>
    <col min="6149" max="6150" width="16.42578125" style="174" customWidth="1"/>
    <col min="6151" max="6151" width="11.7109375" style="174" customWidth="1"/>
    <col min="6152" max="6399" width="9.140625" style="174"/>
    <col min="6400" max="6400" width="53.140625" style="174" customWidth="1"/>
    <col min="6401" max="6401" width="22.5703125" style="174" customWidth="1"/>
    <col min="6402" max="6402" width="13.5703125" style="174" customWidth="1"/>
    <col min="6403" max="6403" width="14.85546875" style="174" customWidth="1"/>
    <col min="6404" max="6404" width="15" style="174" customWidth="1"/>
    <col min="6405" max="6406" width="16.42578125" style="174" customWidth="1"/>
    <col min="6407" max="6407" width="11.7109375" style="174" customWidth="1"/>
    <col min="6408" max="6655" width="9.140625" style="174"/>
    <col min="6656" max="6656" width="53.140625" style="174" customWidth="1"/>
    <col min="6657" max="6657" width="22.5703125" style="174" customWidth="1"/>
    <col min="6658" max="6658" width="13.5703125" style="174" customWidth="1"/>
    <col min="6659" max="6659" width="14.85546875" style="174" customWidth="1"/>
    <col min="6660" max="6660" width="15" style="174" customWidth="1"/>
    <col min="6661" max="6662" width="16.42578125" style="174" customWidth="1"/>
    <col min="6663" max="6663" width="11.7109375" style="174" customWidth="1"/>
    <col min="6664" max="6911" width="9.140625" style="174"/>
    <col min="6912" max="6912" width="53.140625" style="174" customWidth="1"/>
    <col min="6913" max="6913" width="22.5703125" style="174" customWidth="1"/>
    <col min="6914" max="6914" width="13.5703125" style="174" customWidth="1"/>
    <col min="6915" max="6915" width="14.85546875" style="174" customWidth="1"/>
    <col min="6916" max="6916" width="15" style="174" customWidth="1"/>
    <col min="6917" max="6918" width="16.42578125" style="174" customWidth="1"/>
    <col min="6919" max="6919" width="11.7109375" style="174" customWidth="1"/>
    <col min="6920" max="7167" width="9.140625" style="174"/>
    <col min="7168" max="7168" width="53.140625" style="174" customWidth="1"/>
    <col min="7169" max="7169" width="22.5703125" style="174" customWidth="1"/>
    <col min="7170" max="7170" width="13.5703125" style="174" customWidth="1"/>
    <col min="7171" max="7171" width="14.85546875" style="174" customWidth="1"/>
    <col min="7172" max="7172" width="15" style="174" customWidth="1"/>
    <col min="7173" max="7174" width="16.42578125" style="174" customWidth="1"/>
    <col min="7175" max="7175" width="11.7109375" style="174" customWidth="1"/>
    <col min="7176" max="7423" width="9.140625" style="174"/>
    <col min="7424" max="7424" width="53.140625" style="174" customWidth="1"/>
    <col min="7425" max="7425" width="22.5703125" style="174" customWidth="1"/>
    <col min="7426" max="7426" width="13.5703125" style="174" customWidth="1"/>
    <col min="7427" max="7427" width="14.85546875" style="174" customWidth="1"/>
    <col min="7428" max="7428" width="15" style="174" customWidth="1"/>
    <col min="7429" max="7430" width="16.42578125" style="174" customWidth="1"/>
    <col min="7431" max="7431" width="11.7109375" style="174" customWidth="1"/>
    <col min="7432" max="7679" width="9.140625" style="174"/>
    <col min="7680" max="7680" width="53.140625" style="174" customWidth="1"/>
    <col min="7681" max="7681" width="22.5703125" style="174" customWidth="1"/>
    <col min="7682" max="7682" width="13.5703125" style="174" customWidth="1"/>
    <col min="7683" max="7683" width="14.85546875" style="174" customWidth="1"/>
    <col min="7684" max="7684" width="15" style="174" customWidth="1"/>
    <col min="7685" max="7686" width="16.42578125" style="174" customWidth="1"/>
    <col min="7687" max="7687" width="11.7109375" style="174" customWidth="1"/>
    <col min="7688" max="7935" width="9.140625" style="174"/>
    <col min="7936" max="7936" width="53.140625" style="174" customWidth="1"/>
    <col min="7937" max="7937" width="22.5703125" style="174" customWidth="1"/>
    <col min="7938" max="7938" width="13.5703125" style="174" customWidth="1"/>
    <col min="7939" max="7939" width="14.85546875" style="174" customWidth="1"/>
    <col min="7940" max="7940" width="15" style="174" customWidth="1"/>
    <col min="7941" max="7942" width="16.42578125" style="174" customWidth="1"/>
    <col min="7943" max="7943" width="11.7109375" style="174" customWidth="1"/>
    <col min="7944" max="8191" width="9.140625" style="174"/>
    <col min="8192" max="8192" width="53.140625" style="174" customWidth="1"/>
    <col min="8193" max="8193" width="22.5703125" style="174" customWidth="1"/>
    <col min="8194" max="8194" width="13.5703125" style="174" customWidth="1"/>
    <col min="8195" max="8195" width="14.85546875" style="174" customWidth="1"/>
    <col min="8196" max="8196" width="15" style="174" customWidth="1"/>
    <col min="8197" max="8198" width="16.42578125" style="174" customWidth="1"/>
    <col min="8199" max="8199" width="11.7109375" style="174" customWidth="1"/>
    <col min="8200" max="8447" width="9.140625" style="174"/>
    <col min="8448" max="8448" width="53.140625" style="174" customWidth="1"/>
    <col min="8449" max="8449" width="22.5703125" style="174" customWidth="1"/>
    <col min="8450" max="8450" width="13.5703125" style="174" customWidth="1"/>
    <col min="8451" max="8451" width="14.85546875" style="174" customWidth="1"/>
    <col min="8452" max="8452" width="15" style="174" customWidth="1"/>
    <col min="8453" max="8454" width="16.42578125" style="174" customWidth="1"/>
    <col min="8455" max="8455" width="11.7109375" style="174" customWidth="1"/>
    <col min="8456" max="8703" width="9.140625" style="174"/>
    <col min="8704" max="8704" width="53.140625" style="174" customWidth="1"/>
    <col min="8705" max="8705" width="22.5703125" style="174" customWidth="1"/>
    <col min="8706" max="8706" width="13.5703125" style="174" customWidth="1"/>
    <col min="8707" max="8707" width="14.85546875" style="174" customWidth="1"/>
    <col min="8708" max="8708" width="15" style="174" customWidth="1"/>
    <col min="8709" max="8710" width="16.42578125" style="174" customWidth="1"/>
    <col min="8711" max="8711" width="11.7109375" style="174" customWidth="1"/>
    <col min="8712" max="8959" width="9.140625" style="174"/>
    <col min="8960" max="8960" width="53.140625" style="174" customWidth="1"/>
    <col min="8961" max="8961" width="22.5703125" style="174" customWidth="1"/>
    <col min="8962" max="8962" width="13.5703125" style="174" customWidth="1"/>
    <col min="8963" max="8963" width="14.85546875" style="174" customWidth="1"/>
    <col min="8964" max="8964" width="15" style="174" customWidth="1"/>
    <col min="8965" max="8966" width="16.42578125" style="174" customWidth="1"/>
    <col min="8967" max="8967" width="11.7109375" style="174" customWidth="1"/>
    <col min="8968" max="9215" width="9.140625" style="174"/>
    <col min="9216" max="9216" width="53.140625" style="174" customWidth="1"/>
    <col min="9217" max="9217" width="22.5703125" style="174" customWidth="1"/>
    <col min="9218" max="9218" width="13.5703125" style="174" customWidth="1"/>
    <col min="9219" max="9219" width="14.85546875" style="174" customWidth="1"/>
    <col min="9220" max="9220" width="15" style="174" customWidth="1"/>
    <col min="9221" max="9222" width="16.42578125" style="174" customWidth="1"/>
    <col min="9223" max="9223" width="11.7109375" style="174" customWidth="1"/>
    <col min="9224" max="9471" width="9.140625" style="174"/>
    <col min="9472" max="9472" width="53.140625" style="174" customWidth="1"/>
    <col min="9473" max="9473" width="22.5703125" style="174" customWidth="1"/>
    <col min="9474" max="9474" width="13.5703125" style="174" customWidth="1"/>
    <col min="9475" max="9475" width="14.85546875" style="174" customWidth="1"/>
    <col min="9476" max="9476" width="15" style="174" customWidth="1"/>
    <col min="9477" max="9478" width="16.42578125" style="174" customWidth="1"/>
    <col min="9479" max="9479" width="11.7109375" style="174" customWidth="1"/>
    <col min="9480" max="9727" width="9.140625" style="174"/>
    <col min="9728" max="9728" width="53.140625" style="174" customWidth="1"/>
    <col min="9729" max="9729" width="22.5703125" style="174" customWidth="1"/>
    <col min="9730" max="9730" width="13.5703125" style="174" customWidth="1"/>
    <col min="9731" max="9731" width="14.85546875" style="174" customWidth="1"/>
    <col min="9732" max="9732" width="15" style="174" customWidth="1"/>
    <col min="9733" max="9734" width="16.42578125" style="174" customWidth="1"/>
    <col min="9735" max="9735" width="11.7109375" style="174" customWidth="1"/>
    <col min="9736" max="9983" width="9.140625" style="174"/>
    <col min="9984" max="9984" width="53.140625" style="174" customWidth="1"/>
    <col min="9985" max="9985" width="22.5703125" style="174" customWidth="1"/>
    <col min="9986" max="9986" width="13.5703125" style="174" customWidth="1"/>
    <col min="9987" max="9987" width="14.85546875" style="174" customWidth="1"/>
    <col min="9988" max="9988" width="15" style="174" customWidth="1"/>
    <col min="9989" max="9990" width="16.42578125" style="174" customWidth="1"/>
    <col min="9991" max="9991" width="11.7109375" style="174" customWidth="1"/>
    <col min="9992" max="10239" width="9.140625" style="174"/>
    <col min="10240" max="10240" width="53.140625" style="174" customWidth="1"/>
    <col min="10241" max="10241" width="22.5703125" style="174" customWidth="1"/>
    <col min="10242" max="10242" width="13.5703125" style="174" customWidth="1"/>
    <col min="10243" max="10243" width="14.85546875" style="174" customWidth="1"/>
    <col min="10244" max="10244" width="15" style="174" customWidth="1"/>
    <col min="10245" max="10246" width="16.42578125" style="174" customWidth="1"/>
    <col min="10247" max="10247" width="11.7109375" style="174" customWidth="1"/>
    <col min="10248" max="10495" width="9.140625" style="174"/>
    <col min="10496" max="10496" width="53.140625" style="174" customWidth="1"/>
    <col min="10497" max="10497" width="22.5703125" style="174" customWidth="1"/>
    <col min="10498" max="10498" width="13.5703125" style="174" customWidth="1"/>
    <col min="10499" max="10499" width="14.85546875" style="174" customWidth="1"/>
    <col min="10500" max="10500" width="15" style="174" customWidth="1"/>
    <col min="10501" max="10502" width="16.42578125" style="174" customWidth="1"/>
    <col min="10503" max="10503" width="11.7109375" style="174" customWidth="1"/>
    <col min="10504" max="10751" width="9.140625" style="174"/>
    <col min="10752" max="10752" width="53.140625" style="174" customWidth="1"/>
    <col min="10753" max="10753" width="22.5703125" style="174" customWidth="1"/>
    <col min="10754" max="10754" width="13.5703125" style="174" customWidth="1"/>
    <col min="10755" max="10755" width="14.85546875" style="174" customWidth="1"/>
    <col min="10756" max="10756" width="15" style="174" customWidth="1"/>
    <col min="10757" max="10758" width="16.42578125" style="174" customWidth="1"/>
    <col min="10759" max="10759" width="11.7109375" style="174" customWidth="1"/>
    <col min="10760" max="11007" width="9.140625" style="174"/>
    <col min="11008" max="11008" width="53.140625" style="174" customWidth="1"/>
    <col min="11009" max="11009" width="22.5703125" style="174" customWidth="1"/>
    <col min="11010" max="11010" width="13.5703125" style="174" customWidth="1"/>
    <col min="11011" max="11011" width="14.85546875" style="174" customWidth="1"/>
    <col min="11012" max="11012" width="15" style="174" customWidth="1"/>
    <col min="11013" max="11014" width="16.42578125" style="174" customWidth="1"/>
    <col min="11015" max="11015" width="11.7109375" style="174" customWidth="1"/>
    <col min="11016" max="11263" width="9.140625" style="174"/>
    <col min="11264" max="11264" width="53.140625" style="174" customWidth="1"/>
    <col min="11265" max="11265" width="22.5703125" style="174" customWidth="1"/>
    <col min="11266" max="11266" width="13.5703125" style="174" customWidth="1"/>
    <col min="11267" max="11267" width="14.85546875" style="174" customWidth="1"/>
    <col min="11268" max="11268" width="15" style="174" customWidth="1"/>
    <col min="11269" max="11270" width="16.42578125" style="174" customWidth="1"/>
    <col min="11271" max="11271" width="11.7109375" style="174" customWidth="1"/>
    <col min="11272" max="11519" width="9.140625" style="174"/>
    <col min="11520" max="11520" width="53.140625" style="174" customWidth="1"/>
    <col min="11521" max="11521" width="22.5703125" style="174" customWidth="1"/>
    <col min="11522" max="11522" width="13.5703125" style="174" customWidth="1"/>
    <col min="11523" max="11523" width="14.85546875" style="174" customWidth="1"/>
    <col min="11524" max="11524" width="15" style="174" customWidth="1"/>
    <col min="11525" max="11526" width="16.42578125" style="174" customWidth="1"/>
    <col min="11527" max="11527" width="11.7109375" style="174" customWidth="1"/>
    <col min="11528" max="11775" width="9.140625" style="174"/>
    <col min="11776" max="11776" width="53.140625" style="174" customWidth="1"/>
    <col min="11777" max="11777" width="22.5703125" style="174" customWidth="1"/>
    <col min="11778" max="11778" width="13.5703125" style="174" customWidth="1"/>
    <col min="11779" max="11779" width="14.85546875" style="174" customWidth="1"/>
    <col min="11780" max="11780" width="15" style="174" customWidth="1"/>
    <col min="11781" max="11782" width="16.42578125" style="174" customWidth="1"/>
    <col min="11783" max="11783" width="11.7109375" style="174" customWidth="1"/>
    <col min="11784" max="12031" width="9.140625" style="174"/>
    <col min="12032" max="12032" width="53.140625" style="174" customWidth="1"/>
    <col min="12033" max="12033" width="22.5703125" style="174" customWidth="1"/>
    <col min="12034" max="12034" width="13.5703125" style="174" customWidth="1"/>
    <col min="12035" max="12035" width="14.85546875" style="174" customWidth="1"/>
    <col min="12036" max="12036" width="15" style="174" customWidth="1"/>
    <col min="12037" max="12038" width="16.42578125" style="174" customWidth="1"/>
    <col min="12039" max="12039" width="11.7109375" style="174" customWidth="1"/>
    <col min="12040" max="12287" width="9.140625" style="174"/>
    <col min="12288" max="12288" width="53.140625" style="174" customWidth="1"/>
    <col min="12289" max="12289" width="22.5703125" style="174" customWidth="1"/>
    <col min="12290" max="12290" width="13.5703125" style="174" customWidth="1"/>
    <col min="12291" max="12291" width="14.85546875" style="174" customWidth="1"/>
    <col min="12292" max="12292" width="15" style="174" customWidth="1"/>
    <col min="12293" max="12294" width="16.42578125" style="174" customWidth="1"/>
    <col min="12295" max="12295" width="11.7109375" style="174" customWidth="1"/>
    <col min="12296" max="12543" width="9.140625" style="174"/>
    <col min="12544" max="12544" width="53.140625" style="174" customWidth="1"/>
    <col min="12545" max="12545" width="22.5703125" style="174" customWidth="1"/>
    <col min="12546" max="12546" width="13.5703125" style="174" customWidth="1"/>
    <col min="12547" max="12547" width="14.85546875" style="174" customWidth="1"/>
    <col min="12548" max="12548" width="15" style="174" customWidth="1"/>
    <col min="12549" max="12550" width="16.42578125" style="174" customWidth="1"/>
    <col min="12551" max="12551" width="11.7109375" style="174" customWidth="1"/>
    <col min="12552" max="12799" width="9.140625" style="174"/>
    <col min="12800" max="12800" width="53.140625" style="174" customWidth="1"/>
    <col min="12801" max="12801" width="22.5703125" style="174" customWidth="1"/>
    <col min="12802" max="12802" width="13.5703125" style="174" customWidth="1"/>
    <col min="12803" max="12803" width="14.85546875" style="174" customWidth="1"/>
    <col min="12804" max="12804" width="15" style="174" customWidth="1"/>
    <col min="12805" max="12806" width="16.42578125" style="174" customWidth="1"/>
    <col min="12807" max="12807" width="11.7109375" style="174" customWidth="1"/>
    <col min="12808" max="13055" width="9.140625" style="174"/>
    <col min="13056" max="13056" width="53.140625" style="174" customWidth="1"/>
    <col min="13057" max="13057" width="22.5703125" style="174" customWidth="1"/>
    <col min="13058" max="13058" width="13.5703125" style="174" customWidth="1"/>
    <col min="13059" max="13059" width="14.85546875" style="174" customWidth="1"/>
    <col min="13060" max="13060" width="15" style="174" customWidth="1"/>
    <col min="13061" max="13062" width="16.42578125" style="174" customWidth="1"/>
    <col min="13063" max="13063" width="11.7109375" style="174" customWidth="1"/>
    <col min="13064" max="13311" width="9.140625" style="174"/>
    <col min="13312" max="13312" width="53.140625" style="174" customWidth="1"/>
    <col min="13313" max="13313" width="22.5703125" style="174" customWidth="1"/>
    <col min="13314" max="13314" width="13.5703125" style="174" customWidth="1"/>
    <col min="13315" max="13315" width="14.85546875" style="174" customWidth="1"/>
    <col min="13316" max="13316" width="15" style="174" customWidth="1"/>
    <col min="13317" max="13318" width="16.42578125" style="174" customWidth="1"/>
    <col min="13319" max="13319" width="11.7109375" style="174" customWidth="1"/>
    <col min="13320" max="13567" width="9.140625" style="174"/>
    <col min="13568" max="13568" width="53.140625" style="174" customWidth="1"/>
    <col min="13569" max="13569" width="22.5703125" style="174" customWidth="1"/>
    <col min="13570" max="13570" width="13.5703125" style="174" customWidth="1"/>
    <col min="13571" max="13571" width="14.85546875" style="174" customWidth="1"/>
    <col min="13572" max="13572" width="15" style="174" customWidth="1"/>
    <col min="13573" max="13574" width="16.42578125" style="174" customWidth="1"/>
    <col min="13575" max="13575" width="11.7109375" style="174" customWidth="1"/>
    <col min="13576" max="13823" width="9.140625" style="174"/>
    <col min="13824" max="13824" width="53.140625" style="174" customWidth="1"/>
    <col min="13825" max="13825" width="22.5703125" style="174" customWidth="1"/>
    <col min="13826" max="13826" width="13.5703125" style="174" customWidth="1"/>
    <col min="13827" max="13827" width="14.85546875" style="174" customWidth="1"/>
    <col min="13828" max="13828" width="15" style="174" customWidth="1"/>
    <col min="13829" max="13830" width="16.42578125" style="174" customWidth="1"/>
    <col min="13831" max="13831" width="11.7109375" style="174" customWidth="1"/>
    <col min="13832" max="14079" width="9.140625" style="174"/>
    <col min="14080" max="14080" width="53.140625" style="174" customWidth="1"/>
    <col min="14081" max="14081" width="22.5703125" style="174" customWidth="1"/>
    <col min="14082" max="14082" width="13.5703125" style="174" customWidth="1"/>
    <col min="14083" max="14083" width="14.85546875" style="174" customWidth="1"/>
    <col min="14084" max="14084" width="15" style="174" customWidth="1"/>
    <col min="14085" max="14086" width="16.42578125" style="174" customWidth="1"/>
    <col min="14087" max="14087" width="11.7109375" style="174" customWidth="1"/>
    <col min="14088" max="14335" width="9.140625" style="174"/>
    <col min="14336" max="14336" width="53.140625" style="174" customWidth="1"/>
    <col min="14337" max="14337" width="22.5703125" style="174" customWidth="1"/>
    <col min="14338" max="14338" width="13.5703125" style="174" customWidth="1"/>
    <col min="14339" max="14339" width="14.85546875" style="174" customWidth="1"/>
    <col min="14340" max="14340" width="15" style="174" customWidth="1"/>
    <col min="14341" max="14342" width="16.42578125" style="174" customWidth="1"/>
    <col min="14343" max="14343" width="11.7109375" style="174" customWidth="1"/>
    <col min="14344" max="14591" width="9.140625" style="174"/>
    <col min="14592" max="14592" width="53.140625" style="174" customWidth="1"/>
    <col min="14593" max="14593" width="22.5703125" style="174" customWidth="1"/>
    <col min="14594" max="14594" width="13.5703125" style="174" customWidth="1"/>
    <col min="14595" max="14595" width="14.85546875" style="174" customWidth="1"/>
    <col min="14596" max="14596" width="15" style="174" customWidth="1"/>
    <col min="14597" max="14598" width="16.42578125" style="174" customWidth="1"/>
    <col min="14599" max="14599" width="11.7109375" style="174" customWidth="1"/>
    <col min="14600" max="14847" width="9.140625" style="174"/>
    <col min="14848" max="14848" width="53.140625" style="174" customWidth="1"/>
    <col min="14849" max="14849" width="22.5703125" style="174" customWidth="1"/>
    <col min="14850" max="14850" width="13.5703125" style="174" customWidth="1"/>
    <col min="14851" max="14851" width="14.85546875" style="174" customWidth="1"/>
    <col min="14852" max="14852" width="15" style="174" customWidth="1"/>
    <col min="14853" max="14854" width="16.42578125" style="174" customWidth="1"/>
    <col min="14855" max="14855" width="11.7109375" style="174" customWidth="1"/>
    <col min="14856" max="15103" width="9.140625" style="174"/>
    <col min="15104" max="15104" width="53.140625" style="174" customWidth="1"/>
    <col min="15105" max="15105" width="22.5703125" style="174" customWidth="1"/>
    <col min="15106" max="15106" width="13.5703125" style="174" customWidth="1"/>
    <col min="15107" max="15107" width="14.85546875" style="174" customWidth="1"/>
    <col min="15108" max="15108" width="15" style="174" customWidth="1"/>
    <col min="15109" max="15110" width="16.42578125" style="174" customWidth="1"/>
    <col min="15111" max="15111" width="11.7109375" style="174" customWidth="1"/>
    <col min="15112" max="15359" width="9.140625" style="174"/>
    <col min="15360" max="15360" width="53.140625" style="174" customWidth="1"/>
    <col min="15361" max="15361" width="22.5703125" style="174" customWidth="1"/>
    <col min="15362" max="15362" width="13.5703125" style="174" customWidth="1"/>
    <col min="15363" max="15363" width="14.85546875" style="174" customWidth="1"/>
    <col min="15364" max="15364" width="15" style="174" customWidth="1"/>
    <col min="15365" max="15366" width="16.42578125" style="174" customWidth="1"/>
    <col min="15367" max="15367" width="11.7109375" style="174" customWidth="1"/>
    <col min="15368" max="15615" width="9.140625" style="174"/>
    <col min="15616" max="15616" width="53.140625" style="174" customWidth="1"/>
    <col min="15617" max="15617" width="22.5703125" style="174" customWidth="1"/>
    <col min="15618" max="15618" width="13.5703125" style="174" customWidth="1"/>
    <col min="15619" max="15619" width="14.85546875" style="174" customWidth="1"/>
    <col min="15620" max="15620" width="15" style="174" customWidth="1"/>
    <col min="15621" max="15622" width="16.42578125" style="174" customWidth="1"/>
    <col min="15623" max="15623" width="11.7109375" style="174" customWidth="1"/>
    <col min="15624" max="15871" width="9.140625" style="174"/>
    <col min="15872" max="15872" width="53.140625" style="174" customWidth="1"/>
    <col min="15873" max="15873" width="22.5703125" style="174" customWidth="1"/>
    <col min="15874" max="15874" width="13.5703125" style="174" customWidth="1"/>
    <col min="15875" max="15875" width="14.85546875" style="174" customWidth="1"/>
    <col min="15876" max="15876" width="15" style="174" customWidth="1"/>
    <col min="15877" max="15878" width="16.42578125" style="174" customWidth="1"/>
    <col min="15879" max="15879" width="11.7109375" style="174" customWidth="1"/>
    <col min="15880" max="16127" width="9.140625" style="174"/>
    <col min="16128" max="16128" width="53.140625" style="174" customWidth="1"/>
    <col min="16129" max="16129" width="22.5703125" style="174" customWidth="1"/>
    <col min="16130" max="16130" width="13.5703125" style="174" customWidth="1"/>
    <col min="16131" max="16131" width="14.85546875" style="174" customWidth="1"/>
    <col min="16132" max="16132" width="15" style="174" customWidth="1"/>
    <col min="16133" max="16134" width="16.42578125" style="174" customWidth="1"/>
    <col min="16135" max="16135" width="11.7109375" style="174" customWidth="1"/>
    <col min="16136" max="16384" width="9.140625" style="174"/>
  </cols>
  <sheetData>
    <row r="1" spans="1:9" ht="18">
      <c r="G1" s="163" t="s">
        <v>331</v>
      </c>
    </row>
    <row r="2" spans="1:9" ht="18">
      <c r="G2" s="163" t="s">
        <v>1</v>
      </c>
    </row>
    <row r="3" spans="1:9" ht="18">
      <c r="G3" s="163" t="s">
        <v>2</v>
      </c>
    </row>
    <row r="4" spans="1:9" ht="18">
      <c r="G4" s="163" t="s">
        <v>332</v>
      </c>
    </row>
    <row r="8" spans="1:9">
      <c r="A8" s="176"/>
    </row>
    <row r="9" spans="1:9" s="167" customFormat="1" ht="38.25">
      <c r="A9" s="164" t="s">
        <v>333</v>
      </c>
      <c r="B9" s="79" t="s">
        <v>334</v>
      </c>
      <c r="C9" s="165" t="s">
        <v>335</v>
      </c>
      <c r="D9" s="79" t="s">
        <v>323</v>
      </c>
      <c r="E9" s="79" t="s">
        <v>336</v>
      </c>
      <c r="F9" s="79" t="s">
        <v>337</v>
      </c>
      <c r="G9" s="166" t="s">
        <v>338</v>
      </c>
    </row>
    <row r="10" spans="1:9" ht="15">
      <c r="A10" s="168" t="s">
        <v>101</v>
      </c>
      <c r="B10" s="381">
        <v>2681282412</v>
      </c>
      <c r="C10" s="170">
        <f>B10/$B$28</f>
        <v>0.18614360682142264</v>
      </c>
      <c r="D10" s="348">
        <v>162803</v>
      </c>
      <c r="E10" s="172">
        <f>B10/D10</f>
        <v>16469.490193669651</v>
      </c>
      <c r="F10" s="173">
        <v>11241.730919993492</v>
      </c>
      <c r="G10" s="170">
        <f>(E10-F10)/F10</f>
        <v>0.46503152502774781</v>
      </c>
      <c r="I10" s="379"/>
    </row>
    <row r="11" spans="1:9" ht="15">
      <c r="A11" s="175" t="s">
        <v>339</v>
      </c>
      <c r="B11" s="381">
        <v>4167843</v>
      </c>
      <c r="C11" s="170">
        <f>B11/$B$28</f>
        <v>2.8934562253243862E-4</v>
      </c>
      <c r="D11" s="348">
        <v>9275</v>
      </c>
      <c r="E11" s="172">
        <f>B11/D11</f>
        <v>449.36312668463614</v>
      </c>
      <c r="F11" s="172">
        <v>374.84144447424893</v>
      </c>
      <c r="G11" s="170">
        <f>(E11-F11)/F11</f>
        <v>0.19880854507673509</v>
      </c>
      <c r="I11" s="379"/>
    </row>
    <row r="12" spans="1:9">
      <c r="A12" s="176" t="s">
        <v>340</v>
      </c>
      <c r="B12" s="177">
        <f>B10+B11</f>
        <v>2685450255</v>
      </c>
      <c r="C12" s="178">
        <f>B12/$B$28</f>
        <v>0.18643295244395508</v>
      </c>
      <c r="D12" s="179"/>
      <c r="E12" s="180"/>
      <c r="F12" s="181"/>
      <c r="G12" s="178"/>
      <c r="I12" s="177"/>
    </row>
    <row r="13" spans="1:9" ht="17.25" customHeight="1">
      <c r="A13" s="176"/>
      <c r="B13" s="177"/>
      <c r="C13" s="178"/>
      <c r="D13" s="179"/>
      <c r="E13" s="180"/>
      <c r="F13" s="181"/>
      <c r="G13" s="178"/>
      <c r="I13" s="177"/>
    </row>
    <row r="14" spans="1:9" ht="15">
      <c r="A14" s="175" t="s">
        <v>103</v>
      </c>
      <c r="B14" s="381">
        <v>6572084924</v>
      </c>
      <c r="C14" s="170">
        <f>B14/$B$28</f>
        <v>0.45625615064455033</v>
      </c>
      <c r="D14" s="348">
        <v>380029</v>
      </c>
      <c r="E14" s="172">
        <f>B14/D14</f>
        <v>17293.640548484458</v>
      </c>
      <c r="F14" s="173">
        <v>15595.340743464774</v>
      </c>
      <c r="G14" s="170">
        <f>(E14-F14)/F14</f>
        <v>0.1088978966831075</v>
      </c>
      <c r="I14" s="182"/>
    </row>
    <row r="15" spans="1:9" ht="15" customHeight="1">
      <c r="A15" s="175" t="s">
        <v>102</v>
      </c>
      <c r="B15" s="381">
        <v>29398794</v>
      </c>
      <c r="C15" s="170">
        <f>B15/$B$28</f>
        <v>2.0409627597855586E-3</v>
      </c>
      <c r="D15" s="348">
        <v>2058</v>
      </c>
      <c r="E15" s="172">
        <f>B15/D15</f>
        <v>14285.128279883382</v>
      </c>
      <c r="F15" s="172">
        <v>14331.435071647902</v>
      </c>
      <c r="G15" s="170">
        <f>(E15-F15)/F15</f>
        <v>-3.2311343234656068E-3</v>
      </c>
      <c r="I15" s="172"/>
    </row>
    <row r="16" spans="1:9">
      <c r="A16" s="176" t="s">
        <v>341</v>
      </c>
      <c r="B16" s="177">
        <f>B14+B15</f>
        <v>6601483718</v>
      </c>
      <c r="C16" s="178">
        <f>B16/$B$28</f>
        <v>0.45829711340433588</v>
      </c>
      <c r="D16" s="179"/>
      <c r="E16" s="180"/>
      <c r="F16" s="180"/>
      <c r="G16" s="178"/>
      <c r="I16" s="177"/>
    </row>
    <row r="17" spans="1:10" ht="15.75" customHeight="1">
      <c r="B17" s="172"/>
      <c r="C17" s="178"/>
      <c r="D17" s="184"/>
      <c r="E17" s="172"/>
      <c r="F17" s="180"/>
      <c r="G17" s="178"/>
      <c r="I17" s="172"/>
    </row>
    <row r="18" spans="1:10" ht="15">
      <c r="A18" s="175" t="s">
        <v>342</v>
      </c>
      <c r="B18" s="381">
        <v>1509292900</v>
      </c>
      <c r="C18" s="170">
        <f>B18/$B$28</f>
        <v>0.10478016895892903</v>
      </c>
      <c r="D18" s="380">
        <v>391415</v>
      </c>
      <c r="E18" s="172">
        <f t="shared" ref="E18:E23" si="0">B18/D18</f>
        <v>3855.9914668574274</v>
      </c>
      <c r="F18" s="172">
        <v>3116.1212887216084</v>
      </c>
      <c r="G18" s="170">
        <f t="shared" ref="G18:G23" si="1">(E18-F18)/F18</f>
        <v>0.23743304883981312</v>
      </c>
      <c r="I18" s="169"/>
      <c r="J18" s="373"/>
    </row>
    <row r="19" spans="1:10" ht="15">
      <c r="A19" s="175" t="s">
        <v>343</v>
      </c>
      <c r="B19" s="381">
        <v>153314424</v>
      </c>
      <c r="C19" s="170">
        <f t="shared" ref="C19:C23" si="2">B19/$B$28</f>
        <v>1.0643600887913064E-2</v>
      </c>
      <c r="D19" s="380">
        <v>83648</v>
      </c>
      <c r="E19" s="172">
        <f t="shared" si="0"/>
        <v>1832.8522379495028</v>
      </c>
      <c r="F19" s="172">
        <v>2335.9962039091888</v>
      </c>
      <c r="G19" s="170">
        <f t="shared" si="1"/>
        <v>-0.21538732174208861</v>
      </c>
      <c r="I19" s="172"/>
      <c r="J19" s="373"/>
    </row>
    <row r="20" spans="1:10" ht="15">
      <c r="A20" s="175" t="s">
        <v>344</v>
      </c>
      <c r="B20" s="381">
        <v>1518529368</v>
      </c>
      <c r="C20" s="170">
        <f t="shared" si="2"/>
        <v>0.10542139550788035</v>
      </c>
      <c r="D20" s="380">
        <v>721567</v>
      </c>
      <c r="E20" s="172">
        <f t="shared" si="0"/>
        <v>2104.4883815362955</v>
      </c>
      <c r="F20" s="172">
        <v>1730.2770620517108</v>
      </c>
      <c r="G20" s="170">
        <f t="shared" si="1"/>
        <v>0.21627248473192848</v>
      </c>
      <c r="I20" s="172"/>
      <c r="J20" s="373"/>
    </row>
    <row r="21" spans="1:10" ht="15">
      <c r="A21" s="175" t="s">
        <v>345</v>
      </c>
      <c r="B21" s="381">
        <v>1347441612</v>
      </c>
      <c r="C21" s="170">
        <f t="shared" si="2"/>
        <v>9.3543910375283479E-2</v>
      </c>
      <c r="D21" s="380">
        <v>774985</v>
      </c>
      <c r="E21" s="172">
        <f t="shared" si="0"/>
        <v>1738.6679897030265</v>
      </c>
      <c r="F21" s="172">
        <v>1620.7741799155481</v>
      </c>
      <c r="G21" s="170">
        <f t="shared" si="1"/>
        <v>7.2739195409456336E-2</v>
      </c>
      <c r="I21" s="169"/>
      <c r="J21" s="373"/>
    </row>
    <row r="22" spans="1:10" ht="15">
      <c r="A22" s="175" t="s">
        <v>346</v>
      </c>
      <c r="B22" s="381">
        <v>23933930</v>
      </c>
      <c r="C22" s="170">
        <f t="shared" si="2"/>
        <v>1.6615735946622291E-3</v>
      </c>
      <c r="D22" s="380">
        <v>1480</v>
      </c>
      <c r="E22" s="172">
        <f t="shared" si="0"/>
        <v>16171.574324324325</v>
      </c>
      <c r="F22" s="172">
        <v>17450.538587328767</v>
      </c>
      <c r="G22" s="170">
        <f t="shared" si="1"/>
        <v>-7.3290818882411277E-2</v>
      </c>
      <c r="I22" s="169"/>
      <c r="J22" s="373"/>
    </row>
    <row r="23" spans="1:10" ht="15">
      <c r="A23" s="175" t="s">
        <v>347</v>
      </c>
      <c r="B23" s="381">
        <v>428515394</v>
      </c>
      <c r="C23" s="170">
        <f t="shared" si="2"/>
        <v>2.9748974095632492E-2</v>
      </c>
      <c r="D23" s="380">
        <v>284596</v>
      </c>
      <c r="E23" s="172">
        <f t="shared" si="0"/>
        <v>1505.6971777537281</v>
      </c>
      <c r="F23" s="172">
        <v>1138.4160732085033</v>
      </c>
      <c r="G23" s="170">
        <f t="shared" si="1"/>
        <v>0.32262466525976075</v>
      </c>
      <c r="I23" s="172"/>
      <c r="J23" s="373"/>
    </row>
    <row r="24" spans="1:10" ht="17.25" customHeight="1">
      <c r="A24" s="176" t="s">
        <v>348</v>
      </c>
      <c r="B24" s="177">
        <f>B18+B19+B20+B21+B22+B23</f>
        <v>4981027628</v>
      </c>
      <c r="C24" s="178">
        <f>B24/$B$28</f>
        <v>0.34579962342030063</v>
      </c>
      <c r="D24" s="179"/>
      <c r="E24" s="180"/>
      <c r="F24" s="180"/>
      <c r="G24" s="170"/>
      <c r="I24" s="177"/>
    </row>
    <row r="25" spans="1:10" ht="13.5" customHeight="1">
      <c r="A25" s="176"/>
      <c r="B25" s="177"/>
      <c r="C25" s="178"/>
      <c r="D25" s="184"/>
      <c r="E25" s="172"/>
      <c r="F25" s="180"/>
      <c r="G25" s="178"/>
      <c r="I25" s="177"/>
    </row>
    <row r="26" spans="1:10" s="152" customFormat="1" ht="14.25" customHeight="1">
      <c r="A26" s="176" t="s">
        <v>110</v>
      </c>
      <c r="B26" s="381">
        <v>136413912</v>
      </c>
      <c r="C26" s="178">
        <f>B26/$B$28</f>
        <v>9.4703107314083809E-3</v>
      </c>
      <c r="D26" s="380">
        <v>39784</v>
      </c>
      <c r="E26" s="180">
        <f>B26/D26</f>
        <v>3428.8636637844361</v>
      </c>
      <c r="F26" s="180">
        <v>2892.7666637885545</v>
      </c>
      <c r="G26" s="178">
        <f>(E26-F26)/F26</f>
        <v>0.18532327778341245</v>
      </c>
      <c r="I26" s="180"/>
    </row>
    <row r="27" spans="1:10" ht="14.25" customHeight="1">
      <c r="A27" s="176"/>
      <c r="B27" s="177"/>
      <c r="C27" s="178"/>
      <c r="D27" s="186"/>
      <c r="E27" s="180"/>
      <c r="F27" s="180"/>
      <c r="G27" s="178"/>
    </row>
    <row r="28" spans="1:10">
      <c r="A28" s="176" t="s">
        <v>349</v>
      </c>
      <c r="B28" s="187">
        <f>SUM(B12,B16,B24,B26)</f>
        <v>14404375513</v>
      </c>
      <c r="C28" s="188">
        <f>SUM(C12,C16,C24,C26)</f>
        <v>0.99999999999999989</v>
      </c>
      <c r="D28" s="189"/>
      <c r="E28" s="190">
        <f>B28/D29</f>
        <v>6249.5311077877177</v>
      </c>
      <c r="F28" s="187">
        <v>5243</v>
      </c>
      <c r="G28" s="188">
        <f>(E28-F28)/F28</f>
        <v>0.19197617924617924</v>
      </c>
      <c r="I28" s="180"/>
      <c r="J28" s="373"/>
    </row>
    <row r="29" spans="1:10" ht="15">
      <c r="A29" s="191" t="s">
        <v>350</v>
      </c>
      <c r="B29" s="172"/>
      <c r="C29" s="178"/>
      <c r="D29" s="384">
        <v>2304873</v>
      </c>
      <c r="E29" s="194"/>
      <c r="F29" s="193"/>
      <c r="G29" s="195"/>
    </row>
    <row r="30" spans="1:10">
      <c r="A30" s="191"/>
      <c r="B30" s="192"/>
      <c r="C30" s="178"/>
      <c r="D30" s="193"/>
      <c r="E30" s="194"/>
      <c r="F30" s="193"/>
      <c r="G30" s="195"/>
    </row>
    <row r="31" spans="1:10">
      <c r="A31" s="183" t="s">
        <v>351</v>
      </c>
      <c r="B31" s="147"/>
      <c r="C31" s="147"/>
      <c r="D31" s="147"/>
      <c r="E31" s="147"/>
      <c r="F31" s="147"/>
      <c r="G31" s="195"/>
    </row>
    <row r="32" spans="1:10">
      <c r="A32" s="183" t="s">
        <v>352</v>
      </c>
      <c r="B32" s="147"/>
      <c r="C32" s="147"/>
      <c r="D32" s="147"/>
      <c r="E32" s="147"/>
      <c r="F32" s="147"/>
      <c r="G32" s="195"/>
    </row>
    <row r="33" spans="1:16" s="160" customFormat="1">
      <c r="A33" s="385" t="s">
        <v>353</v>
      </c>
      <c r="B33" s="158"/>
      <c r="C33" s="158"/>
      <c r="D33" s="158"/>
      <c r="E33" s="158"/>
      <c r="F33" s="158"/>
      <c r="G33" s="158"/>
      <c r="H33" s="158"/>
      <c r="I33" s="158"/>
      <c r="J33" s="158"/>
      <c r="K33" s="158"/>
      <c r="L33" s="158"/>
      <c r="M33" s="159"/>
      <c r="N33" s="159"/>
      <c r="O33" s="159"/>
      <c r="P33" s="159"/>
    </row>
    <row r="34" spans="1:16" s="160" customFormat="1">
      <c r="A34" s="385" t="s">
        <v>354</v>
      </c>
      <c r="B34" s="158"/>
      <c r="C34" s="158"/>
      <c r="D34" s="158"/>
      <c r="E34" s="158"/>
      <c r="F34" s="158"/>
      <c r="G34" s="158"/>
      <c r="H34" s="158"/>
      <c r="I34" s="158"/>
      <c r="J34" s="158"/>
      <c r="K34" s="158"/>
      <c r="L34" s="158"/>
      <c r="M34" s="159"/>
      <c r="N34" s="159"/>
      <c r="O34" s="159"/>
      <c r="P34" s="159"/>
    </row>
    <row r="35" spans="1:16">
      <c r="A35" s="183" t="s">
        <v>355</v>
      </c>
      <c r="B35" s="286"/>
      <c r="C35" s="174"/>
      <c r="D35" s="198"/>
      <c r="E35" s="199"/>
      <c r="F35" s="199"/>
      <c r="G35" s="195"/>
    </row>
    <row r="36" spans="1:16">
      <c r="A36" s="191"/>
      <c r="B36" s="286"/>
      <c r="C36" s="183"/>
      <c r="D36" s="179"/>
      <c r="F36" s="200"/>
      <c r="G36" s="178"/>
    </row>
    <row r="37" spans="1:16">
      <c r="B37" s="185"/>
      <c r="C37" s="378"/>
    </row>
    <row r="38" spans="1:16">
      <c r="A38" s="191"/>
      <c r="B38" s="185"/>
      <c r="C38" s="378"/>
      <c r="D38" s="202"/>
    </row>
    <row r="39" spans="1:16">
      <c r="B39" s="286"/>
      <c r="C39" s="183"/>
    </row>
    <row r="41" spans="1:16">
      <c r="B41" s="374"/>
    </row>
    <row r="43" spans="1:16">
      <c r="B43" s="375"/>
    </row>
    <row r="44" spans="1:16">
      <c r="B44" s="376"/>
    </row>
  </sheetData>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3"/>
  <sheetViews>
    <sheetView showGridLines="0" zoomScaleNormal="100" workbookViewId="0">
      <pane ySplit="10" topLeftCell="A11" activePane="bottomLeft" state="frozen"/>
      <selection pane="bottomLeft" activeCell="A11" sqref="A11"/>
    </sheetView>
  </sheetViews>
  <sheetFormatPr defaultColWidth="9.140625" defaultRowHeight="12.75"/>
  <cols>
    <col min="1" max="1" width="40.140625" style="10" customWidth="1"/>
    <col min="2" max="2" width="17.140625" style="10" customWidth="1"/>
    <col min="3" max="4" width="16.28515625" style="10" customWidth="1"/>
    <col min="5" max="5" width="17.85546875" style="10" customWidth="1"/>
    <col min="6" max="6" width="13.7109375" style="10" customWidth="1"/>
    <col min="7" max="7" width="14.28515625" style="10" customWidth="1"/>
    <col min="8" max="8" width="17.28515625" style="10" customWidth="1"/>
    <col min="9" max="9" width="16.7109375" style="10" customWidth="1"/>
    <col min="10" max="10" width="20.7109375" style="10" customWidth="1"/>
    <col min="11" max="11" width="15.7109375" style="10" customWidth="1"/>
    <col min="12" max="12" width="18.28515625" style="10" bestFit="1" customWidth="1"/>
    <col min="13" max="13" width="19.28515625" style="10" bestFit="1" customWidth="1"/>
    <col min="14" max="15" width="23.28515625" style="10" bestFit="1" customWidth="1"/>
    <col min="16" max="16" width="21.7109375" style="10" bestFit="1" customWidth="1"/>
    <col min="17" max="17" width="18.42578125" style="10" customWidth="1"/>
    <col min="18" max="18" width="10" style="10" bestFit="1" customWidth="1"/>
    <col min="19" max="16384" width="9.140625" style="10"/>
  </cols>
  <sheetData>
    <row r="1" spans="1:18" ht="18">
      <c r="L1" s="242" t="s">
        <v>356</v>
      </c>
    </row>
    <row r="2" spans="1:18" ht="18">
      <c r="L2" s="242" t="s">
        <v>1</v>
      </c>
    </row>
    <row r="3" spans="1:18" ht="18">
      <c r="L3" s="242" t="s">
        <v>2</v>
      </c>
    </row>
    <row r="4" spans="1:18" ht="18">
      <c r="L4" s="242" t="s">
        <v>357</v>
      </c>
    </row>
    <row r="5" spans="1:18" ht="18">
      <c r="K5" s="243"/>
    </row>
    <row r="9" spans="1:18" s="231" customFormat="1">
      <c r="A9" s="227"/>
      <c r="B9" s="228"/>
      <c r="C9" s="229"/>
      <c r="D9" s="230"/>
      <c r="E9" s="230"/>
      <c r="F9" s="230"/>
      <c r="G9" s="230"/>
      <c r="H9" s="230"/>
      <c r="I9" s="230"/>
      <c r="J9" s="230"/>
      <c r="K9" s="230"/>
      <c r="L9" s="230"/>
      <c r="M9" s="230"/>
      <c r="N9" s="230"/>
      <c r="O9" s="230"/>
      <c r="P9" s="230"/>
    </row>
    <row r="10" spans="1:18" s="208" customFormat="1" ht="51">
      <c r="A10" s="205" t="s">
        <v>287</v>
      </c>
      <c r="B10" s="206" t="s">
        <v>334</v>
      </c>
      <c r="C10" s="165" t="s">
        <v>335</v>
      </c>
      <c r="D10" s="207" t="s">
        <v>101</v>
      </c>
      <c r="E10" s="207" t="s">
        <v>358</v>
      </c>
      <c r="F10" s="207" t="s">
        <v>359</v>
      </c>
      <c r="G10" s="207" t="s">
        <v>102</v>
      </c>
      <c r="H10" s="207" t="s">
        <v>103</v>
      </c>
      <c r="I10" s="207" t="s">
        <v>360</v>
      </c>
      <c r="J10" s="207" t="s">
        <v>361</v>
      </c>
      <c r="K10" s="207" t="s">
        <v>362</v>
      </c>
      <c r="L10" s="207" t="s">
        <v>363</v>
      </c>
      <c r="M10" s="207" t="s">
        <v>364</v>
      </c>
      <c r="N10" s="207" t="s">
        <v>365</v>
      </c>
      <c r="O10" s="207" t="s">
        <v>366</v>
      </c>
      <c r="P10" s="207" t="s">
        <v>367</v>
      </c>
      <c r="Q10" s="207" t="s">
        <v>368</v>
      </c>
    </row>
    <row r="11" spans="1:18" s="88" customFormat="1">
      <c r="A11" s="128" t="s">
        <v>295</v>
      </c>
      <c r="B11" s="360">
        <v>1008851051</v>
      </c>
      <c r="C11" s="209">
        <f t="shared" ref="C11:C32" si="0">B11/$B$40</f>
        <v>6.7504860257386876E-2</v>
      </c>
      <c r="D11" s="356">
        <v>13879022</v>
      </c>
      <c r="E11" s="356">
        <v>139902</v>
      </c>
      <c r="F11" s="356">
        <v>13578</v>
      </c>
      <c r="G11" s="356">
        <v>1456230</v>
      </c>
      <c r="H11" s="356">
        <v>465258877</v>
      </c>
      <c r="I11" s="356">
        <v>169782630</v>
      </c>
      <c r="J11" s="356">
        <v>69458160</v>
      </c>
      <c r="K11" s="356">
        <v>11636292</v>
      </c>
      <c r="L11" s="356">
        <v>1033868</v>
      </c>
      <c r="M11" s="356">
        <v>0</v>
      </c>
      <c r="N11" s="356">
        <v>230402018</v>
      </c>
      <c r="O11" s="356" t="s">
        <v>369</v>
      </c>
      <c r="P11" s="356">
        <v>45287655</v>
      </c>
      <c r="Q11" s="356">
        <v>502819</v>
      </c>
      <c r="R11" s="87"/>
    </row>
    <row r="12" spans="1:18" s="88" customFormat="1">
      <c r="A12" s="128" t="s">
        <v>296</v>
      </c>
      <c r="B12" s="360">
        <v>1046571960</v>
      </c>
      <c r="C12" s="209">
        <f t="shared" si="0"/>
        <v>7.0028864854797562E-2</v>
      </c>
      <c r="D12" s="356">
        <v>19180980</v>
      </c>
      <c r="E12" s="356">
        <v>1311646</v>
      </c>
      <c r="F12" s="356">
        <v>0</v>
      </c>
      <c r="G12" s="356">
        <v>1321444</v>
      </c>
      <c r="H12" s="356">
        <v>410851551</v>
      </c>
      <c r="I12" s="356">
        <v>258309277</v>
      </c>
      <c r="J12" s="356">
        <v>135039163</v>
      </c>
      <c r="K12" s="356">
        <v>38989136</v>
      </c>
      <c r="L12" s="356">
        <v>11710615</v>
      </c>
      <c r="M12" s="356">
        <v>1289103</v>
      </c>
      <c r="N12" s="356">
        <v>113537572</v>
      </c>
      <c r="O12" s="356">
        <v>39494077</v>
      </c>
      <c r="P12" s="356">
        <v>14526418</v>
      </c>
      <c r="Q12" s="356">
        <v>1010978</v>
      </c>
      <c r="R12" s="87"/>
    </row>
    <row r="13" spans="1:18" s="88" customFormat="1">
      <c r="A13" s="128" t="s">
        <v>370</v>
      </c>
      <c r="B13" s="360">
        <v>0</v>
      </c>
      <c r="C13" s="209">
        <f t="shared" si="0"/>
        <v>0</v>
      </c>
      <c r="D13" s="356">
        <v>0</v>
      </c>
      <c r="E13" s="356">
        <v>0</v>
      </c>
      <c r="F13" s="356">
        <v>0</v>
      </c>
      <c r="G13" s="356">
        <v>0</v>
      </c>
      <c r="H13" s="356">
        <v>0</v>
      </c>
      <c r="I13" s="356">
        <v>0</v>
      </c>
      <c r="J13" s="356">
        <v>0</v>
      </c>
      <c r="K13" s="356">
        <v>0</v>
      </c>
      <c r="L13" s="356">
        <v>0</v>
      </c>
      <c r="M13" s="356">
        <v>0</v>
      </c>
      <c r="N13" s="356">
        <v>0</v>
      </c>
      <c r="O13" s="356">
        <v>0</v>
      </c>
      <c r="P13" s="356">
        <v>0</v>
      </c>
      <c r="Q13" s="356">
        <v>0</v>
      </c>
      <c r="R13" s="87"/>
    </row>
    <row r="14" spans="1:18" s="88" customFormat="1">
      <c r="A14" s="128" t="s">
        <v>371</v>
      </c>
      <c r="B14" s="360">
        <v>912652</v>
      </c>
      <c r="C14" s="209">
        <f t="shared" si="0"/>
        <v>6.1067930357565391E-5</v>
      </c>
      <c r="D14" s="356">
        <v>0</v>
      </c>
      <c r="E14" s="356">
        <v>0</v>
      </c>
      <c r="F14" s="356">
        <v>0</v>
      </c>
      <c r="G14" s="356">
        <v>0</v>
      </c>
      <c r="H14" s="356" t="s">
        <v>369</v>
      </c>
      <c r="I14" s="356" t="s">
        <v>369</v>
      </c>
      <c r="J14" s="356">
        <v>0</v>
      </c>
      <c r="K14" s="356">
        <v>8769</v>
      </c>
      <c r="L14" s="356">
        <v>0</v>
      </c>
      <c r="M14" s="356">
        <v>0</v>
      </c>
      <c r="N14" s="356">
        <v>0</v>
      </c>
      <c r="O14" s="356">
        <v>0</v>
      </c>
      <c r="P14" s="356">
        <v>903883</v>
      </c>
      <c r="Q14" s="356">
        <v>0</v>
      </c>
      <c r="R14" s="87"/>
    </row>
    <row r="15" spans="1:18" s="88" customFormat="1">
      <c r="A15" s="128" t="s">
        <v>299</v>
      </c>
      <c r="B15" s="360">
        <v>1424085062</v>
      </c>
      <c r="C15" s="209">
        <f t="shared" si="0"/>
        <v>9.52892530663004E-2</v>
      </c>
      <c r="D15" s="356">
        <v>57126016</v>
      </c>
      <c r="E15" s="356">
        <v>1814158</v>
      </c>
      <c r="F15" s="356">
        <v>5806</v>
      </c>
      <c r="G15" s="356">
        <v>1855935</v>
      </c>
      <c r="H15" s="356">
        <v>419341912</v>
      </c>
      <c r="I15" s="356">
        <v>284827004</v>
      </c>
      <c r="J15" s="356">
        <v>231103308</v>
      </c>
      <c r="K15" s="356">
        <v>77377289</v>
      </c>
      <c r="L15" s="356">
        <v>3734750</v>
      </c>
      <c r="M15" s="356">
        <v>1870134</v>
      </c>
      <c r="N15" s="356">
        <v>296936640</v>
      </c>
      <c r="O15" s="356">
        <v>20920473</v>
      </c>
      <c r="P15" s="356">
        <v>26262288</v>
      </c>
      <c r="Q15" s="356">
        <v>909349</v>
      </c>
      <c r="R15" s="87"/>
    </row>
    <row r="16" spans="1:18" s="88" customFormat="1">
      <c r="A16" s="128" t="s">
        <v>300</v>
      </c>
      <c r="B16" s="360">
        <v>174844921</v>
      </c>
      <c r="C16" s="209">
        <f t="shared" si="0"/>
        <v>1.1699330587126333E-2</v>
      </c>
      <c r="D16" s="356">
        <v>5373197</v>
      </c>
      <c r="E16" s="356">
        <v>82103</v>
      </c>
      <c r="F16" s="356">
        <v>0</v>
      </c>
      <c r="G16" s="356">
        <v>427506</v>
      </c>
      <c r="H16" s="356">
        <v>57793150</v>
      </c>
      <c r="I16" s="356">
        <v>30691657</v>
      </c>
      <c r="J16" s="356">
        <v>29355580</v>
      </c>
      <c r="K16" s="356">
        <v>8920285</v>
      </c>
      <c r="L16" s="356">
        <v>165116</v>
      </c>
      <c r="M16" s="356">
        <v>463124</v>
      </c>
      <c r="N16" s="356">
        <v>29591519</v>
      </c>
      <c r="O16" s="356">
        <v>32785</v>
      </c>
      <c r="P16" s="356">
        <v>11827500</v>
      </c>
      <c r="Q16" s="356">
        <v>121399</v>
      </c>
      <c r="R16" s="87"/>
    </row>
    <row r="17" spans="1:18" s="88" customFormat="1">
      <c r="A17" s="128" t="s">
        <v>301</v>
      </c>
      <c r="B17" s="360">
        <v>2043885798</v>
      </c>
      <c r="C17" s="209">
        <f t="shared" si="0"/>
        <v>0.13676174004010397</v>
      </c>
      <c r="D17" s="356">
        <v>1581391226</v>
      </c>
      <c r="E17" s="356">
        <v>19851</v>
      </c>
      <c r="F17" s="356">
        <v>73424</v>
      </c>
      <c r="G17" s="356">
        <v>674738</v>
      </c>
      <c r="H17" s="356">
        <v>457064730</v>
      </c>
      <c r="I17" s="356">
        <v>153087</v>
      </c>
      <c r="J17" s="356" t="s">
        <v>369</v>
      </c>
      <c r="K17" s="356" t="s">
        <v>369</v>
      </c>
      <c r="L17" s="356">
        <v>0</v>
      </c>
      <c r="M17" s="356">
        <v>46177</v>
      </c>
      <c r="N17" s="356" t="s">
        <v>369</v>
      </c>
      <c r="O17" s="356" t="s">
        <v>369</v>
      </c>
      <c r="P17" s="356">
        <v>4462565</v>
      </c>
      <c r="Q17" s="356" t="s">
        <v>369</v>
      </c>
      <c r="R17" s="87"/>
    </row>
    <row r="18" spans="1:18" s="88" customFormat="1">
      <c r="A18" s="128" t="s">
        <v>302</v>
      </c>
      <c r="B18" s="360">
        <v>2183796</v>
      </c>
      <c r="C18" s="209">
        <f t="shared" si="0"/>
        <v>1.4612349728388243E-4</v>
      </c>
      <c r="D18" s="356">
        <v>0</v>
      </c>
      <c r="E18" s="356">
        <v>0</v>
      </c>
      <c r="F18" s="356">
        <v>0</v>
      </c>
      <c r="G18" s="356" t="s">
        <v>369</v>
      </c>
      <c r="H18" s="356">
        <v>1707180</v>
      </c>
      <c r="I18" s="356" t="s">
        <v>369</v>
      </c>
      <c r="J18" s="356">
        <v>124494</v>
      </c>
      <c r="K18" s="356" t="s">
        <v>369</v>
      </c>
      <c r="L18" s="356" t="s">
        <v>369</v>
      </c>
      <c r="M18" s="356" t="s">
        <v>369</v>
      </c>
      <c r="N18" s="356" t="s">
        <v>369</v>
      </c>
      <c r="O18" s="356" t="s">
        <v>369</v>
      </c>
      <c r="P18" s="356">
        <v>352122</v>
      </c>
      <c r="Q18" s="356" t="s">
        <v>369</v>
      </c>
      <c r="R18" s="87"/>
    </row>
    <row r="19" spans="1:18" s="88" customFormat="1">
      <c r="A19" s="128" t="s">
        <v>303</v>
      </c>
      <c r="B19" s="356">
        <v>388874546</v>
      </c>
      <c r="C19" s="209">
        <f t="shared" si="0"/>
        <v>2.6020612120455398E-2</v>
      </c>
      <c r="D19" s="356">
        <v>11203050</v>
      </c>
      <c r="E19" s="356">
        <v>682</v>
      </c>
      <c r="F19" s="356">
        <v>0</v>
      </c>
      <c r="G19" s="356">
        <v>183767</v>
      </c>
      <c r="H19" s="356">
        <v>50103515</v>
      </c>
      <c r="I19" s="356">
        <v>46989119</v>
      </c>
      <c r="J19" s="356">
        <v>118385666</v>
      </c>
      <c r="K19" s="356">
        <v>49271498</v>
      </c>
      <c r="L19" s="356">
        <v>160990</v>
      </c>
      <c r="M19" s="356" t="s">
        <v>369</v>
      </c>
      <c r="N19" s="356">
        <v>108099443</v>
      </c>
      <c r="O19" s="356" t="s">
        <v>369</v>
      </c>
      <c r="P19" s="356">
        <v>4348987</v>
      </c>
      <c r="Q19" s="356">
        <v>127829</v>
      </c>
      <c r="R19" s="87"/>
    </row>
    <row r="20" spans="1:18" s="88" customFormat="1">
      <c r="A20" s="128" t="s">
        <v>304</v>
      </c>
      <c r="B20" s="356">
        <v>2128286604</v>
      </c>
      <c r="C20" s="209">
        <f t="shared" si="0"/>
        <v>0.14240921853456887</v>
      </c>
      <c r="D20" s="356">
        <v>9744692</v>
      </c>
      <c r="E20" s="356">
        <v>144354</v>
      </c>
      <c r="F20" s="356">
        <v>58</v>
      </c>
      <c r="G20" s="356">
        <v>5486325</v>
      </c>
      <c r="H20" s="356">
        <v>1163176640</v>
      </c>
      <c r="I20" s="356">
        <v>401020086</v>
      </c>
      <c r="J20" s="356">
        <v>270690963</v>
      </c>
      <c r="K20" s="356">
        <v>78263653</v>
      </c>
      <c r="L20" s="356">
        <v>5770687</v>
      </c>
      <c r="M20" s="356">
        <v>310511</v>
      </c>
      <c r="N20" s="356">
        <v>178343365</v>
      </c>
      <c r="O20" s="356" t="s">
        <v>369</v>
      </c>
      <c r="P20" s="356">
        <v>14135043</v>
      </c>
      <c r="Q20" s="356">
        <v>1200227</v>
      </c>
      <c r="R20" s="87"/>
    </row>
    <row r="21" spans="1:18" s="88" customFormat="1">
      <c r="A21" s="128" t="s">
        <v>305</v>
      </c>
      <c r="B21" s="356">
        <v>534561419</v>
      </c>
      <c r="C21" s="209">
        <f t="shared" si="0"/>
        <v>3.5768901517044101E-2</v>
      </c>
      <c r="D21" s="356">
        <v>41815843</v>
      </c>
      <c r="E21" s="356">
        <v>314774</v>
      </c>
      <c r="F21" s="356">
        <v>2371</v>
      </c>
      <c r="G21" s="356">
        <v>2080937</v>
      </c>
      <c r="H21" s="356">
        <v>404690195</v>
      </c>
      <c r="I21" s="356">
        <v>22497416</v>
      </c>
      <c r="J21" s="356">
        <v>26441349</v>
      </c>
      <c r="K21" s="356">
        <v>8449067</v>
      </c>
      <c r="L21" s="356">
        <v>360810</v>
      </c>
      <c r="M21" s="356">
        <v>471</v>
      </c>
      <c r="N21" s="356">
        <v>25945906</v>
      </c>
      <c r="O21" s="356" t="s">
        <v>369</v>
      </c>
      <c r="P21" s="356">
        <v>1914656</v>
      </c>
      <c r="Q21" s="356">
        <v>47624</v>
      </c>
      <c r="R21" s="87"/>
    </row>
    <row r="22" spans="1:18" s="88" customFormat="1">
      <c r="A22" s="128" t="s">
        <v>306</v>
      </c>
      <c r="B22" s="356">
        <v>361562236</v>
      </c>
      <c r="C22" s="209">
        <f t="shared" si="0"/>
        <v>2.4193074082973162E-2</v>
      </c>
      <c r="D22" s="356">
        <v>186809798</v>
      </c>
      <c r="E22" s="356">
        <v>1809</v>
      </c>
      <c r="F22" s="356">
        <v>4601</v>
      </c>
      <c r="G22" s="356">
        <v>1623746</v>
      </c>
      <c r="H22" s="356">
        <v>172544682</v>
      </c>
      <c r="I22" s="356">
        <v>582</v>
      </c>
      <c r="J22" s="356">
        <v>2634</v>
      </c>
      <c r="K22" s="356" t="s">
        <v>369</v>
      </c>
      <c r="L22" s="356" t="s">
        <v>369</v>
      </c>
      <c r="M22" s="356" t="s">
        <v>369</v>
      </c>
      <c r="N22" s="356" t="s">
        <v>369</v>
      </c>
      <c r="O22" s="356" t="s">
        <v>369</v>
      </c>
      <c r="P22" s="356">
        <v>574384</v>
      </c>
      <c r="Q22" s="356" t="s">
        <v>369</v>
      </c>
      <c r="R22" s="87"/>
    </row>
    <row r="23" spans="1:18" s="88" customFormat="1">
      <c r="A23" s="128" t="s">
        <v>372</v>
      </c>
      <c r="B23" s="356">
        <v>53510</v>
      </c>
      <c r="C23" s="209">
        <f t="shared" si="0"/>
        <v>3.5804939379230243E-6</v>
      </c>
      <c r="D23" s="356">
        <v>3862</v>
      </c>
      <c r="E23" s="356">
        <v>0</v>
      </c>
      <c r="F23" s="356">
        <v>0</v>
      </c>
      <c r="G23" s="356" t="s">
        <v>369</v>
      </c>
      <c r="H23" s="356">
        <v>49648</v>
      </c>
      <c r="I23" s="356" t="s">
        <v>369</v>
      </c>
      <c r="J23" s="356" t="s">
        <v>369</v>
      </c>
      <c r="K23" s="356" t="s">
        <v>369</v>
      </c>
      <c r="L23" s="356" t="s">
        <v>369</v>
      </c>
      <c r="M23" s="356" t="s">
        <v>369</v>
      </c>
      <c r="N23" s="356" t="s">
        <v>369</v>
      </c>
      <c r="O23" s="356" t="s">
        <v>369</v>
      </c>
      <c r="P23" s="356" t="s">
        <v>369</v>
      </c>
      <c r="Q23" s="356" t="s">
        <v>369</v>
      </c>
      <c r="R23" s="87"/>
    </row>
    <row r="24" spans="1:18" s="88" customFormat="1">
      <c r="A24" s="128" t="s">
        <v>308</v>
      </c>
      <c r="B24" s="356">
        <v>81693509</v>
      </c>
      <c r="C24" s="209">
        <f t="shared" si="0"/>
        <v>5.4663261772035137E-3</v>
      </c>
      <c r="D24" s="356">
        <v>0</v>
      </c>
      <c r="E24" s="356">
        <v>0</v>
      </c>
      <c r="F24" s="356">
        <v>0</v>
      </c>
      <c r="G24" s="356">
        <v>490182</v>
      </c>
      <c r="H24" s="356">
        <v>79437770</v>
      </c>
      <c r="I24" s="356" t="s">
        <v>369</v>
      </c>
      <c r="J24" s="356">
        <v>1450491</v>
      </c>
      <c r="K24" s="356">
        <v>20871</v>
      </c>
      <c r="L24" s="356" t="s">
        <v>369</v>
      </c>
      <c r="M24" s="356" t="s">
        <v>369</v>
      </c>
      <c r="N24" s="356">
        <v>109265</v>
      </c>
      <c r="O24" s="356" t="s">
        <v>369</v>
      </c>
      <c r="P24" s="356">
        <v>184534</v>
      </c>
      <c r="Q24" s="356">
        <v>396</v>
      </c>
      <c r="R24" s="87"/>
    </row>
    <row r="25" spans="1:18" s="88" customFormat="1">
      <c r="A25" s="128" t="s">
        <v>309</v>
      </c>
      <c r="B25" s="356">
        <v>597395869</v>
      </c>
      <c r="C25" s="209">
        <f t="shared" si="0"/>
        <v>3.9973318772094132E-2</v>
      </c>
      <c r="D25" s="356">
        <v>323229627</v>
      </c>
      <c r="E25" s="356">
        <v>0</v>
      </c>
      <c r="F25" s="356">
        <v>47</v>
      </c>
      <c r="G25" s="356">
        <v>1455629</v>
      </c>
      <c r="H25" s="356">
        <v>266712075</v>
      </c>
      <c r="I25" s="356">
        <v>4197694</v>
      </c>
      <c r="J25" s="356">
        <v>550501</v>
      </c>
      <c r="K25" s="356">
        <v>103531</v>
      </c>
      <c r="L25" s="356">
        <v>60072</v>
      </c>
      <c r="M25" s="356" t="s">
        <v>369</v>
      </c>
      <c r="N25" s="356">
        <v>247567</v>
      </c>
      <c r="O25" s="356" t="s">
        <v>369</v>
      </c>
      <c r="P25" s="356">
        <v>839126</v>
      </c>
      <c r="Q25" s="356" t="s">
        <v>369</v>
      </c>
      <c r="R25" s="87"/>
    </row>
    <row r="26" spans="1:18" s="88" customFormat="1">
      <c r="A26" s="128" t="s">
        <v>310</v>
      </c>
      <c r="B26" s="356">
        <v>128415794</v>
      </c>
      <c r="C26" s="209">
        <f t="shared" si="0"/>
        <v>8.5926363661104812E-3</v>
      </c>
      <c r="D26" s="356">
        <v>97116859</v>
      </c>
      <c r="E26" s="356">
        <v>0</v>
      </c>
      <c r="F26" s="356">
        <v>0</v>
      </c>
      <c r="G26" s="356">
        <v>4041</v>
      </c>
      <c r="H26" s="356">
        <v>29771172</v>
      </c>
      <c r="I26" s="356">
        <v>589233</v>
      </c>
      <c r="J26" s="356">
        <v>48882</v>
      </c>
      <c r="K26" s="356">
        <v>31153</v>
      </c>
      <c r="L26" s="356">
        <v>26025</v>
      </c>
      <c r="M26" s="356" t="s">
        <v>369</v>
      </c>
      <c r="N26" s="356">
        <v>232697</v>
      </c>
      <c r="O26" s="356" t="s">
        <v>369</v>
      </c>
      <c r="P26" s="356">
        <v>595732</v>
      </c>
      <c r="Q26" s="356" t="s">
        <v>369</v>
      </c>
      <c r="R26" s="87"/>
    </row>
    <row r="27" spans="1:18" s="88" customFormat="1">
      <c r="A27" s="128" t="s">
        <v>311</v>
      </c>
      <c r="B27" s="360">
        <v>118426765</v>
      </c>
      <c r="C27" s="209">
        <f t="shared" si="0"/>
        <v>7.9242443313461888E-3</v>
      </c>
      <c r="D27" s="356">
        <v>193316</v>
      </c>
      <c r="E27" s="356">
        <v>2</v>
      </c>
      <c r="F27" s="356">
        <v>0</v>
      </c>
      <c r="G27" s="356">
        <v>14341</v>
      </c>
      <c r="H27" s="356">
        <v>4455715</v>
      </c>
      <c r="I27" s="356">
        <v>2971118</v>
      </c>
      <c r="J27" s="356">
        <v>32906227</v>
      </c>
      <c r="K27" s="356">
        <v>13269985</v>
      </c>
      <c r="L27" s="356">
        <v>774</v>
      </c>
      <c r="M27" s="356">
        <v>10781</v>
      </c>
      <c r="N27" s="356">
        <v>64051805</v>
      </c>
      <c r="O27" s="356" t="s">
        <v>369</v>
      </c>
      <c r="P27" s="356">
        <v>549376</v>
      </c>
      <c r="Q27" s="356">
        <v>3325</v>
      </c>
      <c r="R27" s="87"/>
    </row>
    <row r="28" spans="1:18" s="88" customFormat="1">
      <c r="A28" s="128" t="s">
        <v>312</v>
      </c>
      <c r="B28" s="360">
        <v>147793546</v>
      </c>
      <c r="C28" s="209">
        <f t="shared" si="0"/>
        <v>9.8892523923967048E-3</v>
      </c>
      <c r="D28" s="356">
        <v>764865</v>
      </c>
      <c r="E28" s="356">
        <v>4718</v>
      </c>
      <c r="F28" s="356">
        <v>0</v>
      </c>
      <c r="G28" s="356">
        <v>126974</v>
      </c>
      <c r="H28" s="356">
        <v>36230902</v>
      </c>
      <c r="I28" s="356">
        <v>60144583</v>
      </c>
      <c r="J28" s="356">
        <v>22747611</v>
      </c>
      <c r="K28" s="356">
        <v>6126995</v>
      </c>
      <c r="L28" s="356">
        <v>229095</v>
      </c>
      <c r="M28" s="356">
        <v>2645625</v>
      </c>
      <c r="N28" s="356">
        <v>15931263</v>
      </c>
      <c r="O28" s="356">
        <v>471781</v>
      </c>
      <c r="P28" s="356">
        <v>2050775</v>
      </c>
      <c r="Q28" s="356">
        <v>318359</v>
      </c>
      <c r="R28" s="87"/>
    </row>
    <row r="29" spans="1:18" s="88" customFormat="1">
      <c r="A29" s="128" t="s">
        <v>373</v>
      </c>
      <c r="B29" s="360">
        <v>85391</v>
      </c>
      <c r="C29" s="209">
        <f t="shared" si="0"/>
        <v>5.7137349626833299E-6</v>
      </c>
      <c r="D29" s="356">
        <v>0</v>
      </c>
      <c r="E29" s="356">
        <v>0</v>
      </c>
      <c r="F29" s="356">
        <v>0</v>
      </c>
      <c r="G29" s="356" t="s">
        <v>369</v>
      </c>
      <c r="H29" s="356">
        <v>0</v>
      </c>
      <c r="I29" s="356" t="s">
        <v>369</v>
      </c>
      <c r="J29" s="356">
        <v>43847</v>
      </c>
      <c r="K29" s="356" t="s">
        <v>369</v>
      </c>
      <c r="L29" s="356" t="s">
        <v>369</v>
      </c>
      <c r="M29" s="356" t="s">
        <v>369</v>
      </c>
      <c r="N29" s="356" t="s">
        <v>369</v>
      </c>
      <c r="O29" s="356" t="s">
        <v>369</v>
      </c>
      <c r="P29" s="356">
        <v>41544</v>
      </c>
      <c r="Q29" s="356" t="s">
        <v>369</v>
      </c>
      <c r="R29" s="87"/>
    </row>
    <row r="30" spans="1:18" s="88" customFormat="1">
      <c r="A30" s="128" t="s">
        <v>374</v>
      </c>
      <c r="B30" s="356">
        <v>166016158</v>
      </c>
      <c r="C30" s="209">
        <f t="shared" si="0"/>
        <v>1.1108574982550383E-2</v>
      </c>
      <c r="D30" s="356">
        <v>894239</v>
      </c>
      <c r="E30" s="356">
        <v>30126</v>
      </c>
      <c r="F30" s="356">
        <v>0</v>
      </c>
      <c r="G30" s="356">
        <v>116758</v>
      </c>
      <c r="H30" s="356">
        <v>38600172</v>
      </c>
      <c r="I30" s="356">
        <v>1765186</v>
      </c>
      <c r="J30" s="356">
        <v>49182877</v>
      </c>
      <c r="K30" s="356">
        <v>24125638</v>
      </c>
      <c r="L30" s="356">
        <v>9510</v>
      </c>
      <c r="M30" s="356">
        <v>268</v>
      </c>
      <c r="N30" s="356">
        <v>48910102</v>
      </c>
      <c r="O30" s="356" t="s">
        <v>369</v>
      </c>
      <c r="P30" s="356">
        <v>2376614</v>
      </c>
      <c r="Q30" s="356">
        <v>4668</v>
      </c>
      <c r="R30" s="87"/>
    </row>
    <row r="31" spans="1:18" s="88" customFormat="1">
      <c r="A31" s="128" t="s">
        <v>375</v>
      </c>
      <c r="B31" s="361">
        <v>243826749</v>
      </c>
      <c r="C31" s="210">
        <f t="shared" si="0"/>
        <v>1.631508496912687E-2</v>
      </c>
      <c r="D31" s="361">
        <v>40700706</v>
      </c>
      <c r="E31" s="361">
        <v>46312</v>
      </c>
      <c r="F31" s="361">
        <v>-83</v>
      </c>
      <c r="G31" s="361">
        <v>480161</v>
      </c>
      <c r="H31" s="361">
        <v>82155510</v>
      </c>
      <c r="I31" s="361">
        <v>40200256</v>
      </c>
      <c r="J31" s="361">
        <v>31933143</v>
      </c>
      <c r="K31" s="361">
        <v>9933759</v>
      </c>
      <c r="L31" s="361">
        <v>116547</v>
      </c>
      <c r="M31" s="361">
        <v>10751581</v>
      </c>
      <c r="N31" s="361">
        <v>23465884</v>
      </c>
      <c r="O31" s="361">
        <v>23156</v>
      </c>
      <c r="P31" s="361">
        <v>3820537</v>
      </c>
      <c r="Q31" s="361">
        <v>199280</v>
      </c>
      <c r="R31" s="87"/>
    </row>
    <row r="32" spans="1:18" s="93" customFormat="1">
      <c r="A32" s="211" t="s">
        <v>316</v>
      </c>
      <c r="B32" s="91">
        <f>SUM(B11:B31)</f>
        <v>10598327336</v>
      </c>
      <c r="C32" s="212">
        <f t="shared" si="0"/>
        <v>0.70916177870812702</v>
      </c>
      <c r="D32" s="91">
        <f>SUM(D11:D31)</f>
        <v>2389427298</v>
      </c>
      <c r="E32" s="91">
        <f t="shared" ref="E32:Q32" si="1">SUM(E11:E31)</f>
        <v>3910437</v>
      </c>
      <c r="F32" s="91">
        <f t="shared" si="1"/>
        <v>99802</v>
      </c>
      <c r="G32" s="91">
        <f t="shared" si="1"/>
        <v>17798714</v>
      </c>
      <c r="H32" s="91">
        <f t="shared" si="1"/>
        <v>4139945396</v>
      </c>
      <c r="I32" s="91">
        <f t="shared" si="1"/>
        <v>1324138928</v>
      </c>
      <c r="J32" s="91">
        <f t="shared" si="1"/>
        <v>1019464896</v>
      </c>
      <c r="K32" s="91">
        <f t="shared" si="1"/>
        <v>326527921</v>
      </c>
      <c r="L32" s="91">
        <f t="shared" si="1"/>
        <v>23378859</v>
      </c>
      <c r="M32" s="91">
        <f t="shared" si="1"/>
        <v>17387775</v>
      </c>
      <c r="N32" s="91">
        <f t="shared" si="1"/>
        <v>1135805046</v>
      </c>
      <c r="O32" s="91">
        <f t="shared" si="1"/>
        <v>60942272</v>
      </c>
      <c r="P32" s="91">
        <f t="shared" si="1"/>
        <v>135053739</v>
      </c>
      <c r="Q32" s="91">
        <f t="shared" si="1"/>
        <v>4446253</v>
      </c>
      <c r="R32" s="92"/>
    </row>
    <row r="33" spans="1:18" s="88" customFormat="1">
      <c r="A33" s="211"/>
      <c r="B33" s="232"/>
      <c r="C33" s="212"/>
      <c r="D33" s="213"/>
      <c r="E33" s="213"/>
      <c r="F33" s="213"/>
      <c r="G33" s="213"/>
      <c r="H33" s="82"/>
      <c r="I33" s="213"/>
      <c r="J33" s="213"/>
      <c r="K33" s="213"/>
      <c r="L33" s="213"/>
      <c r="M33" s="213"/>
      <c r="N33" s="213"/>
      <c r="O33" s="213"/>
      <c r="P33" s="213"/>
      <c r="Q33" s="87"/>
      <c r="R33" s="87"/>
    </row>
    <row r="34" spans="1:18" s="109" customFormat="1">
      <c r="A34" s="214" t="s">
        <v>317</v>
      </c>
      <c r="B34" s="145"/>
      <c r="C34" s="212"/>
      <c r="D34" s="215"/>
      <c r="E34" s="216"/>
      <c r="F34" s="217"/>
      <c r="G34" s="216"/>
      <c r="H34" s="216"/>
      <c r="I34" s="216"/>
      <c r="J34" s="216"/>
      <c r="K34" s="216"/>
      <c r="L34" s="216"/>
      <c r="M34" s="216"/>
      <c r="N34" s="216"/>
      <c r="O34" s="216"/>
      <c r="P34" s="216"/>
    </row>
    <row r="35" spans="1:18" s="109" customFormat="1">
      <c r="A35" s="218" t="s">
        <v>318</v>
      </c>
      <c r="B35" s="360">
        <v>35530032</v>
      </c>
      <c r="C35" s="209">
        <f>B35/$B$40</f>
        <v>2.3774072919119991E-3</v>
      </c>
      <c r="D35" s="360">
        <v>35018861</v>
      </c>
      <c r="E35" s="360">
        <v>332418</v>
      </c>
      <c r="F35" s="360">
        <v>5587</v>
      </c>
      <c r="G35" s="360">
        <v>118825</v>
      </c>
      <c r="H35" s="360">
        <v>27640</v>
      </c>
      <c r="I35" s="360">
        <v>0</v>
      </c>
      <c r="J35" s="360">
        <v>0</v>
      </c>
      <c r="K35" s="360">
        <v>0</v>
      </c>
      <c r="L35" s="360">
        <v>0</v>
      </c>
      <c r="M35" s="360">
        <v>0</v>
      </c>
      <c r="N35" s="360">
        <v>0</v>
      </c>
      <c r="O35" s="360">
        <v>0</v>
      </c>
      <c r="P35" s="360">
        <v>4671</v>
      </c>
      <c r="Q35" s="360">
        <v>22030</v>
      </c>
    </row>
    <row r="36" spans="1:18" s="109" customFormat="1">
      <c r="A36" s="218" t="s">
        <v>319</v>
      </c>
      <c r="B36" s="360">
        <v>579700994</v>
      </c>
      <c r="C36" s="209">
        <f>B36/$B$40</f>
        <v>3.8789308443747929E-2</v>
      </c>
      <c r="D36" s="360">
        <v>217232287</v>
      </c>
      <c r="E36" s="360">
        <v>16075128</v>
      </c>
      <c r="F36" s="360">
        <v>126139626</v>
      </c>
      <c r="G36" s="360">
        <v>1050857</v>
      </c>
      <c r="H36" s="360">
        <v>215938956</v>
      </c>
      <c r="I36" s="360">
        <v>2677088</v>
      </c>
      <c r="J36" s="219">
        <v>86315</v>
      </c>
      <c r="K36" s="219">
        <v>7199</v>
      </c>
      <c r="L36" s="360">
        <v>0</v>
      </c>
      <c r="M36" s="360">
        <v>2511</v>
      </c>
      <c r="N36" s="360">
        <v>10567</v>
      </c>
      <c r="O36" s="360">
        <v>0</v>
      </c>
      <c r="P36" s="360">
        <v>450888</v>
      </c>
      <c r="Q36" s="360">
        <v>29572</v>
      </c>
    </row>
    <row r="37" spans="1:18" s="88" customFormat="1">
      <c r="A37" s="128" t="s">
        <v>376</v>
      </c>
      <c r="B37" s="361">
        <v>3731307047</v>
      </c>
      <c r="C37" s="210">
        <f>B37/$B$40</f>
        <v>0.24967150555621306</v>
      </c>
      <c r="D37" s="361">
        <v>291855115</v>
      </c>
      <c r="E37" s="361">
        <v>434980</v>
      </c>
      <c r="F37" s="361">
        <v>-277460</v>
      </c>
      <c r="G37" s="361">
        <v>11600082</v>
      </c>
      <c r="H37" s="361">
        <v>2432139527</v>
      </c>
      <c r="I37" s="361">
        <v>186011322</v>
      </c>
      <c r="J37" s="361">
        <v>483247263</v>
      </c>
      <c r="K37" s="361">
        <v>101987473</v>
      </c>
      <c r="L37" s="361">
        <v>555070</v>
      </c>
      <c r="M37" s="361">
        <v>0</v>
      </c>
      <c r="N37" s="361">
        <v>211636565</v>
      </c>
      <c r="O37" s="361">
        <v>0</v>
      </c>
      <c r="P37" s="361">
        <v>1360173</v>
      </c>
      <c r="Q37" s="361">
        <v>10756937</v>
      </c>
      <c r="R37" s="87"/>
    </row>
    <row r="38" spans="1:18" s="221" customFormat="1">
      <c r="A38" s="211" t="s">
        <v>321</v>
      </c>
      <c r="B38" s="220">
        <f>SUM(B35:B37)</f>
        <v>4346538073</v>
      </c>
      <c r="C38" s="212">
        <f>B38/$B$40</f>
        <v>0.29083822129187298</v>
      </c>
      <c r="D38" s="220">
        <f t="shared" ref="D38:Q38" si="2">SUM(D35:D37)</f>
        <v>544106263</v>
      </c>
      <c r="E38" s="220">
        <f t="shared" si="2"/>
        <v>16842526</v>
      </c>
      <c r="F38" s="220">
        <f t="shared" si="2"/>
        <v>125867753</v>
      </c>
      <c r="G38" s="220">
        <f t="shared" si="2"/>
        <v>12769764</v>
      </c>
      <c r="H38" s="220">
        <f t="shared" si="2"/>
        <v>2648106123</v>
      </c>
      <c r="I38" s="220">
        <f>SUM(I35:I37)</f>
        <v>188688410</v>
      </c>
      <c r="J38" s="220">
        <f t="shared" si="2"/>
        <v>483333578</v>
      </c>
      <c r="K38" s="220">
        <f t="shared" si="2"/>
        <v>101994672</v>
      </c>
      <c r="L38" s="220">
        <f t="shared" si="2"/>
        <v>555070</v>
      </c>
      <c r="M38" s="220">
        <f t="shared" si="2"/>
        <v>2511</v>
      </c>
      <c r="N38" s="220">
        <f t="shared" si="2"/>
        <v>211647132</v>
      </c>
      <c r="O38" s="220">
        <f t="shared" si="2"/>
        <v>0</v>
      </c>
      <c r="P38" s="220">
        <f t="shared" si="2"/>
        <v>1815732</v>
      </c>
      <c r="Q38" s="220">
        <f t="shared" si="2"/>
        <v>10808539</v>
      </c>
    </row>
    <row r="39" spans="1:18" s="109" customFormat="1">
      <c r="B39" s="232"/>
      <c r="C39" s="212"/>
      <c r="D39" s="219"/>
      <c r="E39" s="360"/>
      <c r="F39" s="360"/>
      <c r="G39" s="360"/>
      <c r="H39" s="360"/>
      <c r="I39" s="360"/>
      <c r="J39" s="360"/>
      <c r="K39" s="360"/>
      <c r="L39" s="360"/>
      <c r="M39" s="360"/>
      <c r="N39" s="360"/>
      <c r="O39" s="360"/>
      <c r="P39" s="360"/>
      <c r="Q39" s="110"/>
    </row>
    <row r="40" spans="1:18" s="221" customFormat="1">
      <c r="A40" s="222" t="s">
        <v>322</v>
      </c>
      <c r="B40" s="145">
        <f>B32+B38</f>
        <v>14944865409</v>
      </c>
      <c r="C40" s="212">
        <f>B40/$B$40</f>
        <v>1</v>
      </c>
      <c r="D40" s="145">
        <f t="shared" ref="D40:Q40" si="3">D32+D38</f>
        <v>2933533561</v>
      </c>
      <c r="E40" s="145">
        <f t="shared" si="3"/>
        <v>20752963</v>
      </c>
      <c r="F40" s="145">
        <f t="shared" si="3"/>
        <v>125967555</v>
      </c>
      <c r="G40" s="145">
        <f t="shared" si="3"/>
        <v>30568478</v>
      </c>
      <c r="H40" s="145">
        <f t="shared" si="3"/>
        <v>6788051519</v>
      </c>
      <c r="I40" s="145">
        <f t="shared" si="3"/>
        <v>1512827338</v>
      </c>
      <c r="J40" s="145">
        <f t="shared" si="3"/>
        <v>1502798474</v>
      </c>
      <c r="K40" s="145">
        <f t="shared" si="3"/>
        <v>428522593</v>
      </c>
      <c r="L40" s="145">
        <f t="shared" si="3"/>
        <v>23933929</v>
      </c>
      <c r="M40" s="145">
        <f t="shared" si="3"/>
        <v>17390286</v>
      </c>
      <c r="N40" s="145">
        <f t="shared" si="3"/>
        <v>1347452178</v>
      </c>
      <c r="O40" s="145">
        <f t="shared" si="3"/>
        <v>60942272</v>
      </c>
      <c r="P40" s="145">
        <f t="shared" si="3"/>
        <v>136869471</v>
      </c>
      <c r="Q40" s="145">
        <f t="shared" si="3"/>
        <v>15254792</v>
      </c>
    </row>
    <row r="41" spans="1:18">
      <c r="B41" s="232"/>
      <c r="C41" s="232"/>
      <c r="D41" s="232"/>
      <c r="E41" s="232"/>
      <c r="F41" s="232"/>
      <c r="G41" s="232"/>
      <c r="H41" s="232"/>
      <c r="I41" s="232"/>
      <c r="J41" s="232"/>
      <c r="K41" s="232"/>
      <c r="L41" s="232"/>
      <c r="M41" s="232"/>
      <c r="N41" s="232"/>
      <c r="O41" s="232"/>
      <c r="P41" s="232"/>
      <c r="Q41" s="232"/>
    </row>
    <row r="42" spans="1:18" s="233" customFormat="1">
      <c r="A42" s="222" t="s">
        <v>377</v>
      </c>
      <c r="B42" s="145">
        <f>B32+B37</f>
        <v>14329634383</v>
      </c>
      <c r="D42" s="145">
        <f t="shared" ref="D42:Q42" si="4">D32+D37</f>
        <v>2681282413</v>
      </c>
      <c r="E42" s="145">
        <f t="shared" si="4"/>
        <v>4345417</v>
      </c>
      <c r="F42" s="145">
        <f t="shared" si="4"/>
        <v>-177658</v>
      </c>
      <c r="G42" s="145">
        <f t="shared" si="4"/>
        <v>29398796</v>
      </c>
      <c r="H42" s="145">
        <f t="shared" si="4"/>
        <v>6572084923</v>
      </c>
      <c r="I42" s="145">
        <f>I32+I37</f>
        <v>1510150250</v>
      </c>
      <c r="J42" s="145">
        <f t="shared" si="4"/>
        <v>1502712159</v>
      </c>
      <c r="K42" s="145">
        <f t="shared" si="4"/>
        <v>428515394</v>
      </c>
      <c r="L42" s="145">
        <f t="shared" si="4"/>
        <v>23933929</v>
      </c>
      <c r="M42" s="145">
        <f t="shared" si="4"/>
        <v>17387775</v>
      </c>
      <c r="N42" s="145">
        <f t="shared" si="4"/>
        <v>1347441611</v>
      </c>
      <c r="O42" s="145">
        <f t="shared" si="4"/>
        <v>60942272</v>
      </c>
      <c r="P42" s="145">
        <f t="shared" si="4"/>
        <v>136413912</v>
      </c>
      <c r="Q42" s="145">
        <f t="shared" si="4"/>
        <v>15203190</v>
      </c>
    </row>
    <row r="43" spans="1:18" ht="20.25" customHeight="1">
      <c r="B43" s="371"/>
      <c r="D43" s="234"/>
    </row>
    <row r="44" spans="1:18" s="109" customFormat="1">
      <c r="A44" s="235" t="s">
        <v>378</v>
      </c>
      <c r="B44" s="360"/>
      <c r="D44" s="216"/>
      <c r="E44" s="216"/>
      <c r="F44" s="216"/>
      <c r="G44" s="216"/>
      <c r="H44" s="216"/>
      <c r="I44" s="216"/>
      <c r="J44" s="216"/>
      <c r="K44" s="216"/>
      <c r="L44" s="216"/>
      <c r="M44" s="216"/>
      <c r="N44" s="216"/>
      <c r="O44" s="216"/>
      <c r="P44" s="216"/>
    </row>
    <row r="45" spans="1:18" s="109" customFormat="1">
      <c r="A45" s="235" t="s">
        <v>379</v>
      </c>
      <c r="B45" s="360"/>
      <c r="D45" s="216"/>
      <c r="E45" s="216"/>
      <c r="F45" s="216"/>
      <c r="G45" s="216"/>
      <c r="H45" s="216"/>
      <c r="I45" s="216"/>
      <c r="J45" s="216"/>
      <c r="K45" s="216"/>
      <c r="L45" s="216"/>
      <c r="M45" s="216"/>
      <c r="N45" s="216"/>
      <c r="O45" s="216"/>
      <c r="P45" s="216"/>
    </row>
    <row r="46" spans="1:18" s="231" customFormat="1">
      <c r="A46" s="227" t="s">
        <v>380</v>
      </c>
      <c r="B46" s="236"/>
      <c r="C46" s="237"/>
      <c r="D46" s="238"/>
      <c r="E46" s="238"/>
      <c r="F46" s="238"/>
      <c r="G46" s="238"/>
      <c r="H46" s="238"/>
      <c r="I46" s="238"/>
      <c r="J46" s="238"/>
      <c r="K46" s="239"/>
      <c r="L46" s="239"/>
      <c r="M46" s="239"/>
      <c r="N46" s="230"/>
      <c r="O46" s="230"/>
      <c r="P46" s="230"/>
    </row>
    <row r="47" spans="1:18" s="231" customFormat="1">
      <c r="A47" s="227" t="s">
        <v>381</v>
      </c>
      <c r="B47" s="236"/>
      <c r="C47" s="237"/>
      <c r="D47" s="238"/>
      <c r="E47" s="238"/>
      <c r="F47" s="238"/>
      <c r="G47" s="238"/>
      <c r="H47" s="238"/>
      <c r="I47" s="238"/>
      <c r="J47" s="238"/>
      <c r="K47" s="239"/>
      <c r="L47" s="239"/>
      <c r="M47" s="239"/>
      <c r="N47" s="230"/>
      <c r="O47" s="230"/>
      <c r="P47" s="230"/>
    </row>
    <row r="48" spans="1:18" s="231" customFormat="1">
      <c r="A48" s="227" t="s">
        <v>382</v>
      </c>
      <c r="B48" s="236"/>
      <c r="C48" s="237"/>
      <c r="D48" s="238"/>
      <c r="E48" s="238"/>
      <c r="F48" s="238"/>
      <c r="G48" s="238"/>
      <c r="H48" s="238"/>
      <c r="I48" s="240"/>
      <c r="J48" s="240"/>
      <c r="K48" s="239"/>
      <c r="L48" s="239"/>
      <c r="M48" s="239"/>
      <c r="N48" s="230"/>
      <c r="O48" s="230"/>
      <c r="P48" s="230"/>
    </row>
    <row r="49" spans="1:16" s="231" customFormat="1">
      <c r="A49" s="227" t="s">
        <v>383</v>
      </c>
      <c r="B49" s="236"/>
      <c r="C49" s="237"/>
      <c r="D49" s="238"/>
      <c r="E49" s="238"/>
      <c r="F49" s="238"/>
      <c r="G49" s="238"/>
      <c r="H49" s="238"/>
      <c r="I49" s="240"/>
      <c r="J49" s="240"/>
      <c r="K49" s="239"/>
      <c r="L49" s="239"/>
      <c r="M49" s="239"/>
      <c r="N49" s="230"/>
      <c r="O49" s="230"/>
      <c r="P49" s="230"/>
    </row>
    <row r="50" spans="1:16" s="231" customFormat="1" ht="33.75" customHeight="1">
      <c r="A50" s="395" t="s">
        <v>384</v>
      </c>
      <c r="B50" s="396"/>
      <c r="C50" s="396"/>
      <c r="D50" s="396"/>
      <c r="E50" s="396"/>
      <c r="F50" s="396"/>
      <c r="G50" s="396"/>
      <c r="H50" s="396"/>
      <c r="I50" s="396"/>
      <c r="J50" s="396"/>
      <c r="K50" s="396"/>
      <c r="L50" s="396"/>
      <c r="M50" s="396"/>
      <c r="N50" s="230"/>
      <c r="O50" s="230"/>
      <c r="P50" s="230"/>
    </row>
    <row r="51" spans="1:16" s="231" customFormat="1" ht="12" customHeight="1">
      <c r="A51" s="395" t="s">
        <v>385</v>
      </c>
      <c r="B51" s="396"/>
      <c r="C51" s="396"/>
      <c r="D51" s="396"/>
      <c r="E51" s="396"/>
      <c r="F51" s="396"/>
      <c r="G51" s="396"/>
      <c r="H51" s="396"/>
      <c r="I51" s="396"/>
      <c r="J51" s="396"/>
      <c r="K51" s="396"/>
      <c r="L51" s="396"/>
      <c r="M51" s="396"/>
      <c r="N51" s="230"/>
      <c r="O51" s="230"/>
      <c r="P51" s="230"/>
    </row>
    <row r="52" spans="1:16" s="231" customFormat="1">
      <c r="B52" s="228"/>
      <c r="C52" s="241"/>
      <c r="D52" s="230"/>
      <c r="E52" s="230"/>
      <c r="F52" s="230"/>
      <c r="G52" s="230"/>
      <c r="H52" s="230"/>
      <c r="I52" s="230"/>
      <c r="J52" s="230"/>
      <c r="K52" s="230"/>
      <c r="L52" s="230"/>
      <c r="M52" s="230"/>
      <c r="N52" s="230"/>
      <c r="O52" s="230"/>
      <c r="P52" s="230"/>
    </row>
    <row r="53" spans="1:16" s="231" customFormat="1">
      <c r="A53" s="10" t="s">
        <v>386</v>
      </c>
      <c r="B53" s="228"/>
      <c r="C53" s="241"/>
      <c r="D53" s="230"/>
      <c r="E53" s="230"/>
      <c r="F53" s="230"/>
      <c r="G53" s="230"/>
      <c r="H53" s="230"/>
      <c r="I53" s="230"/>
      <c r="J53" s="230"/>
      <c r="K53" s="230"/>
      <c r="L53" s="230"/>
      <c r="M53" s="230"/>
      <c r="N53" s="230"/>
      <c r="O53" s="230"/>
      <c r="P53" s="230"/>
    </row>
  </sheetData>
  <mergeCells count="2">
    <mergeCell ref="A51:M51"/>
    <mergeCell ref="A50:M50"/>
  </mergeCells>
  <pageMargins left="0.7" right="0.7" top="0.75" bottom="0.75" header="0.3" footer="0.3"/>
  <pageSetup orientation="portrait" horizontalDpi="4294967293" r:id="rId1"/>
  <ignoredErrors>
    <ignoredError sqref="C32 C40 C34:C3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showGridLines="0" workbookViewId="0">
      <pane ySplit="7" topLeftCell="A8" activePane="bottomLeft" state="frozen"/>
      <selection pane="bottomLeft" activeCell="A8" sqref="A8"/>
    </sheetView>
  </sheetViews>
  <sheetFormatPr defaultColWidth="9.140625" defaultRowHeight="12.75"/>
  <cols>
    <col min="1" max="1" width="45.42578125" style="88" bestFit="1" customWidth="1"/>
    <col min="2" max="2" width="21.85546875" style="271" bestFit="1" customWidth="1"/>
    <col min="3" max="3" width="12.28515625" style="272" customWidth="1"/>
    <col min="4" max="4" width="19.42578125" style="271" customWidth="1"/>
    <col min="5" max="5" width="18" style="271" bestFit="1" customWidth="1"/>
    <col min="6" max="6" width="17.85546875" style="271" bestFit="1" customWidth="1"/>
    <col min="7" max="7" width="13.5703125" style="271" customWidth="1"/>
    <col min="8" max="8" width="20" style="271" bestFit="1" customWidth="1"/>
    <col min="9" max="11" width="13.85546875" style="271" customWidth="1"/>
    <col min="12" max="16384" width="9.140625" style="88"/>
  </cols>
  <sheetData>
    <row r="1" spans="1:11" ht="18">
      <c r="K1" s="289" t="s">
        <v>387</v>
      </c>
    </row>
    <row r="2" spans="1:11" ht="18">
      <c r="K2" s="289" t="s">
        <v>1</v>
      </c>
    </row>
    <row r="3" spans="1:11" ht="18">
      <c r="K3" s="289" t="s">
        <v>2</v>
      </c>
    </row>
    <row r="4" spans="1:11" ht="18">
      <c r="K4" s="289" t="s">
        <v>388</v>
      </c>
    </row>
    <row r="6" spans="1:11" ht="13.5" customHeight="1"/>
    <row r="7" spans="1:11" s="152" customFormat="1" ht="86.25" customHeight="1">
      <c r="A7" s="244" t="s">
        <v>287</v>
      </c>
      <c r="B7" s="245" t="s">
        <v>101</v>
      </c>
      <c r="C7" s="165" t="s">
        <v>335</v>
      </c>
      <c r="D7" s="207" t="s">
        <v>389</v>
      </c>
      <c r="E7" s="207" t="s">
        <v>359</v>
      </c>
      <c r="F7" s="246" t="s">
        <v>390</v>
      </c>
      <c r="G7" s="165" t="s">
        <v>335</v>
      </c>
      <c r="H7" s="246" t="s">
        <v>391</v>
      </c>
      <c r="I7" s="247" t="s">
        <v>392</v>
      </c>
      <c r="J7" s="247" t="s">
        <v>393</v>
      </c>
      <c r="K7" s="247" t="s">
        <v>394</v>
      </c>
    </row>
    <row r="8" spans="1:11">
      <c r="A8" s="128" t="s">
        <v>295</v>
      </c>
      <c r="B8" s="169">
        <v>13879022</v>
      </c>
      <c r="C8" s="248">
        <f t="shared" ref="C8:C29" si="0">B8/$B$37</f>
        <v>4.7311618263091689E-3</v>
      </c>
      <c r="D8" s="169">
        <v>139902</v>
      </c>
      <c r="E8" s="169">
        <v>13578</v>
      </c>
      <c r="F8" s="169">
        <f>D8+E8</f>
        <v>153480</v>
      </c>
      <c r="G8" s="248">
        <f t="shared" ref="G8:G29" si="1">F8/$F$37</f>
        <v>1.0460698699019098E-3</v>
      </c>
      <c r="H8" s="169">
        <f>B8+F8</f>
        <v>14032502</v>
      </c>
      <c r="I8" s="249">
        <f t="shared" ref="I8:I29" si="2">H8/$H$37</f>
        <v>4.5556312115779228E-3</v>
      </c>
      <c r="J8" s="249">
        <v>1.640607240853323E-4</v>
      </c>
      <c r="K8" s="249">
        <v>5.4904993663054341E-3</v>
      </c>
    </row>
    <row r="9" spans="1:11">
      <c r="A9" s="128" t="s">
        <v>296</v>
      </c>
      <c r="B9" s="169">
        <v>19180980</v>
      </c>
      <c r="C9" s="248">
        <f t="shared" si="0"/>
        <v>6.5385241386028241E-3</v>
      </c>
      <c r="D9" s="169">
        <v>1311646</v>
      </c>
      <c r="E9" s="169">
        <v>0</v>
      </c>
      <c r="F9" s="169">
        <f t="shared" ref="F9:F28" si="3">D9+E9</f>
        <v>1311646</v>
      </c>
      <c r="G9" s="248">
        <f t="shared" si="1"/>
        <v>8.9397534569804551E-3</v>
      </c>
      <c r="H9" s="169">
        <f t="shared" ref="H9:H28" si="4">B9+F9</f>
        <v>20492626</v>
      </c>
      <c r="I9" s="249">
        <f t="shared" si="2"/>
        <v>6.6529010017453228E-3</v>
      </c>
      <c r="J9" s="249">
        <v>8.628123050550985E-3</v>
      </c>
      <c r="K9" s="249">
        <v>9.8748977811406926E-3</v>
      </c>
    </row>
    <row r="10" spans="1:11">
      <c r="A10" s="128" t="s">
        <v>297</v>
      </c>
      <c r="B10" s="169">
        <v>0</v>
      </c>
      <c r="C10" s="248">
        <f t="shared" si="0"/>
        <v>0</v>
      </c>
      <c r="D10" s="169">
        <v>0</v>
      </c>
      <c r="E10" s="169">
        <v>0</v>
      </c>
      <c r="F10" s="169">
        <f t="shared" si="3"/>
        <v>0</v>
      </c>
      <c r="G10" s="248">
        <f t="shared" si="1"/>
        <v>0</v>
      </c>
      <c r="H10" s="169">
        <f t="shared" si="4"/>
        <v>0</v>
      </c>
      <c r="I10" s="249">
        <f t="shared" si="2"/>
        <v>0</v>
      </c>
      <c r="J10" s="249">
        <v>0</v>
      </c>
      <c r="K10" s="249">
        <v>1.1075097395130721E-6</v>
      </c>
    </row>
    <row r="11" spans="1:11">
      <c r="A11" s="128" t="s">
        <v>298</v>
      </c>
      <c r="B11" s="169">
        <v>0</v>
      </c>
      <c r="C11" s="248">
        <f t="shared" si="0"/>
        <v>0</v>
      </c>
      <c r="D11" s="169">
        <v>0</v>
      </c>
      <c r="E11" s="169">
        <v>0</v>
      </c>
      <c r="F11" s="169">
        <v>0</v>
      </c>
      <c r="G11" s="248">
        <f t="shared" si="1"/>
        <v>0</v>
      </c>
      <c r="H11" s="169">
        <v>0</v>
      </c>
      <c r="I11" s="249">
        <f t="shared" si="2"/>
        <v>0</v>
      </c>
      <c r="J11" s="249">
        <v>0</v>
      </c>
      <c r="K11" s="250">
        <v>0</v>
      </c>
    </row>
    <row r="12" spans="1:11">
      <c r="A12" s="128" t="s">
        <v>299</v>
      </c>
      <c r="B12" s="169">
        <v>57126016</v>
      </c>
      <c r="C12" s="248">
        <f t="shared" si="0"/>
        <v>1.947344893525832E-2</v>
      </c>
      <c r="D12" s="169">
        <v>1814158</v>
      </c>
      <c r="E12" s="169">
        <v>5806</v>
      </c>
      <c r="F12" s="169">
        <f t="shared" si="3"/>
        <v>1819964</v>
      </c>
      <c r="G12" s="248">
        <f t="shared" si="1"/>
        <v>1.2404283976453994E-2</v>
      </c>
      <c r="H12" s="169">
        <f t="shared" si="4"/>
        <v>58945980</v>
      </c>
      <c r="I12" s="249">
        <f t="shared" si="2"/>
        <v>1.9136726029687936E-2</v>
      </c>
      <c r="J12" s="249">
        <v>2.3627305618426703E-2</v>
      </c>
      <c r="K12" s="249">
        <v>1.9728021519692392E-2</v>
      </c>
    </row>
    <row r="13" spans="1:11">
      <c r="A13" s="128" t="s">
        <v>300</v>
      </c>
      <c r="B13" s="169">
        <v>5373197</v>
      </c>
      <c r="C13" s="248">
        <f t="shared" si="0"/>
        <v>1.8316466773839646E-3</v>
      </c>
      <c r="D13" s="169">
        <v>82103</v>
      </c>
      <c r="E13" s="169">
        <v>0</v>
      </c>
      <c r="F13" s="169">
        <f t="shared" si="3"/>
        <v>82103</v>
      </c>
      <c r="G13" s="248">
        <f t="shared" si="1"/>
        <v>5.5958740245345636E-4</v>
      </c>
      <c r="H13" s="169">
        <f t="shared" si="4"/>
        <v>5455300</v>
      </c>
      <c r="I13" s="249">
        <f t="shared" si="2"/>
        <v>1.7710551510002311E-3</v>
      </c>
      <c r="J13" s="249">
        <v>1.3356453960913432E-3</v>
      </c>
      <c r="K13" s="249">
        <v>1.5632546769413188E-3</v>
      </c>
    </row>
    <row r="14" spans="1:11">
      <c r="A14" s="128" t="s">
        <v>301</v>
      </c>
      <c r="B14" s="169">
        <v>1581391226</v>
      </c>
      <c r="C14" s="248">
        <f t="shared" si="0"/>
        <v>0.53907384835267613</v>
      </c>
      <c r="D14" s="169">
        <v>19851</v>
      </c>
      <c r="E14" s="169">
        <v>73424</v>
      </c>
      <c r="F14" s="169">
        <f t="shared" si="3"/>
        <v>93275</v>
      </c>
      <c r="G14" s="248">
        <f t="shared" si="1"/>
        <v>6.3573212871449454E-4</v>
      </c>
      <c r="H14" s="169">
        <f t="shared" si="4"/>
        <v>1581484501</v>
      </c>
      <c r="I14" s="249">
        <f t="shared" si="2"/>
        <v>0.51342662579932907</v>
      </c>
      <c r="J14" s="249">
        <v>0.46797052714430049</v>
      </c>
      <c r="K14" s="249">
        <v>0.45720174236926336</v>
      </c>
    </row>
    <row r="15" spans="1:11">
      <c r="A15" s="128" t="s">
        <v>302</v>
      </c>
      <c r="B15" s="169">
        <v>0</v>
      </c>
      <c r="C15" s="248">
        <f t="shared" si="0"/>
        <v>0</v>
      </c>
      <c r="D15" s="169">
        <v>0</v>
      </c>
      <c r="E15" s="169">
        <v>0</v>
      </c>
      <c r="F15" s="169">
        <f t="shared" si="3"/>
        <v>0</v>
      </c>
      <c r="G15" s="248">
        <f t="shared" si="1"/>
        <v>0</v>
      </c>
      <c r="H15" s="169">
        <f t="shared" si="4"/>
        <v>0</v>
      </c>
      <c r="I15" s="249">
        <f t="shared" si="2"/>
        <v>0</v>
      </c>
      <c r="J15" s="249">
        <v>-3.6399418865023161E-6</v>
      </c>
      <c r="K15" s="249">
        <v>6.4069327011340315E-5</v>
      </c>
    </row>
    <row r="16" spans="1:11">
      <c r="A16" s="128" t="s">
        <v>303</v>
      </c>
      <c r="B16" s="169">
        <v>11203050</v>
      </c>
      <c r="C16" s="248">
        <f t="shared" si="0"/>
        <v>3.8189609108071833E-3</v>
      </c>
      <c r="D16" s="169">
        <v>682</v>
      </c>
      <c r="E16" s="169">
        <v>0</v>
      </c>
      <c r="F16" s="169">
        <f t="shared" si="3"/>
        <v>682</v>
      </c>
      <c r="G16" s="248">
        <f t="shared" si="1"/>
        <v>4.6482906650580035E-6</v>
      </c>
      <c r="H16" s="169">
        <f t="shared" si="4"/>
        <v>11203732</v>
      </c>
      <c r="I16" s="249">
        <f t="shared" si="2"/>
        <v>3.6372751762554067E-3</v>
      </c>
      <c r="J16" s="249">
        <v>5.3817434191516401E-3</v>
      </c>
      <c r="K16" s="249">
        <v>6.4600940599865864E-3</v>
      </c>
    </row>
    <row r="17" spans="1:11">
      <c r="A17" s="128" t="s">
        <v>304</v>
      </c>
      <c r="B17" s="169">
        <v>9744692</v>
      </c>
      <c r="C17" s="248">
        <f t="shared" si="0"/>
        <v>3.3218273448619327E-3</v>
      </c>
      <c r="D17" s="169">
        <v>144354</v>
      </c>
      <c r="E17" s="169">
        <v>58</v>
      </c>
      <c r="F17" s="169">
        <f t="shared" si="3"/>
        <v>144412</v>
      </c>
      <c r="G17" s="248">
        <f t="shared" si="1"/>
        <v>9.842653248128394E-4</v>
      </c>
      <c r="H17" s="169">
        <f t="shared" si="4"/>
        <v>9889104</v>
      </c>
      <c r="I17" s="249">
        <f t="shared" si="2"/>
        <v>3.2104831224638404E-3</v>
      </c>
      <c r="J17" s="249">
        <v>3.5579611803816173E-3</v>
      </c>
      <c r="K17" s="249">
        <v>6.6095597416007835E-3</v>
      </c>
    </row>
    <row r="18" spans="1:11">
      <c r="A18" s="128" t="s">
        <v>305</v>
      </c>
      <c r="B18" s="169">
        <v>41815843</v>
      </c>
      <c r="C18" s="248">
        <f t="shared" si="0"/>
        <v>1.4254428023569491E-2</v>
      </c>
      <c r="D18" s="169">
        <v>314774</v>
      </c>
      <c r="E18" s="169">
        <v>2371</v>
      </c>
      <c r="F18" s="169">
        <f t="shared" si="3"/>
        <v>317145</v>
      </c>
      <c r="G18" s="248">
        <f t="shared" si="1"/>
        <v>2.1615573943839011E-3</v>
      </c>
      <c r="H18" s="169">
        <f t="shared" si="4"/>
        <v>42132988</v>
      </c>
      <c r="I18" s="249">
        <f t="shared" si="2"/>
        <v>1.3678412814039727E-2</v>
      </c>
      <c r="J18" s="249">
        <v>1.6554747937123783E-2</v>
      </c>
      <c r="K18" s="249">
        <v>1.7874112610662411E-2</v>
      </c>
    </row>
    <row r="19" spans="1:11">
      <c r="A19" s="128" t="s">
        <v>306</v>
      </c>
      <c r="B19" s="169">
        <v>186809798</v>
      </c>
      <c r="C19" s="248">
        <f t="shared" si="0"/>
        <v>6.3680811593073844E-2</v>
      </c>
      <c r="D19" s="169">
        <v>1809</v>
      </c>
      <c r="E19" s="169">
        <v>4601</v>
      </c>
      <c r="F19" s="169">
        <f t="shared" si="3"/>
        <v>6410</v>
      </c>
      <c r="G19" s="248">
        <f t="shared" si="1"/>
        <v>4.3688479711175662E-5</v>
      </c>
      <c r="H19" s="169">
        <f t="shared" si="4"/>
        <v>186816208</v>
      </c>
      <c r="I19" s="249">
        <f t="shared" si="2"/>
        <v>6.064960817346994E-2</v>
      </c>
      <c r="J19" s="249">
        <v>6.7319204172988284E-2</v>
      </c>
      <c r="K19" s="249">
        <v>6.4888444334429932E-2</v>
      </c>
    </row>
    <row r="20" spans="1:11">
      <c r="A20" s="128" t="s">
        <v>307</v>
      </c>
      <c r="B20" s="169">
        <v>3862</v>
      </c>
      <c r="C20" s="248">
        <f t="shared" si="0"/>
        <v>1.3165010454775569E-6</v>
      </c>
      <c r="D20" s="169">
        <v>0</v>
      </c>
      <c r="E20" s="169">
        <v>0</v>
      </c>
      <c r="F20" s="169">
        <f t="shared" si="3"/>
        <v>0</v>
      </c>
      <c r="G20" s="248">
        <f t="shared" si="1"/>
        <v>0</v>
      </c>
      <c r="H20" s="169">
        <f t="shared" si="4"/>
        <v>3862</v>
      </c>
      <c r="I20" s="249">
        <f t="shared" si="2"/>
        <v>1.2537926407645577E-6</v>
      </c>
      <c r="J20" s="249">
        <v>1.9193641903364613E-5</v>
      </c>
      <c r="K20" s="249">
        <v>1.3926099328195154E-5</v>
      </c>
    </row>
    <row r="21" spans="1:11">
      <c r="A21" s="128" t="s">
        <v>308</v>
      </c>
      <c r="B21" s="169">
        <v>0</v>
      </c>
      <c r="C21" s="248">
        <f t="shared" si="0"/>
        <v>0</v>
      </c>
      <c r="D21" s="169">
        <v>0</v>
      </c>
      <c r="E21" s="169">
        <v>0</v>
      </c>
      <c r="F21" s="169">
        <f t="shared" si="3"/>
        <v>0</v>
      </c>
      <c r="G21" s="248">
        <f t="shared" si="1"/>
        <v>0</v>
      </c>
      <c r="H21" s="169">
        <f t="shared" si="4"/>
        <v>0</v>
      </c>
      <c r="I21" s="249">
        <f t="shared" si="2"/>
        <v>0</v>
      </c>
      <c r="J21" s="249">
        <v>0</v>
      </c>
      <c r="K21" s="250">
        <v>0</v>
      </c>
    </row>
    <row r="22" spans="1:11">
      <c r="A22" s="128" t="s">
        <v>309</v>
      </c>
      <c r="B22" s="169">
        <v>323229627</v>
      </c>
      <c r="C22" s="248">
        <f t="shared" si="0"/>
        <v>0.11018439717110842</v>
      </c>
      <c r="D22" s="169">
        <v>0</v>
      </c>
      <c r="E22" s="169">
        <v>47</v>
      </c>
      <c r="F22" s="169">
        <f t="shared" si="3"/>
        <v>47</v>
      </c>
      <c r="G22" s="248">
        <f t="shared" si="1"/>
        <v>3.2033674671220846E-7</v>
      </c>
      <c r="H22" s="169">
        <f t="shared" si="4"/>
        <v>323229674</v>
      </c>
      <c r="I22" s="249">
        <f t="shared" si="2"/>
        <v>0.10493604001499926</v>
      </c>
      <c r="J22" s="249">
        <v>0.10631698271234409</v>
      </c>
      <c r="K22" s="249">
        <v>0.11150559231382857</v>
      </c>
    </row>
    <row r="23" spans="1:11">
      <c r="A23" s="128" t="s">
        <v>310</v>
      </c>
      <c r="B23" s="169">
        <v>97116859</v>
      </c>
      <c r="C23" s="248">
        <f t="shared" si="0"/>
        <v>3.3105760333246109E-2</v>
      </c>
      <c r="D23" s="169">
        <v>0</v>
      </c>
      <c r="E23" s="169">
        <v>0</v>
      </c>
      <c r="F23" s="169">
        <f t="shared" si="3"/>
        <v>0</v>
      </c>
      <c r="G23" s="248">
        <f t="shared" si="1"/>
        <v>0</v>
      </c>
      <c r="H23" s="169">
        <f t="shared" si="4"/>
        <v>97116859</v>
      </c>
      <c r="I23" s="249">
        <f t="shared" si="2"/>
        <v>3.1528845962809221E-2</v>
      </c>
      <c r="J23" s="249">
        <v>2.9274626816952462E-2</v>
      </c>
      <c r="K23" s="249">
        <v>2.6523776155242484E-2</v>
      </c>
    </row>
    <row r="24" spans="1:11">
      <c r="A24" s="128" t="s">
        <v>311</v>
      </c>
      <c r="B24" s="169">
        <v>193316</v>
      </c>
      <c r="C24" s="248">
        <f t="shared" si="0"/>
        <v>6.5898683611480938E-5</v>
      </c>
      <c r="D24" s="169">
        <v>2</v>
      </c>
      <c r="E24" s="169">
        <v>0</v>
      </c>
      <c r="F24" s="169">
        <f t="shared" si="3"/>
        <v>2</v>
      </c>
      <c r="G24" s="248">
        <f t="shared" si="1"/>
        <v>1.3631350923923765E-8</v>
      </c>
      <c r="H24" s="169">
        <f t="shared" si="4"/>
        <v>193318</v>
      </c>
      <c r="I24" s="249">
        <f t="shared" si="2"/>
        <v>6.2760405418778561E-5</v>
      </c>
      <c r="J24" s="249">
        <v>3.2862858979993686E-5</v>
      </c>
      <c r="K24" s="249">
        <v>3.1829874481402048E-5</v>
      </c>
    </row>
    <row r="25" spans="1:11">
      <c r="A25" s="128" t="s">
        <v>312</v>
      </c>
      <c r="B25" s="169">
        <v>764865</v>
      </c>
      <c r="C25" s="248">
        <f t="shared" si="0"/>
        <v>2.6073163442495896E-4</v>
      </c>
      <c r="D25" s="169">
        <v>4718</v>
      </c>
      <c r="E25" s="169">
        <v>0</v>
      </c>
      <c r="F25" s="169">
        <f t="shared" si="3"/>
        <v>4718</v>
      </c>
      <c r="G25" s="248">
        <f t="shared" si="1"/>
        <v>3.2156356829536163E-5</v>
      </c>
      <c r="H25" s="169">
        <f t="shared" si="4"/>
        <v>769583</v>
      </c>
      <c r="I25" s="249">
        <f t="shared" si="2"/>
        <v>2.4984399323084173E-4</v>
      </c>
      <c r="J25" s="249">
        <v>2.0466380165591242E-4</v>
      </c>
      <c r="K25" s="249">
        <v>2.7071103457408175E-4</v>
      </c>
    </row>
    <row r="26" spans="1:11">
      <c r="A26" s="128" t="s">
        <v>313</v>
      </c>
      <c r="B26" s="169">
        <v>0</v>
      </c>
      <c r="C26" s="248">
        <f t="shared" si="0"/>
        <v>0</v>
      </c>
      <c r="D26" s="169">
        <v>0</v>
      </c>
      <c r="E26" s="169">
        <v>0</v>
      </c>
      <c r="F26" s="169">
        <f t="shared" si="3"/>
        <v>0</v>
      </c>
      <c r="G26" s="248">
        <f t="shared" si="1"/>
        <v>0</v>
      </c>
      <c r="H26" s="169">
        <f t="shared" si="4"/>
        <v>0</v>
      </c>
      <c r="I26" s="249">
        <f t="shared" si="2"/>
        <v>0</v>
      </c>
      <c r="J26" s="249">
        <v>0</v>
      </c>
      <c r="K26" s="249">
        <v>0</v>
      </c>
    </row>
    <row r="27" spans="1:11">
      <c r="A27" s="128" t="s">
        <v>314</v>
      </c>
      <c r="B27" s="169">
        <v>894239</v>
      </c>
      <c r="C27" s="248">
        <f t="shared" si="0"/>
        <v>3.0483339679099038E-4</v>
      </c>
      <c r="D27" s="169">
        <v>30126</v>
      </c>
      <c r="E27" s="169">
        <v>0</v>
      </c>
      <c r="F27" s="169">
        <f t="shared" si="3"/>
        <v>30126</v>
      </c>
      <c r="G27" s="248">
        <f t="shared" si="1"/>
        <v>2.0532903896706365E-4</v>
      </c>
      <c r="H27" s="169">
        <f t="shared" si="4"/>
        <v>924365</v>
      </c>
      <c r="I27" s="249">
        <f t="shared" si="2"/>
        <v>3.0009374271888414E-4</v>
      </c>
      <c r="J27" s="249">
        <v>2.2694058789453982E-4</v>
      </c>
      <c r="K27" s="249">
        <v>4.4058653853073425E-4</v>
      </c>
    </row>
    <row r="28" spans="1:11">
      <c r="A28" s="128" t="s">
        <v>315</v>
      </c>
      <c r="B28" s="251">
        <v>40700706</v>
      </c>
      <c r="C28" s="252">
        <f t="shared" si="0"/>
        <v>1.387429363041809E-2</v>
      </c>
      <c r="D28" s="251">
        <v>46312</v>
      </c>
      <c r="E28" s="251">
        <v>0</v>
      </c>
      <c r="F28" s="251">
        <f t="shared" si="3"/>
        <v>46312</v>
      </c>
      <c r="G28" s="252">
        <f t="shared" si="1"/>
        <v>3.1564756199437867E-4</v>
      </c>
      <c r="H28" s="251">
        <f t="shared" si="4"/>
        <v>40747018</v>
      </c>
      <c r="I28" s="253">
        <f t="shared" si="2"/>
        <v>1.3228459684490153E-2</v>
      </c>
      <c r="J28" s="253">
        <v>1.5347242903795008E-2</v>
      </c>
      <c r="K28" s="253">
        <v>1.3335648671950777E-2</v>
      </c>
    </row>
    <row r="29" spans="1:11" s="93" customFormat="1">
      <c r="A29" s="254" t="s">
        <v>316</v>
      </c>
      <c r="B29" s="255">
        <f>SUM(B8:B28)</f>
        <v>2389427298</v>
      </c>
      <c r="C29" s="256">
        <f t="shared" si="0"/>
        <v>0.81452188915318835</v>
      </c>
      <c r="D29" s="255">
        <f>SUM(D8:D28)</f>
        <v>3910437</v>
      </c>
      <c r="E29" s="255">
        <f>SUM(E8:E28)</f>
        <v>99885</v>
      </c>
      <c r="F29" s="255">
        <f>SUM(F8:F28)</f>
        <v>4010322</v>
      </c>
      <c r="G29" s="256">
        <f t="shared" si="1"/>
        <v>2.7333053249965898E-2</v>
      </c>
      <c r="H29" s="255">
        <f>SUM(H8:H28)</f>
        <v>2393437620</v>
      </c>
      <c r="I29" s="257">
        <f t="shared" si="2"/>
        <v>0.77702601607587729</v>
      </c>
      <c r="J29" s="257">
        <v>0.74595819202473901</v>
      </c>
      <c r="K29" s="257">
        <v>0.74187787398470995</v>
      </c>
    </row>
    <row r="30" spans="1:11" s="93" customFormat="1">
      <c r="A30" s="254"/>
      <c r="B30" s="255"/>
      <c r="C30" s="256"/>
      <c r="D30" s="255"/>
      <c r="E30" s="255"/>
      <c r="F30" s="255"/>
      <c r="G30" s="256"/>
      <c r="H30" s="255"/>
      <c r="I30" s="249"/>
      <c r="J30" s="257"/>
      <c r="K30" s="257"/>
    </row>
    <row r="31" spans="1:11">
      <c r="A31" s="254" t="s">
        <v>317</v>
      </c>
      <c r="B31" s="169"/>
      <c r="C31" s="258"/>
      <c r="D31" s="169"/>
      <c r="E31" s="169"/>
      <c r="F31" s="169"/>
      <c r="G31" s="258"/>
      <c r="H31" s="169"/>
      <c r="I31" s="249"/>
      <c r="J31" s="249"/>
      <c r="K31" s="249"/>
    </row>
    <row r="32" spans="1:11">
      <c r="A32" s="130" t="s">
        <v>318</v>
      </c>
      <c r="B32" s="259">
        <v>35018861</v>
      </c>
      <c r="C32" s="248">
        <f>B32/$B$37</f>
        <v>1.1937433225772459E-2</v>
      </c>
      <c r="D32" s="360">
        <v>332418</v>
      </c>
      <c r="E32" s="360">
        <v>5587</v>
      </c>
      <c r="F32" s="260">
        <f t="shared" ref="F32:F34" si="5">D32+E32</f>
        <v>338005</v>
      </c>
      <c r="G32" s="248">
        <f>F32/$F$37</f>
        <v>2.3037323845204261E-3</v>
      </c>
      <c r="H32" s="260">
        <f t="shared" ref="H32:H34" si="6">B32+F32</f>
        <v>35356866</v>
      </c>
      <c r="I32" s="249">
        <f>H32/$H$37</f>
        <v>1.1478554736224394E-2</v>
      </c>
      <c r="J32" s="249">
        <v>1.4794509811873221E-2</v>
      </c>
      <c r="K32" s="249">
        <v>1.6683577523312766E-2</v>
      </c>
    </row>
    <row r="33" spans="1:17">
      <c r="A33" s="130" t="s">
        <v>319</v>
      </c>
      <c r="B33" s="261">
        <v>217232287</v>
      </c>
      <c r="C33" s="248">
        <f>B33/$B$37</f>
        <v>7.4051406770321251E-2</v>
      </c>
      <c r="D33" s="360">
        <v>16075128</v>
      </c>
      <c r="E33" s="360">
        <v>126139626</v>
      </c>
      <c r="F33" s="169">
        <f t="shared" si="5"/>
        <v>142214754</v>
      </c>
      <c r="G33" s="248">
        <f>F33/$F$37</f>
        <v>0.96928960916674545</v>
      </c>
      <c r="H33" s="169">
        <f t="shared" si="6"/>
        <v>359447041</v>
      </c>
      <c r="I33" s="249">
        <f>H33/$H$37</f>
        <v>0.11669395513992653</v>
      </c>
      <c r="J33" s="249">
        <v>0.1393798850511562</v>
      </c>
      <c r="K33" s="249">
        <v>0.1407673023484515</v>
      </c>
    </row>
    <row r="34" spans="1:17">
      <c r="A34" s="128" t="s">
        <v>320</v>
      </c>
      <c r="B34" s="251">
        <v>291855115</v>
      </c>
      <c r="C34" s="252">
        <f>B34/$B$37</f>
        <v>9.9489270850717904E-2</v>
      </c>
      <c r="D34" s="251">
        <v>434980</v>
      </c>
      <c r="E34" s="251">
        <v>-277460</v>
      </c>
      <c r="F34" s="251">
        <f t="shared" si="5"/>
        <v>157520</v>
      </c>
      <c r="G34" s="252">
        <f>F34/$F$37</f>
        <v>1.0736051987682356E-3</v>
      </c>
      <c r="H34" s="251">
        <f t="shared" si="6"/>
        <v>292012635</v>
      </c>
      <c r="I34" s="253">
        <f>H34/$H$37</f>
        <v>9.4801474047971762E-2</v>
      </c>
      <c r="J34" s="253">
        <v>9.9867413112231559E-2</v>
      </c>
      <c r="K34" s="253">
        <v>0.10067124614352574</v>
      </c>
    </row>
    <row r="35" spans="1:17">
      <c r="A35" s="254" t="s">
        <v>321</v>
      </c>
      <c r="B35" s="255">
        <f>SUM(B32:B34)</f>
        <v>544106263</v>
      </c>
      <c r="C35" s="256">
        <f>B35/$B$37</f>
        <v>0.18547811084681162</v>
      </c>
      <c r="D35" s="255">
        <f t="shared" ref="D35:H35" si="7">SUM(D32:D34)</f>
        <v>16842526</v>
      </c>
      <c r="E35" s="255">
        <f t="shared" si="7"/>
        <v>125867753</v>
      </c>
      <c r="F35" s="255">
        <f t="shared" si="7"/>
        <v>142710279</v>
      </c>
      <c r="G35" s="256">
        <f>F35/$F$37</f>
        <v>0.97266694675003407</v>
      </c>
      <c r="H35" s="255">
        <f t="shared" si="7"/>
        <v>686816542</v>
      </c>
      <c r="I35" s="257">
        <f>H35/$H$37</f>
        <v>0.22297398392412268</v>
      </c>
      <c r="J35" s="257">
        <v>0.25404180797526099</v>
      </c>
      <c r="K35" s="257">
        <v>0.25812212601529</v>
      </c>
    </row>
    <row r="36" spans="1:17">
      <c r="A36" s="254"/>
      <c r="B36" s="255"/>
      <c r="C36" s="256"/>
      <c r="D36" s="255"/>
      <c r="E36" s="255"/>
      <c r="F36" s="255"/>
      <c r="G36" s="256"/>
      <c r="H36" s="255"/>
      <c r="I36" s="257"/>
      <c r="J36" s="257"/>
      <c r="K36" s="257"/>
    </row>
    <row r="37" spans="1:17" s="93" customFormat="1">
      <c r="A37" s="262" t="s">
        <v>322</v>
      </c>
      <c r="B37" s="255">
        <f>B29+B35</f>
        <v>2933533561</v>
      </c>
      <c r="C37" s="256">
        <f>B37/$B$37</f>
        <v>1</v>
      </c>
      <c r="D37" s="255">
        <f t="shared" ref="D37:H37" si="8">D29+D35</f>
        <v>20752963</v>
      </c>
      <c r="E37" s="255">
        <f t="shared" si="8"/>
        <v>125967638</v>
      </c>
      <c r="F37" s="255">
        <f t="shared" si="8"/>
        <v>146720601</v>
      </c>
      <c r="G37" s="256">
        <f>F37/$F$37</f>
        <v>1</v>
      </c>
      <c r="H37" s="255">
        <f t="shared" si="8"/>
        <v>3080254162</v>
      </c>
      <c r="I37" s="257">
        <f>H37/$H$37</f>
        <v>1</v>
      </c>
      <c r="J37" s="257">
        <v>1</v>
      </c>
      <c r="K37" s="257">
        <v>1</v>
      </c>
    </row>
    <row r="38" spans="1:17" s="93" customFormat="1">
      <c r="A38" s="262"/>
      <c r="B38" s="255"/>
      <c r="C38" s="256"/>
      <c r="D38" s="255"/>
      <c r="E38" s="255"/>
      <c r="F38" s="255"/>
      <c r="G38" s="256"/>
      <c r="H38" s="255"/>
      <c r="I38" s="257"/>
      <c r="J38" s="257"/>
      <c r="K38" s="257"/>
    </row>
    <row r="39" spans="1:17" s="93" customFormat="1" ht="15">
      <c r="A39" s="263" t="s">
        <v>395</v>
      </c>
      <c r="B39" s="359">
        <v>162803</v>
      </c>
      <c r="C39" s="264"/>
      <c r="D39" s="382">
        <v>9081</v>
      </c>
      <c r="E39" s="359">
        <v>202</v>
      </c>
      <c r="F39" s="359">
        <f>D39+E39</f>
        <v>9283</v>
      </c>
      <c r="G39" s="359"/>
      <c r="H39" s="359">
        <f>B39+F39</f>
        <v>172086</v>
      </c>
      <c r="I39" s="359"/>
      <c r="J39" s="265"/>
      <c r="K39" s="265"/>
    </row>
    <row r="40" spans="1:17">
      <c r="A40" s="149" t="s">
        <v>396</v>
      </c>
      <c r="B40" s="181">
        <f>B37/B39</f>
        <v>18018.915873786111</v>
      </c>
      <c r="C40" s="266"/>
      <c r="D40" s="181">
        <f t="shared" ref="D40:H40" si="9">D37/D39</f>
        <v>2285.3169254487393</v>
      </c>
      <c r="E40" s="181">
        <f t="shared" si="9"/>
        <v>623602.1683168317</v>
      </c>
      <c r="F40" s="181">
        <f t="shared" si="9"/>
        <v>15805.300118496176</v>
      </c>
      <c r="G40" s="181"/>
      <c r="H40" s="181">
        <f t="shared" si="9"/>
        <v>17899.504677893612</v>
      </c>
      <c r="I40" s="267"/>
      <c r="J40" s="268"/>
      <c r="K40" s="265"/>
    </row>
    <row r="41" spans="1:17">
      <c r="A41" s="149"/>
      <c r="B41" s="255"/>
      <c r="C41" s="269"/>
      <c r="D41" s="255"/>
      <c r="E41" s="255"/>
      <c r="F41" s="255"/>
      <c r="G41" s="255"/>
      <c r="I41" s="270"/>
      <c r="J41" s="268"/>
      <c r="K41" s="265"/>
    </row>
    <row r="42" spans="1:17">
      <c r="D42" s="273"/>
      <c r="F42" s="273"/>
      <c r="H42" s="372"/>
    </row>
    <row r="43" spans="1:17" s="174" customFormat="1">
      <c r="A43" s="281" t="s">
        <v>397</v>
      </c>
      <c r="B43" s="282"/>
      <c r="C43" s="283"/>
      <c r="D43" s="282"/>
      <c r="E43" s="192"/>
      <c r="F43" s="192"/>
      <c r="G43" s="192"/>
      <c r="H43" s="284"/>
      <c r="I43" s="193"/>
      <c r="J43" s="285"/>
      <c r="K43" s="197"/>
    </row>
    <row r="44" spans="1:17" s="231" customFormat="1" ht="12" customHeight="1">
      <c r="A44" s="395" t="s">
        <v>385</v>
      </c>
      <c r="B44" s="396"/>
      <c r="C44" s="396"/>
      <c r="D44" s="396"/>
      <c r="E44" s="396"/>
      <c r="F44" s="396"/>
      <c r="G44" s="396"/>
      <c r="H44" s="396"/>
      <c r="I44" s="396"/>
      <c r="J44" s="396"/>
      <c r="K44" s="396"/>
      <c r="L44" s="396"/>
      <c r="M44" s="396"/>
      <c r="N44" s="230"/>
      <c r="O44" s="230"/>
      <c r="P44" s="230"/>
    </row>
    <row r="45" spans="1:17" s="231" customFormat="1" ht="12" customHeight="1">
      <c r="A45" s="386"/>
      <c r="B45" s="387"/>
      <c r="C45" s="387"/>
      <c r="D45" s="387"/>
      <c r="E45" s="387"/>
      <c r="F45" s="387"/>
      <c r="G45" s="387"/>
      <c r="H45" s="387"/>
      <c r="I45" s="387"/>
      <c r="J45" s="387"/>
      <c r="K45" s="387"/>
      <c r="L45" s="387"/>
      <c r="M45" s="387"/>
      <c r="N45" s="230"/>
      <c r="O45" s="230"/>
      <c r="P45" s="230"/>
    </row>
    <row r="46" spans="1:17" s="231" customFormat="1">
      <c r="A46" s="10" t="s">
        <v>398</v>
      </c>
      <c r="B46" s="286"/>
      <c r="C46" s="287"/>
      <c r="D46" s="286"/>
      <c r="E46" s="286"/>
      <c r="F46" s="286"/>
      <c r="G46" s="286"/>
      <c r="H46" s="286"/>
      <c r="I46" s="286"/>
      <c r="J46" s="286"/>
      <c r="K46" s="286"/>
      <c r="L46" s="288"/>
      <c r="M46" s="288"/>
      <c r="N46" s="288"/>
      <c r="O46" s="288"/>
      <c r="P46" s="288"/>
      <c r="Q46" s="288"/>
    </row>
    <row r="47" spans="1:17" s="231" customFormat="1">
      <c r="A47" s="98"/>
      <c r="B47" s="286"/>
      <c r="C47" s="287"/>
      <c r="D47" s="286"/>
      <c r="E47" s="286"/>
      <c r="F47" s="286"/>
      <c r="G47" s="286"/>
      <c r="H47" s="286"/>
      <c r="I47" s="286"/>
      <c r="J47" s="286"/>
      <c r="K47" s="286"/>
      <c r="L47" s="288"/>
      <c r="M47" s="288"/>
      <c r="N47" s="288"/>
      <c r="O47" s="288"/>
      <c r="P47" s="288"/>
      <c r="Q47" s="288"/>
    </row>
    <row r="48" spans="1:17">
      <c r="D48" s="171"/>
      <c r="E48" s="201"/>
    </row>
  </sheetData>
  <mergeCells count="1">
    <mergeCell ref="A44:M44"/>
  </mergeCells>
  <pageMargins left="0.7" right="0.7" top="0.75" bottom="0.75" header="0.3" footer="0.3"/>
  <pageSetup orientation="portrait" horizontalDpi="4294967293" r:id="rId1"/>
  <ignoredErrors>
    <ignoredError sqref="C35:C37 G35:G37 C29:G2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FCB35-0B24-47E5-8E32-C84ADAEEAD46}"/>
</file>

<file path=customXml/itemProps2.xml><?xml version="1.0" encoding="utf-8"?>
<ds:datastoreItem xmlns:ds="http://schemas.openxmlformats.org/officeDocument/2006/customXml" ds:itemID="{ECC7E4F1-0A66-493F-9A73-43C5B4FB9547}"/>
</file>

<file path=customXml/itemProps3.xml><?xml version="1.0" encoding="utf-8"?>
<ds:datastoreItem xmlns:ds="http://schemas.openxmlformats.org/officeDocument/2006/customXml" ds:itemID="{84A7086F-4FB0-4BD1-B9E8-40EF2454CA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Padmaja Maganti</dc:creator>
  <cp:keywords/>
  <dc:description/>
  <cp:lastModifiedBy/>
  <cp:revision/>
  <dcterms:created xsi:type="dcterms:W3CDTF">2017-07-13T18:49:33Z</dcterms:created>
  <dcterms:modified xsi:type="dcterms:W3CDTF">2021-10-11T16:06:52Z</dcterms:modified>
  <cp:category/>
  <cp:contentStatus/>
</cp:coreProperties>
</file>