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DHHSWEB\New Website Screenshots\PROVIDERS TAB\Cost Reports &amp; Assessments\Rural Health Center - Hospital Based\Sept 1 2016\"/>
    </mc:Choice>
  </mc:AlternateContent>
  <bookViews>
    <workbookView xWindow="0" yWindow="0" windowWidth="15360" windowHeight="8310" tabRatio="914"/>
  </bookViews>
  <sheets>
    <sheet name="FACESHEET" sheetId="1" r:id="rId1"/>
    <sheet name="DMA-HB1" sheetId="2" r:id="rId2"/>
    <sheet name="DMA-HB2" sheetId="3" r:id="rId3"/>
    <sheet name="DMA-HB3" sheetId="4" r:id="rId4"/>
    <sheet name="DMA-HB4" sheetId="5" r:id="rId5"/>
    <sheet name="DMA-HB5" sheetId="6" r:id="rId6"/>
    <sheet name="DMA-HB6" sheetId="7" r:id="rId7"/>
    <sheet name="DMA-HB7" sheetId="8" r:id="rId8"/>
    <sheet name="DMA-HB8" sheetId="9" r:id="rId9"/>
    <sheet name="DMA-HB9" sheetId="10" r:id="rId10"/>
    <sheet name="DMA-HB10A" sheetId="12" r:id="rId11"/>
    <sheet name="DMA-HB10B" sheetId="11" r:id="rId12"/>
  </sheets>
  <externalReferences>
    <externalReference r:id="rId13"/>
  </externalReferences>
  <definedNames>
    <definedName name="_xlnm.Print_Area" localSheetId="10">'DMA-HB10A'!$A$1:$H$56</definedName>
    <definedName name="_xlnm.Print_Area" localSheetId="11">'DMA-HB10B'!$A$1:$I$48</definedName>
    <definedName name="_xlnm.Print_Area" localSheetId="4">'DMA-HB4'!$A$1:$I$54</definedName>
    <definedName name="_xlnm.Print_Area" localSheetId="8">'DMA-HB8'!$A$1:$J$61</definedName>
    <definedName name="_xlnm.Print_Area" localSheetId="9">'DMA-HB9'!$A$1:$H$52</definedName>
    <definedName name="RATIO">'DMA-HB2'!$F$49</definedName>
  </definedNames>
  <calcPr calcId="152511" calcMode="manual"/>
</workbook>
</file>

<file path=xl/calcChain.xml><?xml version="1.0" encoding="utf-8"?>
<calcChain xmlns="http://schemas.openxmlformats.org/spreadsheetml/2006/main">
  <c r="F14" i="12" l="1"/>
  <c r="F18" i="12"/>
  <c r="G31" i="12" l="1"/>
  <c r="C5" i="11"/>
  <c r="C5" i="12"/>
  <c r="A55" i="2"/>
  <c r="A52" i="4"/>
  <c r="A53" i="3"/>
  <c r="A51" i="5"/>
  <c r="A55" i="6"/>
  <c r="A57" i="7"/>
  <c r="A54" i="8"/>
  <c r="A58" i="9"/>
  <c r="A52" i="12"/>
  <c r="F20" i="12" l="1"/>
  <c r="F16" i="12"/>
  <c r="H5" i="12" l="1"/>
  <c r="I5" i="11" s="1"/>
  <c r="H4" i="12"/>
  <c r="I4" i="11" s="1"/>
  <c r="B3" i="12"/>
  <c r="B3" i="11" s="1"/>
  <c r="B5" i="12"/>
  <c r="B5" i="11" s="1"/>
  <c r="B1" i="12"/>
  <c r="B1" i="11"/>
  <c r="A53" i="12"/>
  <c r="G24" i="12"/>
  <c r="G29" i="12" s="1"/>
  <c r="G33" i="12" s="1"/>
  <c r="F19" i="10" l="1"/>
  <c r="F15" i="10"/>
  <c r="A6" i="3"/>
  <c r="A6" i="4"/>
  <c r="A6" i="5"/>
  <c r="A6" i="6"/>
  <c r="A6" i="7" s="1"/>
  <c r="A6" i="8" s="1"/>
  <c r="A6" i="9" s="1"/>
  <c r="A6" i="10" s="1"/>
  <c r="A4" i="3"/>
  <c r="A4" i="4"/>
  <c r="A4" i="5"/>
  <c r="A4" i="6"/>
  <c r="A4" i="7" s="1"/>
  <c r="A4" i="8" s="1"/>
  <c r="A4" i="9" s="1"/>
  <c r="A4" i="10" s="1"/>
  <c r="F17" i="10"/>
  <c r="G29" i="2"/>
  <c r="G31" i="2"/>
  <c r="H13" i="4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9" i="5"/>
  <c r="C17" i="6"/>
  <c r="E17" i="6" s="1"/>
  <c r="H21" i="5"/>
  <c r="C19" i="6" s="1"/>
  <c r="E19" i="6" s="1"/>
  <c r="H23" i="5"/>
  <c r="C21" i="6" s="1"/>
  <c r="E21" i="6" s="1"/>
  <c r="H25" i="5"/>
  <c r="C23" i="6" s="1"/>
  <c r="E23" i="6" s="1"/>
  <c r="H27" i="5"/>
  <c r="C25" i="6" s="1"/>
  <c r="E25" i="6" s="1"/>
  <c r="H29" i="5"/>
  <c r="C27" i="6" s="1"/>
  <c r="E27" i="6" s="1"/>
  <c r="H31" i="5"/>
  <c r="C29" i="6" s="1"/>
  <c r="E29" i="6" s="1"/>
  <c r="F49" i="3"/>
  <c r="G22" i="3" s="1"/>
  <c r="F39" i="3"/>
  <c r="I21" i="5"/>
  <c r="I23" i="5"/>
  <c r="I25" i="5"/>
  <c r="I27" i="5"/>
  <c r="I29" i="5"/>
  <c r="I31" i="5"/>
  <c r="I19" i="5"/>
  <c r="H30" i="4"/>
  <c r="F13" i="10"/>
  <c r="I21" i="9"/>
  <c r="D33" i="5"/>
  <c r="D23" i="5"/>
  <c r="D25" i="5"/>
  <c r="D29" i="5"/>
  <c r="D31" i="5"/>
  <c r="G20" i="8"/>
  <c r="G25" i="8"/>
  <c r="E43" i="6" s="1"/>
  <c r="D35" i="7"/>
  <c r="E39" i="6"/>
  <c r="J21" i="9"/>
  <c r="B2" i="2"/>
  <c r="B2" i="3" s="1"/>
  <c r="A2" i="2"/>
  <c r="A2" i="9"/>
  <c r="H11" i="4"/>
  <c r="G21" i="4" s="1"/>
  <c r="A49" i="10"/>
  <c r="B6" i="10"/>
  <c r="B4" i="10"/>
  <c r="B6" i="9"/>
  <c r="B4" i="9"/>
  <c r="B6" i="8"/>
  <c r="B4" i="8"/>
  <c r="B6" i="7"/>
  <c r="B4" i="7"/>
  <c r="B6" i="6"/>
  <c r="B4" i="6"/>
  <c r="B6" i="5"/>
  <c r="B4" i="5"/>
  <c r="B6" i="4"/>
  <c r="B4" i="4"/>
  <c r="B6" i="3"/>
  <c r="B4" i="3"/>
  <c r="B4" i="2"/>
  <c r="B6" i="2"/>
  <c r="C6" i="10"/>
  <c r="C5" i="9"/>
  <c r="C5" i="8"/>
  <c r="C5" i="7"/>
  <c r="C6" i="6"/>
  <c r="C5" i="5"/>
  <c r="C5" i="4"/>
  <c r="C5" i="3"/>
  <c r="H6" i="10"/>
  <c r="H5" i="10"/>
  <c r="H6" i="2"/>
  <c r="H5" i="2"/>
  <c r="G36" i="3"/>
  <c r="G34" i="3"/>
  <c r="H6" i="3"/>
  <c r="H5" i="3"/>
  <c r="H6" i="4"/>
  <c r="H5" i="4"/>
  <c r="A53" i="4"/>
  <c r="H6" i="5"/>
  <c r="H5" i="5"/>
  <c r="D27" i="5"/>
  <c r="D21" i="5"/>
  <c r="D19" i="5"/>
  <c r="F6" i="6"/>
  <c r="F5" i="6"/>
  <c r="F6" i="7"/>
  <c r="F5" i="7"/>
  <c r="H6" i="8"/>
  <c r="H5" i="8"/>
  <c r="J6" i="9"/>
  <c r="J5" i="9"/>
  <c r="A2" i="6"/>
  <c r="A2" i="8"/>
  <c r="G33" i="10"/>
  <c r="A2" i="4"/>
  <c r="A2" i="10"/>
  <c r="A2" i="3"/>
  <c r="A2" i="5"/>
  <c r="A2" i="7"/>
  <c r="G21" i="3" l="1"/>
  <c r="G20" i="3"/>
  <c r="G19" i="3"/>
  <c r="G33" i="3"/>
  <c r="G29" i="3"/>
  <c r="G28" i="3"/>
  <c r="G24" i="3"/>
  <c r="G25" i="3"/>
  <c r="G32" i="3"/>
  <c r="H39" i="3"/>
  <c r="F43" i="3" s="1"/>
  <c r="F46" i="3" s="1"/>
  <c r="D35" i="5" s="1"/>
  <c r="D37" i="5" s="1"/>
  <c r="G23" i="10"/>
  <c r="G27" i="10" s="1"/>
  <c r="J25" i="9"/>
  <c r="E35" i="6" s="1"/>
  <c r="B2" i="6"/>
  <c r="B2" i="10"/>
  <c r="B2" i="4"/>
  <c r="B2" i="5"/>
  <c r="B2" i="7"/>
  <c r="B2" i="8"/>
  <c r="H15" i="4"/>
  <c r="H16" i="4" s="1"/>
  <c r="H20" i="4" s="1"/>
  <c r="E31" i="6"/>
  <c r="F21" i="4"/>
  <c r="G18" i="3"/>
  <c r="G35" i="3"/>
  <c r="G23" i="3"/>
  <c r="B2" i="9"/>
  <c r="G31" i="3"/>
  <c r="G17" i="3"/>
  <c r="G27" i="3"/>
  <c r="G37" i="3"/>
  <c r="G26" i="3"/>
  <c r="E21" i="5" l="1"/>
  <c r="F21" i="5" s="1"/>
  <c r="E27" i="5"/>
  <c r="F27" i="5" s="1"/>
  <c r="E19" i="5"/>
  <c r="E29" i="5"/>
  <c r="F29" i="5" s="1"/>
  <c r="E31" i="5"/>
  <c r="F31" i="5" s="1"/>
  <c r="E25" i="5"/>
  <c r="F25" i="5" s="1"/>
  <c r="E23" i="5"/>
  <c r="F23" i="5" s="1"/>
  <c r="G27" i="4"/>
  <c r="G33" i="4" s="1"/>
  <c r="F27" i="4"/>
  <c r="F33" i="4" s="1"/>
  <c r="H33" i="4" l="1"/>
  <c r="E33" i="6" s="1"/>
  <c r="E37" i="6" s="1"/>
  <c r="E41" i="6" s="1"/>
  <c r="E45" i="6" s="1"/>
  <c r="E33" i="5"/>
  <c r="F33" i="5" s="1"/>
  <c r="F19" i="5"/>
  <c r="G29" i="10" l="1"/>
  <c r="G31" i="10" s="1"/>
  <c r="H31" i="10" s="1"/>
  <c r="G35" i="10" l="1"/>
</calcChain>
</file>

<file path=xl/sharedStrings.xml><?xml version="1.0" encoding="utf-8"?>
<sst xmlns="http://schemas.openxmlformats.org/spreadsheetml/2006/main" count="457" uniqueCount="358">
  <si>
    <t>Status:</t>
  </si>
  <si>
    <t xml:space="preserve">                             DEPARTMENT OF HUMAN RESOURCES  -  DIVISION OF MEDICAL ASSISTANCE</t>
  </si>
  <si>
    <t>HOSPITAL BASED RURAL HEALTH CLINIC</t>
  </si>
  <si>
    <t>1.  Name and Address</t>
  </si>
  <si>
    <t xml:space="preserve">     Name of Facility:</t>
  </si>
  <si>
    <t xml:space="preserve">     Street or P.O. Box: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</si>
  <si>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</si>
  <si>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</si>
  <si>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</si>
  <si>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</si>
  <si>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</si>
  <si>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</si>
  <si>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</si>
  <si>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</si>
  <si>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</si>
  <si>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</si>
  <si>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</si>
  <si>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</si>
  <si>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</si>
  <si>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</si>
  <si>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</si>
  <si>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</si>
  <si>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</si>
  <si>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</si>
  <si>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</si>
  <si>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</si>
  <si>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</si>
  <si>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</si>
  <si>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</si>
  <si>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</si>
  <si>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</si>
  <si>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>Zip Code: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</si>
  <si>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</si>
  <si>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</si>
  <si>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</si>
  <si>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</si>
  <si>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</si>
  <si>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</si>
  <si>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</si>
  <si>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>and that to the best of my knowledge and belief, it is a true, correct, and</t>
  </si>
  <si>
    <t xml:space="preserve">            complete statement prepared from the books and records of the facility in accordance with applicable instructions,</t>
  </si>
  <si>
    <t xml:space="preserve">            except as noted.</t>
  </si>
  <si>
    <t xml:space="preserve">                  (Officer or Administrator)</t>
  </si>
  <si>
    <t>Audit Section</t>
  </si>
  <si>
    <t>SCHEDULE DMA-HB1</t>
  </si>
  <si>
    <t>ANALYSIS OF DIRECT CORE COSTS</t>
  </si>
  <si>
    <t>Reporting Period</t>
  </si>
  <si>
    <t>PROVIDER NO.</t>
  </si>
  <si>
    <r>
      <t xml:space="preserve">        </t>
    </r>
    <r>
      <rPr>
        <sz val="9"/>
        <rFont val="Arial"/>
        <family val="2"/>
      </rPr>
      <t>From:</t>
    </r>
  </si>
  <si>
    <t>HOSPITAL BASED</t>
  </si>
  <si>
    <r>
      <t xml:space="preserve">        </t>
    </r>
    <r>
      <rPr>
        <sz val="9"/>
        <rFont val="Arial"/>
        <family val="2"/>
      </rPr>
      <t xml:space="preserve"> To:</t>
    </r>
  </si>
  <si>
    <t>(1)</t>
  </si>
  <si>
    <t>(2)</t>
  </si>
  <si>
    <t>(DMA-HB3, Line 1a)</t>
  </si>
  <si>
    <t>-2-</t>
  </si>
  <si>
    <t>SCHEDULE DMA-HB2</t>
  </si>
  <si>
    <t>ANALYSIS OF ALLOCATED CORE COSTS</t>
  </si>
  <si>
    <t>Total</t>
  </si>
  <si>
    <t>Allocated Core</t>
  </si>
  <si>
    <t>Allocated</t>
  </si>
  <si>
    <t>Cost</t>
  </si>
  <si>
    <t>Ratio</t>
  </si>
  <si>
    <t>Core Cost</t>
  </si>
  <si>
    <t>(From Line 5)</t>
  </si>
  <si>
    <t>(Col. 1 x Col. 2)</t>
  </si>
  <si>
    <t>(3)</t>
  </si>
  <si>
    <t>1.  Allocated General Service Costs</t>
  </si>
  <si>
    <t xml:space="preserve">2.  Total Allocated General Service Costs (Sum Lines 1a - 1w) . . . . . . . . . </t>
  </si>
  <si>
    <t>(DMA-HB3, Line 1b)</t>
  </si>
  <si>
    <t>3.  Total Allocated Core General Service Costs</t>
  </si>
  <si>
    <t xml:space="preserve">        (Amount of Line 2 applicable to Core Costs)</t>
  </si>
  <si>
    <t>4.  Total Allocated Non-Core General Service Costs</t>
  </si>
  <si>
    <t xml:space="preserve">     (Line 2 - Line 3) . . . . . . . . . . . . . . . . . . . . . . . . . . . . . . . . . . . . . . . . . . . . .</t>
  </si>
  <si>
    <t>(DMA-HB4, Line 3)</t>
  </si>
  <si>
    <t>5.  Ratio of Core General Service Costs / Total General Service Costs</t>
  </si>
  <si>
    <t>(Lines 1a -1w, Column 2)</t>
  </si>
  <si>
    <t>* See (*) Note on DMA-HB1</t>
  </si>
  <si>
    <t xml:space="preserve">   -3-</t>
  </si>
  <si>
    <t>SCHEDULE DMA-HB3</t>
  </si>
  <si>
    <t>COST OF MEDICAID CORE SERVICES</t>
  </si>
  <si>
    <t>FYE</t>
  </si>
  <si>
    <t>1.  Total Core Services Cost</t>
  </si>
  <si>
    <t>a.</t>
  </si>
  <si>
    <t>Direct (DMA-HB1, Line 4, Col. 2) . . . . . . . . . . . . . . . . . . . . . . . . . . . . . . . . . . . . . . . . . . . . .</t>
  </si>
  <si>
    <t>b.</t>
  </si>
  <si>
    <t xml:space="preserve">Indirect (DMA-HB2, Line 2, Col. 3) . . . . . . . . . . . . . . . . . . . . . . . . . . . . . . . . . . . . . . . . . . . </t>
  </si>
  <si>
    <t>c.</t>
  </si>
  <si>
    <t>Total (Line 1a + 1b) . . . . . .. . . . . . . . . . . . . . . . . . . . . . . . . . . . . . . . . . . . . . . . . . . . . . . . . .</t>
  </si>
  <si>
    <t xml:space="preserve">2. Total Visits (Provider Records) . . . . . . .  . . . . . . . . . . . . . . . . . . . . . . . . . . . . . . . . . . . . . . . . . . . . . . . . . </t>
  </si>
  <si>
    <t>3. Cost Per Visit (Line 1c / Line 2) . . . . . . . . . . . . . . . . . . . . . . . . . . . . . . . . . . . . . . . . . . . . . . . . . . . . . . . . .</t>
  </si>
  <si>
    <t>TOTAL</t>
  </si>
  <si>
    <t>4.  Medicare Upper Payment Limit Per Visit (per HCFA Transmittal A-99-8)………..</t>
  </si>
  <si>
    <t>5.  Medicaid Rate Covered Visits (Lessor of Lines 3 and 4) …………………………</t>
  </si>
  <si>
    <t>6.  Medicaid Covered Visits for Core Services (Provider Records) …………………</t>
  </si>
  <si>
    <t>7.  Medicaid Cost for Core Services (Line 5 x 6) ……………………………………..</t>
  </si>
  <si>
    <t xml:space="preserve">   -4-</t>
  </si>
  <si>
    <t>SCHEDULE DMA-HB4</t>
  </si>
  <si>
    <t>ALLOCATION OF OVERHEAD COST</t>
  </si>
  <si>
    <t>Overhead Cost</t>
  </si>
  <si>
    <t>Cost Per</t>
  </si>
  <si>
    <t>(Line 4, Col 2</t>
  </si>
  <si>
    <t>Encounters/</t>
  </si>
  <si>
    <t>Encounter</t>
  </si>
  <si>
    <t>Per DMA-HB1</t>
  </si>
  <si>
    <t>x</t>
  </si>
  <si>
    <t>Units of Service</t>
  </si>
  <si>
    <t>Lines 1a-1i</t>
  </si>
  <si>
    <t>(Col 2 + 3)</t>
  </si>
  <si>
    <t>(Provider Records)</t>
  </si>
  <si>
    <t>(Col 4 / 5)</t>
  </si>
  <si>
    <t>Col 2)</t>
  </si>
  <si>
    <t>(4)</t>
  </si>
  <si>
    <t>(5)</t>
  </si>
  <si>
    <t>(6)</t>
  </si>
  <si>
    <t>1.  RHC/FQHC Ambulatory Services</t>
  </si>
  <si>
    <t xml:space="preserve">    </t>
  </si>
  <si>
    <t xml:space="preserve">     a.  Pharmacy * . . . . . . . . . . . . . . . . . . . . . . . . .  </t>
  </si>
  <si>
    <t xml:space="preserve">     b.  Dental ** . . . . . . . . . . . . . . . . . . . . . . . . . . . </t>
  </si>
  <si>
    <t xml:space="preserve">3.  Overhead Cost  (DMA-HB2, Line 4) . . . . . . . . </t>
  </si>
  <si>
    <t xml:space="preserve">4.  Unit Cost Multiplier  (3 / 2) . . . . . . . . . . . . . . . . </t>
  </si>
  <si>
    <t xml:space="preserve">     * Number of prescriptions</t>
  </si>
  <si>
    <t xml:space="preserve">    ** Number of Encounters</t>
  </si>
  <si>
    <t xml:space="preserve">   *** Number of Units of Service</t>
  </si>
  <si>
    <t>-5-</t>
  </si>
  <si>
    <t>SCHEDULE DMA-HB5</t>
  </si>
  <si>
    <t>DETERMINATION OF MEDICAID</t>
  </si>
  <si>
    <t>REIMBURSEMENT</t>
  </si>
  <si>
    <t>Medicaid</t>
  </si>
  <si>
    <t>Per Encounter</t>
  </si>
  <si>
    <t>Encounters</t>
  </si>
  <si>
    <t>(From DMA-HB4)</t>
  </si>
  <si>
    <t>(Col 2 x 3)</t>
  </si>
  <si>
    <t>1.  RHC/FQHC Services</t>
  </si>
  <si>
    <t xml:space="preserve">     a.  Pharmacy . . . . . . . . . . . . . . . . . . . . . . . . . . </t>
  </si>
  <si>
    <t xml:space="preserve">     </t>
  </si>
  <si>
    <t xml:space="preserve">     b.  Dental . . . . . . . . . . . . . . . . . . . . . . . . . . . . .</t>
  </si>
  <si>
    <t xml:space="preserve"> 2.  Subtotal . . . . . . . . . . . . . . . . . . . . . . . . . . . . . . . . . . . . . . . . . . . . . . . . . . . . . . . . . . . . . . . . . </t>
  </si>
  <si>
    <t xml:space="preserve"> 3.  Medicaid Core Service Cost . . . . . . . . . . . . . . . . . . . . . . . . . . . . . . . . . . . . . . . . . . . . . . . . . </t>
  </si>
  <si>
    <t xml:space="preserve"> 4.  Medicaid Cost of Pneumococcal and Influenza Vaccine . .  . . . . . . . . . . . . . . . . . . . . . . . . .</t>
  </si>
  <si>
    <t>(DMA-HB8, Line 4)</t>
  </si>
  <si>
    <t xml:space="preserve"> 5.  Total Reimbursable Cost  (Line 2 + 3 + 4) . . . . . . . . . . . . . . . . . . . . . . . . . . . .. . . . . . . . . . . </t>
  </si>
  <si>
    <t xml:space="preserve"> 6.  Amount Received/Receivable from Medicaid  (Provider Records) . . . . . . . . . . . . . . . . . . . .</t>
  </si>
  <si>
    <t>(DMA-HB6, Line 4)</t>
  </si>
  <si>
    <t xml:space="preserve"> 7.  Amount Due Provider &lt;Program&gt; Exclusive of Bad Debts  (Line 5 - 6) . . . . . . . . . . . . . . . . </t>
  </si>
  <si>
    <t xml:space="preserve"> 8.  Reimbursable Bad Debts . . . . . . . . . . . . . . . . . . . . . . . . . . . . . . . . . . . . . . . . . . . . . . . . . . . .</t>
  </si>
  <si>
    <t>(DMA-HB7, Line 5)</t>
  </si>
  <si>
    <t>-6-</t>
  </si>
  <si>
    <t>SCHEDULE DMA-HB6</t>
  </si>
  <si>
    <t>SUMMARY OF MEDICAID PAYMENTS</t>
  </si>
  <si>
    <t>Amount *</t>
  </si>
  <si>
    <t>Provider</t>
  </si>
  <si>
    <t>Received / Receivable</t>
  </si>
  <si>
    <t>Number/s</t>
  </si>
  <si>
    <t xml:space="preserve">     (1)</t>
  </si>
  <si>
    <t>1.  RHC/FQHC Payments</t>
  </si>
  <si>
    <t xml:space="preserve">     a.  Pharmacy . . . . . . . . . . . . . . . . . .  . . . . . . . </t>
  </si>
  <si>
    <t xml:space="preserve">     b.  Dental . . . . . . . . . . . . . . . . . . . . . . . . . . . . . </t>
  </si>
  <si>
    <t>2.  Core Services  . . . . . . . . . . . . . . . . . . . . . . . .</t>
  </si>
  <si>
    <t>4.  Total Medicaid Payments . . . . . . . . . . . . . . . . .</t>
  </si>
  <si>
    <t>(DMA-HB5, Line 6)</t>
  </si>
  <si>
    <t xml:space="preserve">          *  Note:</t>
  </si>
  <si>
    <t>Do Not Include:</t>
  </si>
  <si>
    <t>Co-Payments billed for Core Services</t>
  </si>
  <si>
    <t>Fees billed for Carolina Access</t>
  </si>
  <si>
    <t>Medicare Crossover Payments</t>
  </si>
  <si>
    <t>Include:</t>
  </si>
  <si>
    <t>Co-Payments billed for Ambulatory Services</t>
  </si>
  <si>
    <t>SCHEDULE DMA-HB7</t>
  </si>
  <si>
    <t>BAD DEBTS</t>
  </si>
  <si>
    <t>Amount</t>
  </si>
  <si>
    <t xml:space="preserve">                 (2)</t>
  </si>
  <si>
    <t>1.  Co-Payment Billed to Medicaid Patients</t>
  </si>
  <si>
    <t xml:space="preserve">      (Provider Records) . . . . . . . . . . . . . . . . . . . . . . . . . . . . . . . . </t>
  </si>
  <si>
    <t>2.  Co-Payment Amounts Received From Medicaid Patients</t>
  </si>
  <si>
    <t xml:space="preserve">      (Provider Records) . . . . . . . . . . . . . . . . . . . . . . . . . . . . . . . .</t>
  </si>
  <si>
    <t>3.  Medicaid Bad Debts  (Line 1 - 2) . . . . . . . . . . . . . . . . . . . . . . . .</t>
  </si>
  <si>
    <t>4.  Less Medicaid Bad Debt Recoveries</t>
  </si>
  <si>
    <t xml:space="preserve">     (Provider Records) . . . . . . . . . . . . . . . . . . . . . . . . . . . . . . . . .</t>
  </si>
  <si>
    <t xml:space="preserve">5.  Net Bad Debts  (Line 3 - 4) . . . . . . . . . . . . . . . . . . . . . . . . . . . . </t>
  </si>
  <si>
    <t>(DMA-HB5, Line 8)</t>
  </si>
  <si>
    <t>SCHEDULE DMA-HB8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</si>
  <si>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</si>
  <si>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</si>
  <si>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</si>
  <si>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</si>
  <si>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</si>
  <si>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</si>
  <si>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</si>
  <si>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-9-</t>
  </si>
  <si>
    <t>Telephone No:</t>
  </si>
  <si>
    <t>SCHEDULE DMA-HB9</t>
  </si>
  <si>
    <t>PPS RECONCILIATION SCHEDULE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</si>
  <si>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</si>
  <si>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</si>
  <si>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</si>
  <si>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</si>
  <si>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</si>
  <si>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(DMA-HB5, Line 5 +</t>
  </si>
  <si>
    <t>DMA-HB5, Line 8)</t>
  </si>
  <si>
    <t>Settlement is in accordance with North Carolina Medicaid State Plan Attachment 4.19-B Section 2.</t>
  </si>
  <si>
    <t>-10-</t>
  </si>
  <si>
    <t xml:space="preserve"> 9.  Total Amount Due Provider (Program)  (Line 7 + 8) . . . . . . . . . . . . . . . . . . .. . . . . . . . . . . . </t>
  </si>
  <si>
    <t xml:space="preserve">3.  Third Party Liability . . . . . . . . . . . . . . . . . . . . . </t>
  </si>
  <si>
    <t xml:space="preserve">          Desk Reviewed</t>
  </si>
  <si>
    <t xml:space="preserve">          Field Audited</t>
  </si>
  <si>
    <t xml:space="preserve">          As Filed (Provider Version)</t>
  </si>
  <si>
    <t xml:space="preserve">          Revised Desk Reviewed</t>
  </si>
  <si>
    <t>Zip:</t>
  </si>
  <si>
    <t>State:</t>
  </si>
  <si>
    <t>To:</t>
  </si>
  <si>
    <t xml:space="preserve">     City:</t>
  </si>
  <si>
    <t xml:space="preserve">     County:</t>
  </si>
  <si>
    <t>2.  Cost Reporting Period</t>
  </si>
  <si>
    <t>From:</t>
  </si>
  <si>
    <t>NPI NO.</t>
  </si>
  <si>
    <t>4.  Type of Control</t>
  </si>
  <si>
    <t>5.  If we have questions regarding the cost</t>
  </si>
  <si>
    <t xml:space="preserve"> 6.  If the Notice of Program Reimbursement Settlement</t>
  </si>
  <si>
    <t xml:space="preserve"> Contact Name:</t>
  </si>
  <si>
    <t>-7-</t>
  </si>
  <si>
    <t>X</t>
  </si>
  <si>
    <t xml:space="preserve">            by</t>
  </si>
  <si>
    <t xml:space="preserve">            and ending</t>
  </si>
  <si>
    <t xml:space="preserve">Title </t>
  </si>
  <si>
    <t>Date</t>
  </si>
  <si>
    <t xml:space="preserve">Signature </t>
  </si>
  <si>
    <t xml:space="preserve">for the cost report period beginning  </t>
  </si>
  <si>
    <t>Comments:</t>
  </si>
  <si>
    <t xml:space="preserve">        Plus all pharmacy costs . . . . . . . . . . . . . . . . . . . . . . . . . . . . . . . . . . . . . </t>
  </si>
  <si>
    <t xml:space="preserve">       DMA-HB1, Line 4 / Line 1. . . . . . . . . . . . . . . . . . . . .. . . . . . . . . . . . . . . . . </t>
  </si>
  <si>
    <t>NC</t>
  </si>
  <si>
    <t xml:space="preserve">  COST OF PNEUMOCOCCAL AND INFLUENZA VACCINES</t>
  </si>
  <si>
    <t xml:space="preserve">c.  Employee Benefits (Col. 4) . . . . . . . . . . . . . . . . . . . . . . . . . . . . . . . . . . . . </t>
  </si>
  <si>
    <t xml:space="preserve">e.  Maintenance &amp; Repairs (Col. 6) . . . . . . . . . . . . . . . . . . . . . . . . . . . . . . . . </t>
  </si>
  <si>
    <t xml:space="preserve">f.  Operation &amp; Maintenance of Plant (Col. 7) . . . . . . . . . .. . . .. . . . . . . . . . . </t>
  </si>
  <si>
    <t>g.  Laundry &amp; Linen (Col. 8) . . . . . . . . . . . . . . . . . . . . . . . . . . . . . . . . . . . . . .</t>
  </si>
  <si>
    <t>h.  Housekeeping (Col. 9) . . . . . . . . . . . . . . . . . . . . . . . . . . . . . . . . . . . . . . .</t>
  </si>
  <si>
    <t>n.  Pharmacy (Col. 15) . . . . . . . . . . . . . . . . . . . . . . . . . . . . . . . . . . . . . . . . . .</t>
  </si>
  <si>
    <t>o.  Medical Records (Col. 16) . . . . . . . . . . . . . . . . . . . . . . . . . . . . . . . . . . . .</t>
  </si>
  <si>
    <t>p.  Social Services (Col. 17) . . . . . . . . . . . . . . . . . . . . . . . . . . . . . . . . . . . . . .</t>
  </si>
  <si>
    <t>k.  Maintenance of Personnel (Col. 12) . . . . . . . . . . . . . . . . . . . . . . . . …….</t>
  </si>
  <si>
    <t>d.  Administrative &amp; General (Col. 5). . . . . . . . . . . . . . . . . . . . . . . . . . . . . . . .</t>
  </si>
  <si>
    <t>q.  Other General Service (Col. 18) . . . . . . . . . . . . . . . . . . . . . . . . ……….</t>
  </si>
  <si>
    <t xml:space="preserve">u.  Paramedical Education (Col. 23) . . . . . . . . . . . . . . . . . . . . . . . . . . . . </t>
  </si>
  <si>
    <t xml:space="preserve">l.   Nursing Administration (Col. 13) . . . . . . . . . . . . . . . . . . . . . . . . .. . . . . . . </t>
  </si>
  <si>
    <t xml:space="preserve">i.   Dietary (Col. 10) . . . . . . . . . . . . . . . . . . . . . . . . . . . . . . . . . . . . . . . . . . . . </t>
  </si>
  <si>
    <t xml:space="preserve">j.   Cafeteria (Col. 11) . . . . . . . . . . . . . . . . . . . . . . . . . . . . . . . . . . . . . . . . . . . </t>
  </si>
  <si>
    <t>s.   Nursing School (Col. 20) . . . . . . . . . . . . . . . . . . . . . . . . . . . . . . . . . . . . . .</t>
  </si>
  <si>
    <t xml:space="preserve">t.   Interns &amp; Residents (Col. 21 &amp; Col. 22) . . . . . . . . . . . . . . . . . . . . . . . . . </t>
  </si>
  <si>
    <t xml:space="preserve">a.  Capital-Related Costs - Buildings &amp; Fixtures (Col. 1) . . . . . . . . . . </t>
  </si>
  <si>
    <t>b.  Capital-Related Costs - Moveable Equipment (Col. 2) . . . . . . . . .</t>
  </si>
  <si>
    <t>r.   Nonphysician Anesthetists (Col. 19) . . . . . . . . . . . . . . . . . . . .. . . . . . . .</t>
  </si>
  <si>
    <r>
      <t xml:space="preserve">    (Medicare Cost Report, Worksheet B, Part 1,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</si>
  <si>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m.  Central Services &amp; Supply (Col. 14) . . . . . . . . . . . . . . . . . . . . . . . . .  </t>
  </si>
  <si>
    <r>
      <t xml:space="preserve">1.  Total Direct Cost (Medicare Cost Report, Worksheet A,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</si>
  <si>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       Including Mental Health Services………………………………………………….</t>
  </si>
  <si>
    <t>4. Total Reimbursable Cost from DMA-HB5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</si>
  <si>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</si>
  <si>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</si>
  <si>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 xml:space="preserve">7. Gross Amount Due Provider &lt;Program&gt;* (Line 5 - Line 6). . . . . </t>
  </si>
  <si>
    <t xml:space="preserve"> Medicaid Provider No.:</t>
  </si>
  <si>
    <t>3.   NPI Provider No.:</t>
  </si>
  <si>
    <t xml:space="preserve">   NPI  Provider No.:</t>
  </si>
  <si>
    <t xml:space="preserve">     d.  Radiology Services (on-site) ***. . . . . . . . . .</t>
  </si>
  <si>
    <t xml:space="preserve">     e.  Norplant Services **. . . . . . . . . . . . . . . . . .</t>
  </si>
  <si>
    <t xml:space="preserve">     f.  Physician Hospital Services ***. . . . . . . . . . . </t>
  </si>
  <si>
    <t xml:space="preserve">     g.  Other (Specify) ***. . . . . . . . . . . . . . . . . . . .</t>
  </si>
  <si>
    <t>2.  Total Cost  (Lines 1a-1g) . . . . . . . . . . . . . . . . . . .</t>
  </si>
  <si>
    <t xml:space="preserve">     d.  Radiology Services (on-site) . . . . . . . . . . . </t>
  </si>
  <si>
    <t xml:space="preserve">     e.  Norplant Services . . . . . . . . . . . . . . . . . . . . </t>
  </si>
  <si>
    <t xml:space="preserve">     f.  Physician Hospital Services . . . . . . . . . . . . </t>
  </si>
  <si>
    <t xml:space="preserve">     g.  Other  (Specify) . . . . . . . . . . . . . . . . . . . . . .</t>
  </si>
  <si>
    <t xml:space="preserve">     d.  Radiology Services (on-site). . . . . . . . . . . . </t>
  </si>
  <si>
    <t xml:space="preserve">     e.  Norplant Services . . . . . . . . . . . . . . . . . . . </t>
  </si>
  <si>
    <t xml:space="preserve">     f.  Physician Hospital Services . . . . . . . . . . . .</t>
  </si>
  <si>
    <t xml:space="preserve">     g.  Other  (Specify) . . . . . . . . . . . . . . . . . . . . .</t>
  </si>
  <si>
    <t>2022 Mail Service Center</t>
  </si>
  <si>
    <t>Raleigh, NC 27699-2022</t>
  </si>
  <si>
    <t>2.  Less: Other Ambulatory Services (Non-Core)**</t>
  </si>
  <si>
    <t xml:space="preserve">      a.  Pharmacy . . . . . . . . . . . . . . . . . . . . . . . . . . . . . . . . . . . . . . . . . . . . .</t>
  </si>
  <si>
    <t xml:space="preserve">      b.  Dental . . . . . . . . . . . . . . . . . . . . . . . . . . . . . . . . . . . . . . . . . . . . . . . .</t>
  </si>
  <si>
    <t xml:space="preserve">      d.  Radiology Services  (on-site) . . . . . . . . . . . . . . . . . . . . . . . . . . . . . .</t>
  </si>
  <si>
    <t xml:space="preserve">      e.  Norplant Services . . . . . . . . . . . . . . . . . . . . . . . . . . . . . . . . . . . . . . .</t>
  </si>
  <si>
    <t xml:space="preserve">      f.  Physician Hospital Services . . . . . . . . . . . . . . . . . . . . . . . . . . . . . . .</t>
  </si>
  <si>
    <t xml:space="preserve">      g.  Other  (Specify) . . . . . . . . . . . . . . . . . . . . . . . . . . . . . . . . . . . . . . . . .</t>
  </si>
  <si>
    <t xml:space="preserve">3.  Total Cost of Other Ambulatory Services (Sum Lines 2a - 2i). . . . . . . . . . . . . . . . . . . . . . . . </t>
  </si>
  <si>
    <t>4.   Net Direct Core Costs (Line 1 - Line 3). . . . . . . . . . . . . . . . . . . . . . . . . . . . . . . . . . . . . . . . .</t>
  </si>
  <si>
    <t xml:space="preserve"> *    NOTE:  Use data from the Rural Health Clinic line(s) on the Medicare</t>
  </si>
  <si>
    <t xml:space="preserve">      Cost Report.  If there are multiple Rural Health Clinics at the hospital,</t>
  </si>
  <si>
    <t xml:space="preserve">      a consolidated Medicaid RHC cost report may be prepared, or a </t>
  </si>
  <si>
    <t xml:space="preserve">      a separate cost report may be completed for each clinic.</t>
  </si>
  <si>
    <t xml:space="preserve">     c.  Health Check Services (Formerly EPSDT)** . . </t>
  </si>
  <si>
    <t xml:space="preserve">     c.  Health Check Services (Formerly EPSDT)** . . . . . . . . . . . . . . . . . . . </t>
  </si>
  <si>
    <t>(DMA-HB3, Line 7)</t>
  </si>
  <si>
    <t xml:space="preserve">     c.  Health Check Services (Formerly EPSDT) .</t>
  </si>
  <si>
    <t>-8-</t>
  </si>
  <si>
    <t xml:space="preserve">3. Prospective Payments with PPS Rate (Line 1 x 2) . . . . . . </t>
  </si>
  <si>
    <t xml:space="preserve"> * Amount due Program must be remitted under separate cover with check made payable to </t>
  </si>
  <si>
    <t xml:space="preserve"> **  From Provider Records</t>
  </si>
  <si>
    <t>DHHS Controller's Office</t>
  </si>
  <si>
    <t>c. Health Check Services . . . . . . . . . . . . . . . . . . . . . . . .</t>
  </si>
  <si>
    <t>Accounts Receivable Medical Assistance</t>
  </si>
  <si>
    <t>PPS RECONCILED PROVIDERS ONLY</t>
  </si>
  <si>
    <t>c. Health Check. . . . . . . . . . . . . . . . . . . . . . . . . .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</si>
  <si>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</si>
  <si>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</si>
  <si>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</si>
  <si>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</si>
  <si>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</si>
  <si>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</si>
  <si>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t>Run Date</t>
  </si>
  <si>
    <t>SCOPE OF SERVICE CHANGES</t>
  </si>
  <si>
    <t>Reporting Period:</t>
  </si>
  <si>
    <t>Discon-</t>
  </si>
  <si>
    <t>No</t>
  </si>
  <si>
    <t xml:space="preserve">Added </t>
  </si>
  <si>
    <t>tinued</t>
  </si>
  <si>
    <t xml:space="preserve"> Change</t>
  </si>
  <si>
    <t>Service</t>
  </si>
  <si>
    <t>Added</t>
  </si>
  <si>
    <t xml:space="preserve">     a.  Pharmacy . . . . . . . . . . . . . . . . . . .</t>
  </si>
  <si>
    <t xml:space="preserve">     b.  Dental. . . . . . . . . . . . . . . . . . . . . .</t>
  </si>
  <si>
    <t xml:space="preserve">     c.  Health Check Services (formerly EPSDT) </t>
  </si>
  <si>
    <t xml:space="preserve">     d.  Maternity Care Coordination . . . . .  </t>
  </si>
  <si>
    <t xml:space="preserve">     e.  Child Services Coordination . . . . . . .</t>
  </si>
  <si>
    <t xml:space="preserve">     f.  Radiology Services (on-site) . . . . . . .</t>
  </si>
  <si>
    <t xml:space="preserve">     g.  Norplant Services. . . . . . . . . . . . . .</t>
  </si>
  <si>
    <t xml:space="preserve">      i.  Health Check Coordinator . . . . . . . .</t>
  </si>
  <si>
    <t xml:space="preserve">      j.  Durable Medical Equipment. . . . . . </t>
  </si>
  <si>
    <t xml:space="preserve">      i.  Home Health . . . . . . . . . . . . . . . . .</t>
  </si>
  <si>
    <t xml:space="preserve">      j.  Other  (Specify) . . . . . . . . . . . . . . .</t>
  </si>
  <si>
    <t>Please provide one form per NPI annually.</t>
  </si>
  <si>
    <t>-11-</t>
  </si>
  <si>
    <t xml:space="preserve">                                                                                                                                                               '-12-</t>
  </si>
  <si>
    <t xml:space="preserve">        From:</t>
  </si>
  <si>
    <t xml:space="preserve">         To:</t>
  </si>
  <si>
    <r>
      <t xml:space="preserve">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</si>
  <si>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9"/>
        <rFont val="Arial"/>
        <family val="2"/>
      </rPr>
      <t xml:space="preserve"> Division of Medical Assistanc</t>
    </r>
    <r>
      <rPr>
        <i/>
        <sz val="9"/>
        <rFont val="Arial"/>
        <family val="2"/>
      </rPr>
      <t>e</t>
    </r>
    <r>
      <rPr>
        <sz val="9"/>
        <rFont val="Arial"/>
        <family val="2"/>
      </rPr>
      <t xml:space="preserve"> to the address below:</t>
    </r>
  </si>
  <si>
    <t>RUN DATE:</t>
  </si>
  <si>
    <t xml:space="preserve">2. PPS Rate . . . . . . . . . . . . . . . . . . . . . . . . . . . . . . . . . . . . . . </t>
  </si>
  <si>
    <t xml:space="preserve">e. Home Health . . . . . . . . . . . . . . . . . . . . . . . . . . .  </t>
  </si>
  <si>
    <t>NOTE:  IF PROVIDER IS COST SETTLED, COMPLETE DMA-HB9 FOR THE PPS RECONCILIATION.</t>
  </si>
  <si>
    <t xml:space="preserve">NPI NO.  </t>
  </si>
  <si>
    <t>COST SETTLED PROVIDERS ONLY</t>
  </si>
  <si>
    <t xml:space="preserve">         From:</t>
  </si>
  <si>
    <t xml:space="preserve">      c.  Health Check Services (Formerly EPSDT) . . . . . . . . . . . . . . . . . . . . .</t>
  </si>
  <si>
    <t>SCHEDULE DMA-HB10-A</t>
  </si>
  <si>
    <t>SCHEDULE DMA-HB10-B</t>
  </si>
  <si>
    <t>NOTE:  IF PROVIDER IS PPS RECONCILED, COMPLETE DMA-HB10-A FOR THE</t>
  </si>
  <si>
    <r>
      <t xml:space="preserve">  Division of Medical Assistance</t>
    </r>
    <r>
      <rPr>
        <sz val="11"/>
        <rFont val="Arial"/>
        <family val="2"/>
      </rPr>
      <t xml:space="preserve"> to the address below:</t>
    </r>
  </si>
  <si>
    <r>
      <t xml:space="preserve"> </t>
    </r>
    <r>
      <rPr>
        <b/>
        <sz val="11"/>
        <rFont val="Arial"/>
        <family val="2"/>
      </rPr>
      <t xml:space="preserve">  PPS RECONCILIATION.</t>
    </r>
  </si>
  <si>
    <t>2016 COST REPORT</t>
  </si>
  <si>
    <t>1.  RHC Lines of Service</t>
  </si>
  <si>
    <t xml:space="preserve">     Columns 2 and 3)  Transfer to Schedule DMA-HB5, Line 4 . . . . . . . . . . . . . . . . . . . . . . . . . . . . . </t>
  </si>
  <si>
    <t>DMA-HB RHC (01/2016)</t>
  </si>
  <si>
    <t xml:space="preserve">     (Provider Records) . . . . . . . . . . . . . . . . . . . . . . . . . . . . . . . . . . . . . . . . . . . . . . . .</t>
  </si>
  <si>
    <t xml:space="preserve">     Administered to Medicaid Beneficiaries (Provider Records)  . . . . . . . . . . . . . . . .</t>
  </si>
  <si>
    <t xml:space="preserve">     Injections and their Administration (Line 1 x 2) . . . . . . . . . . . . . . . . . . . . . . . .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</si>
</sst>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"/>
    <numFmt numFmtId="165" formatCode="#,##0.00000"/>
    <numFmt numFmtId="166" formatCode="m/d/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 Narrow"/>
      <family val="2"/>
    </font>
    <font>
      <sz val="9"/>
      <name val="Arial Narrow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0" xfId="0" applyBorder="1"/>
    <xf numFmtId="0" fontId="0" fillId="0" borderId="6" xfId="0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6" xfId="0" applyFill="1" applyBorder="1"/>
    <xf numFmtId="3" fontId="0" fillId="0" borderId="7" xfId="0" applyNumberFormat="1" applyBorder="1"/>
    <xf numFmtId="3" fontId="0" fillId="0" borderId="7" xfId="0" applyNumberFormat="1" applyFill="1" applyBorder="1"/>
    <xf numFmtId="0" fontId="3" fillId="0" borderId="10" xfId="0" applyFont="1" applyBorder="1"/>
    <xf numFmtId="0" fontId="0" fillId="0" borderId="3" xfId="0" applyBorder="1"/>
    <xf numFmtId="0" fontId="0" fillId="0" borderId="9" xfId="0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165" fontId="0" fillId="0" borderId="7" xfId="0" applyNumberFormat="1" applyBorder="1"/>
    <xf numFmtId="3" fontId="0" fillId="0" borderId="0" xfId="0" applyNumberFormat="1"/>
    <xf numFmtId="3" fontId="0" fillId="0" borderId="10" xfId="0" applyNumberFormat="1" applyBorder="1"/>
    <xf numFmtId="3" fontId="2" fillId="0" borderId="6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11" xfId="0" applyNumberFormat="1" applyBorder="1"/>
    <xf numFmtId="3" fontId="0" fillId="2" borderId="11" xfId="0" applyNumberFormat="1" applyFill="1" applyBorder="1"/>
    <xf numFmtId="3" fontId="0" fillId="2" borderId="10" xfId="0" applyNumberFormat="1" applyFill="1" applyBorder="1"/>
    <xf numFmtId="3" fontId="3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0" fillId="0" borderId="8" xfId="0" applyNumberFormat="1" applyBorder="1"/>
    <xf numFmtId="3" fontId="0" fillId="2" borderId="6" xfId="0" applyNumberFormat="1" applyFill="1" applyBorder="1"/>
    <xf numFmtId="3" fontId="0" fillId="2" borderId="7" xfId="0" applyNumberFormat="1" applyFill="1" applyBorder="1"/>
    <xf numFmtId="4" fontId="0" fillId="0" borderId="10" xfId="0" applyNumberFormat="1" applyBorder="1"/>
    <xf numFmtId="3" fontId="2" fillId="0" borderId="0" xfId="0" applyNumberFormat="1" applyFont="1"/>
    <xf numFmtId="3" fontId="0" fillId="0" borderId="2" xfId="0" applyNumberFormat="1" applyBorder="1"/>
    <xf numFmtId="4" fontId="0" fillId="0" borderId="0" xfId="0" applyNumberFormat="1"/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quotePrefix="1" applyNumberFormat="1" applyFont="1" applyBorder="1" applyAlignment="1">
      <alignment horizontal="center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2" fillId="0" borderId="8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3" xfId="0" applyFont="1" applyBorder="1"/>
    <xf numFmtId="0" fontId="0" fillId="0" borderId="0" xfId="0" applyBorder="1" applyAlignment="1"/>
    <xf numFmtId="0" fontId="0" fillId="0" borderId="11" xfId="0" applyBorder="1"/>
    <xf numFmtId="0" fontId="3" fillId="0" borderId="11" xfId="0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Continuous"/>
    </xf>
    <xf numFmtId="0" fontId="3" fillId="2" borderId="1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0" fillId="0" borderId="1" xfId="0" applyBorder="1"/>
    <xf numFmtId="0" fontId="3" fillId="0" borderId="4" xfId="0" applyFont="1" applyBorder="1"/>
    <xf numFmtId="0" fontId="3" fillId="0" borderId="3" xfId="0" applyFont="1" applyFill="1" applyBorder="1"/>
    <xf numFmtId="0" fontId="6" fillId="0" borderId="0" xfId="0" applyFont="1" applyAlignment="1">
      <alignment horizontal="centerContinuous"/>
    </xf>
    <xf numFmtId="3" fontId="3" fillId="0" borderId="0" xfId="0" applyNumberFormat="1" applyFont="1" applyBorder="1"/>
    <xf numFmtId="3" fontId="2" fillId="0" borderId="0" xfId="0" applyNumberFormat="1" applyFont="1" applyBorder="1"/>
    <xf numFmtId="164" fontId="0" fillId="0" borderId="0" xfId="0" applyNumberForma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10" xfId="0" quotePrefix="1" applyFont="1" applyBorder="1"/>
    <xf numFmtId="4" fontId="0" fillId="0" borderId="7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0" xfId="0" quotePrefix="1" applyBorder="1"/>
    <xf numFmtId="0" fontId="2" fillId="0" borderId="9" xfId="0" applyFont="1" applyBorder="1"/>
    <xf numFmtId="0" fontId="2" fillId="0" borderId="5" xfId="0" quotePrefix="1" applyFont="1" applyBorder="1"/>
    <xf numFmtId="1" fontId="3" fillId="0" borderId="1" xfId="0" applyNumberFormat="1" applyFont="1" applyBorder="1"/>
    <xf numFmtId="1" fontId="2" fillId="0" borderId="3" xfId="0" applyNumberFormat="1" applyFont="1" applyBorder="1"/>
    <xf numFmtId="1" fontId="0" fillId="0" borderId="4" xfId="0" applyNumberFormat="1" applyBorder="1"/>
    <xf numFmtId="1" fontId="0" fillId="0" borderId="10" xfId="0" applyNumberFormat="1" applyBorder="1"/>
    <xf numFmtId="1" fontId="2" fillId="0" borderId="8" xfId="0" applyNumberFormat="1" applyFont="1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1" fontId="0" fillId="2" borderId="8" xfId="0" applyNumberFormat="1" applyFill="1" applyBorder="1"/>
    <xf numFmtId="1" fontId="0" fillId="2" borderId="7" xfId="0" applyNumberFormat="1" applyFill="1" applyBorder="1"/>
    <xf numFmtId="1" fontId="0" fillId="0" borderId="0" xfId="0" applyNumberFormat="1"/>
    <xf numFmtId="3" fontId="0" fillId="2" borderId="8" xfId="0" applyNumberFormat="1" applyFill="1" applyBorder="1"/>
    <xf numFmtId="1" fontId="0" fillId="2" borderId="9" xfId="0" applyNumberFormat="1" applyFill="1" applyBorder="1"/>
    <xf numFmtId="0" fontId="0" fillId="0" borderId="0" xfId="0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quotePrefix="1" applyNumberFormat="1" applyFont="1" applyBorder="1" applyAlignment="1"/>
    <xf numFmtId="3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0" fontId="2" fillId="0" borderId="10" xfId="0" quotePrefix="1" applyFont="1" applyBorder="1" applyAlignment="1">
      <alignment horizontal="right"/>
    </xf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3" xfId="0" applyFont="1" applyFill="1" applyBorder="1"/>
    <xf numFmtId="1" fontId="0" fillId="0" borderId="2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4" fontId="0" fillId="3" borderId="7" xfId="0" applyNumberFormat="1" applyFill="1" applyBorder="1" applyProtection="1">
      <protection locked="0"/>
    </xf>
    <xf numFmtId="3" fontId="0" fillId="3" borderId="8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3" fontId="0" fillId="0" borderId="6" xfId="0" applyNumberFormat="1" applyFill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Continuous"/>
    </xf>
    <xf numFmtId="164" fontId="4" fillId="0" borderId="0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3" fontId="4" fillId="0" borderId="10" xfId="0" applyNumberFormat="1" applyFont="1" applyBorder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/>
    <xf numFmtId="1" fontId="2" fillId="0" borderId="6" xfId="0" applyNumberFormat="1" applyFont="1" applyBorder="1" applyAlignment="1">
      <alignment horizontal="center"/>
    </xf>
    <xf numFmtId="37" fontId="0" fillId="0" borderId="7" xfId="0" applyNumberFormat="1" applyBorder="1"/>
    <xf numFmtId="37" fontId="0" fillId="0" borderId="6" xfId="0" applyNumberFormat="1" applyBorder="1"/>
    <xf numFmtId="37" fontId="0" fillId="0" borderId="7" xfId="0" applyNumberForma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37" fontId="0" fillId="2" borderId="8" xfId="0" applyNumberForma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Continuous"/>
    </xf>
    <xf numFmtId="3" fontId="4" fillId="0" borderId="0" xfId="0" applyNumberFormat="1" applyFont="1" applyBorder="1" applyAlignment="1">
      <alignment horizontal="centerContinuous"/>
    </xf>
    <xf numFmtId="37" fontId="0" fillId="0" borderId="7" xfId="0" applyNumberFormat="1" applyFill="1" applyBorder="1"/>
    <xf numFmtId="37" fontId="0" fillId="0" borderId="4" xfId="0" applyNumberFormat="1" applyFill="1" applyBorder="1"/>
    <xf numFmtId="37" fontId="0" fillId="0" borderId="6" xfId="0" applyNumberFormat="1" applyFill="1" applyBorder="1"/>
    <xf numFmtId="0" fontId="0" fillId="2" borderId="4" xfId="0" applyFill="1" applyBorder="1" applyProtection="1"/>
    <xf numFmtId="4" fontId="0" fillId="0" borderId="6" xfId="0" applyNumberFormat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37" fontId="0" fillId="3" borderId="7" xfId="0" applyNumberFormat="1" applyFill="1" applyBorder="1" applyProtection="1">
      <protection locked="0"/>
    </xf>
    <xf numFmtId="39" fontId="0" fillId="3" borderId="4" xfId="0" applyNumberFormat="1" applyFill="1" applyBorder="1" applyAlignment="1" applyProtection="1">
      <protection locked="0"/>
    </xf>
    <xf numFmtId="39" fontId="0" fillId="3" borderId="7" xfId="0" applyNumberFormat="1" applyFill="1" applyBorder="1" applyAlignment="1" applyProtection="1">
      <protection locked="0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right"/>
    </xf>
    <xf numFmtId="3" fontId="0" fillId="0" borderId="2" xfId="0" applyNumberFormat="1" applyBorder="1" applyProtection="1"/>
    <xf numFmtId="0" fontId="0" fillId="0" borderId="13" xfId="0" applyBorder="1" applyProtection="1"/>
    <xf numFmtId="3" fontId="0" fillId="0" borderId="6" xfId="0" applyNumberFormat="1" applyBorder="1" applyProtection="1"/>
    <xf numFmtId="0" fontId="2" fillId="0" borderId="0" xfId="0" applyFont="1" applyAlignment="1"/>
    <xf numFmtId="14" fontId="0" fillId="0" borderId="0" xfId="0" applyNumberFormat="1" applyFill="1" applyAlignment="1" applyProtection="1">
      <alignment horizontal="right"/>
    </xf>
    <xf numFmtId="3" fontId="0" fillId="0" borderId="8" xfId="0" applyNumberFormat="1" applyBorder="1" applyProtection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Fill="1" applyBorder="1" applyProtection="1"/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39" fontId="0" fillId="0" borderId="4" xfId="0" applyNumberFormat="1" applyBorder="1"/>
    <xf numFmtId="0" fontId="3" fillId="0" borderId="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0" borderId="0" xfId="0" applyFont="1" applyAlignment="1"/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Border="1"/>
    <xf numFmtId="0" fontId="11" fillId="0" borderId="0" xfId="0" applyFont="1"/>
    <xf numFmtId="0" fontId="11" fillId="0" borderId="4" xfId="0" applyFont="1" applyBorder="1"/>
    <xf numFmtId="0" fontId="0" fillId="0" borderId="0" xfId="0" quotePrefix="1" applyAlignment="1">
      <alignment horizontal="centerContinuous"/>
    </xf>
    <xf numFmtId="3" fontId="0" fillId="0" borderId="0" xfId="0" quotePrefix="1" applyNumberFormat="1" applyAlignment="1">
      <alignment horizontal="centerContinuous"/>
    </xf>
    <xf numFmtId="4" fontId="0" fillId="0" borderId="0" xfId="0" applyNumberFormat="1" applyAlignment="1">
      <alignment horizontal="centerContinuous"/>
    </xf>
    <xf numFmtId="1" fontId="0" fillId="0" borderId="0" xfId="0" quotePrefix="1" applyNumberFormat="1" applyAlignment="1">
      <alignment horizontal="centerContinuous"/>
    </xf>
    <xf numFmtId="0" fontId="0" fillId="0" borderId="0" xfId="0" applyAlignment="1" applyProtection="1">
      <alignment horizontal="centerContinuous"/>
    </xf>
    <xf numFmtId="0" fontId="3" fillId="0" borderId="3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14" fontId="4" fillId="0" borderId="0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4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0" xfId="0" applyFont="1" applyFill="1" applyBorder="1" applyAlignment="1" applyProtection="1">
      <alignment horizontal="right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 hidden="1"/>
    </xf>
    <xf numFmtId="0" fontId="0" fillId="0" borderId="1" xfId="0" applyFill="1" applyBorder="1" applyAlignment="1" applyProtection="1">
      <alignment horizontal="right"/>
      <protection hidden="1"/>
    </xf>
    <xf numFmtId="14" fontId="4" fillId="0" borderId="11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49" fontId="3" fillId="3" borderId="15" xfId="0" applyNumberFormat="1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49" fontId="0" fillId="0" borderId="4" xfId="0" applyNumberFormat="1" applyBorder="1" applyAlignment="1" applyProtection="1">
      <alignment horizontal="left"/>
      <protection hidden="1"/>
    </xf>
    <xf numFmtId="49" fontId="0" fillId="0" borderId="10" xfId="0" applyNumberFormat="1" applyBorder="1" applyAlignment="1" applyProtection="1">
      <alignment horizontal="left"/>
      <protection hidden="1"/>
    </xf>
    <xf numFmtId="49" fontId="0" fillId="0" borderId="5" xfId="0" applyNumberFormat="1" applyBorder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10" fontId="0" fillId="0" borderId="7" xfId="2" applyNumberFormat="1" applyFont="1" applyBorder="1" applyProtection="1">
      <protection hidden="1"/>
    </xf>
    <xf numFmtId="3" fontId="0" fillId="3" borderId="7" xfId="0" applyNumberFormat="1" applyFill="1" applyBorder="1" applyProtection="1">
      <protection locked="0" hidden="1"/>
    </xf>
    <xf numFmtId="37" fontId="0" fillId="0" borderId="7" xfId="0" applyNumberFormat="1" applyBorder="1" applyProtection="1">
      <protection hidden="1"/>
    </xf>
    <xf numFmtId="37" fontId="0" fillId="0" borderId="7" xfId="0" applyNumberFormat="1" applyFill="1" applyBorder="1" applyProtection="1">
      <protection hidden="1"/>
    </xf>
    <xf numFmtId="1" fontId="14" fillId="0" borderId="0" xfId="0" applyNumberFormat="1" applyFont="1" applyFill="1" applyAlignment="1" applyProtection="1">
      <protection hidden="1"/>
    </xf>
    <xf numFmtId="10" fontId="0" fillId="0" borderId="7" xfId="2" applyNumberFormat="1" applyFont="1" applyFill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4" fillId="0" borderId="17" xfId="0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3" fillId="0" borderId="3" xfId="0" applyFont="1" applyFill="1" applyBorder="1"/>
    <xf numFmtId="0" fontId="3" fillId="0" borderId="0" xfId="0" applyFont="1" applyBorder="1" applyAlignment="1">
      <alignment horizontal="right"/>
    </xf>
    <xf numFmtId="0" fontId="11" fillId="0" borderId="10" xfId="0" applyFont="1" applyBorder="1"/>
    <xf numFmtId="49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>
      <alignment horizontal="right"/>
    </xf>
    <xf numFmtId="1" fontId="0" fillId="0" borderId="5" xfId="0" applyNumberFormat="1" applyBorder="1" applyAlignment="1" applyProtection="1">
      <alignment horizontal="right"/>
      <protection hidden="1"/>
    </xf>
    <xf numFmtId="14" fontId="0" fillId="0" borderId="9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166" fontId="11" fillId="0" borderId="0" xfId="0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14" fontId="0" fillId="0" borderId="9" xfId="0" applyNumberFormat="1" applyFill="1" applyBorder="1" applyAlignment="1" applyProtection="1">
      <alignment horizontal="right"/>
    </xf>
    <xf numFmtId="14" fontId="0" fillId="0" borderId="5" xfId="0" applyNumberFormat="1" applyFill="1" applyBorder="1" applyAlignment="1" applyProtection="1">
      <alignment horizontal="right"/>
    </xf>
    <xf numFmtId="14" fontId="0" fillId="0" borderId="9" xfId="0" applyNumberFormat="1" applyBorder="1" applyAlignment="1" applyProtection="1">
      <alignment horizontal="right"/>
    </xf>
    <xf numFmtId="14" fontId="0" fillId="0" borderId="5" xfId="0" applyNumberFormat="1" applyBorder="1" applyAlignment="1" applyProtection="1">
      <alignment horizontal="right"/>
    </xf>
    <xf numFmtId="0" fontId="0" fillId="0" borderId="0" xfId="0" applyAlignment="1">
      <alignment horizontal="left" vertical="top" wrapText="1"/>
    </xf>
    <xf numFmtId="0" fontId="2" fillId="0" borderId="15" xfId="0" applyFont="1" applyFill="1" applyBorder="1" applyAlignment="1">
      <alignment horizontal="center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13" fillId="3" borderId="15" xfId="0" applyNumberFormat="1" applyFont="1" applyFill="1" applyBorder="1" applyAlignment="1" applyProtection="1">
      <alignment horizontal="left"/>
      <protection locked="0" hidden="1"/>
    </xf>
    <xf numFmtId="1" fontId="13" fillId="3" borderId="15" xfId="0" applyNumberFormat="1" applyFont="1" applyFill="1" applyBorder="1" applyAlignment="1" applyProtection="1">
      <alignment horizontal="left"/>
      <protection locked="0" hidden="1"/>
    </xf>
    <xf numFmtId="0" fontId="11" fillId="0" borderId="0" xfId="0" applyFont="1" applyBorder="1"/>
    <xf numFmtId="1" fontId="0" fillId="0" borderId="6" xfId="0" applyNumberFormat="1" applyBorder="1" applyAlignment="1">
      <alignment horizontal="left"/>
    </xf>
    <xf numFmtId="49" fontId="0" fillId="3" borderId="7" xfId="0" applyNumberFormat="1" applyFill="1" applyBorder="1" applyAlignment="1" applyProtection="1">
      <alignment horizontal="left"/>
      <protection locked="0"/>
    </xf>
    <xf numFmtId="1" fontId="0" fillId="0" borderId="8" xfId="0" applyNumberForma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/>
      <protection locked="0"/>
    </xf>
    <xf numFmtId="0" fontId="2" fillId="0" borderId="6" xfId="0" applyFont="1" applyBorder="1"/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  <xf numFmtId="3" fontId="0" fillId="3" borderId="15" xfId="0" applyNumberFormat="1" applyFill="1" applyBorder="1" applyProtection="1">
      <protection locked="0" hidden="1"/>
    </xf>
    <xf numFmtId="49" fontId="12" fillId="3" borderId="15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>
      <alignment horizontal="right"/>
    </xf>
    <xf numFmtId="0" fontId="1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Continuous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4" fillId="0" borderId="5" xfId="0" quotePrefix="1" applyFont="1" applyFill="1" applyBorder="1" applyAlignment="1">
      <alignment horizontal="center"/>
    </xf>
    <xf numFmtId="0" fontId="4" fillId="0" borderId="0" xfId="0" applyFont="1" applyFill="1" applyAlignment="1">
      <alignment horizontal="centerContinuous"/>
    </xf>
    <xf numFmtId="49" fontId="0" fillId="0" borderId="0" xfId="0" quotePrefix="1" applyNumberFormat="1"/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1" fontId="13" fillId="0" borderId="0" xfId="0" applyNumberFormat="1" applyFon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4" fontId="3" fillId="0" borderId="23" xfId="0" applyNumberFormat="1" applyFont="1" applyBorder="1" applyAlignment="1" applyProtection="1">
      <alignment horizontal="right"/>
      <protection hidden="1"/>
    </xf>
    <xf numFmtId="0" fontId="3" fillId="0" borderId="22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43" fontId="0" fillId="0" borderId="10" xfId="0" applyNumberFormat="1" applyBorder="1" applyProtection="1">
      <protection hidden="1"/>
    </xf>
    <xf numFmtId="43" fontId="0" fillId="0" borderId="0" xfId="0" applyNumberForma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2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13" fillId="0" borderId="10" xfId="0" quotePrefix="1" applyFont="1" applyBorder="1" applyProtection="1">
      <protection hidden="1"/>
    </xf>
    <xf numFmtId="0" fontId="13" fillId="0" borderId="5" xfId="0" quotePrefix="1" applyFont="1" applyBorder="1" applyProtection="1">
      <protection hidden="1"/>
    </xf>
    <xf numFmtId="0" fontId="13" fillId="0" borderId="0" xfId="0" quotePrefix="1" applyFont="1" applyBorder="1" applyProtection="1">
      <protection hidden="1"/>
    </xf>
    <xf numFmtId="3" fontId="13" fillId="0" borderId="6" xfId="0" applyNumberFormat="1" applyFont="1" applyBorder="1" applyProtection="1">
      <protection hidden="1"/>
    </xf>
    <xf numFmtId="1" fontId="13" fillId="0" borderId="2" xfId="0" applyNumberFormat="1" applyFont="1" applyBorder="1" applyAlignment="1" applyProtection="1">
      <alignment horizontal="right"/>
      <protection hidden="1"/>
    </xf>
    <xf numFmtId="14" fontId="13" fillId="0" borderId="6" xfId="0" applyNumberFormat="1" applyFont="1" applyBorder="1" applyProtection="1">
      <protection hidden="1"/>
    </xf>
    <xf numFmtId="166" fontId="13" fillId="0" borderId="6" xfId="0" applyNumberFormat="1" applyFont="1" applyBorder="1" applyProtection="1">
      <protection hidden="1"/>
    </xf>
    <xf numFmtId="1" fontId="13" fillId="0" borderId="6" xfId="0" applyNumberFormat="1" applyFont="1" applyBorder="1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3" fontId="13" fillId="0" borderId="8" xfId="0" applyNumberFormat="1" applyFont="1" applyBorder="1" applyProtection="1">
      <protection hidden="1"/>
    </xf>
    <xf numFmtId="166" fontId="13" fillId="0" borderId="8" xfId="0" applyNumberFormat="1" applyFont="1" applyBorder="1" applyProtection="1">
      <protection hidden="1"/>
    </xf>
    <xf numFmtId="1" fontId="13" fillId="0" borderId="8" xfId="0" applyNumberFormat="1" applyFont="1" applyBorder="1" applyAlignment="1" applyProtection="1">
      <alignment horizontal="right"/>
      <protection hidden="1"/>
    </xf>
    <xf numFmtId="14" fontId="13" fillId="0" borderId="8" xfId="0" applyNumberFormat="1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3" fillId="0" borderId="0" xfId="0" applyFont="1" applyProtection="1">
      <protection hidden="1"/>
    </xf>
    <xf numFmtId="1" fontId="3" fillId="0" borderId="2" xfId="0" applyNumberFormat="1" applyFont="1" applyBorder="1" applyAlignment="1" applyProtection="1">
      <alignment horizontal="right"/>
      <protection hidden="1"/>
    </xf>
    <xf numFmtId="14" fontId="3" fillId="0" borderId="9" xfId="0" applyNumberFormat="1" applyFont="1" applyBorder="1" applyAlignment="1" applyProtection="1">
      <alignment horizontal="right"/>
      <protection hidden="1"/>
    </xf>
    <xf numFmtId="1" fontId="3" fillId="0" borderId="5" xfId="0" applyNumberFormat="1" applyFont="1" applyBorder="1" applyAlignment="1" applyProtection="1">
      <alignment horizontal="right"/>
      <protection hidden="1"/>
    </xf>
    <xf numFmtId="14" fontId="3" fillId="0" borderId="5" xfId="0" applyNumberFormat="1" applyFont="1" applyBorder="1" applyAlignment="1" applyProtection="1">
      <alignment horizontal="right"/>
      <protection hidden="1"/>
    </xf>
    <xf numFmtId="0" fontId="24" fillId="0" borderId="0" xfId="0" applyFont="1" applyProtection="1"/>
    <xf numFmtId="1" fontId="3" fillId="0" borderId="23" xfId="0" applyNumberFormat="1" applyFont="1" applyBorder="1" applyAlignment="1" applyProtection="1">
      <alignment horizontal="right"/>
      <protection hidden="1"/>
    </xf>
    <xf numFmtId="49" fontId="2" fillId="0" borderId="22" xfId="0" applyNumberFormat="1" applyFont="1" applyBorder="1" applyAlignment="1" applyProtection="1">
      <alignment horizontal="left"/>
      <protection hidden="1"/>
    </xf>
    <xf numFmtId="3" fontId="4" fillId="3" borderId="5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Fill="1" applyBorder="1" applyProtection="1">
      <protection hidden="1"/>
    </xf>
    <xf numFmtId="37" fontId="3" fillId="0" borderId="8" xfId="0" applyNumberFormat="1" applyFont="1" applyFill="1" applyBorder="1" applyProtection="1">
      <protection hidden="1"/>
    </xf>
    <xf numFmtId="37" fontId="3" fillId="0" borderId="7" xfId="0" applyNumberFormat="1" applyFont="1" applyFill="1" applyBorder="1" applyProtection="1">
      <protection hidden="1"/>
    </xf>
    <xf numFmtId="37" fontId="3" fillId="0" borderId="7" xfId="0" applyNumberFormat="1" applyFont="1" applyBorder="1" applyProtection="1">
      <protection hidden="1"/>
    </xf>
    <xf numFmtId="37" fontId="3" fillId="0" borderId="6" xfId="0" applyNumberFormat="1" applyFont="1" applyBorder="1" applyProtection="1">
      <protection hidden="1"/>
    </xf>
    <xf numFmtId="0" fontId="25" fillId="0" borderId="0" xfId="0" applyFont="1" applyProtection="1"/>
    <xf numFmtId="0" fontId="25" fillId="0" borderId="0" xfId="0" applyFont="1" applyAlignment="1" applyProtection="1">
      <alignment horizontal="right"/>
    </xf>
    <xf numFmtId="0" fontId="25" fillId="0" borderId="0" xfId="0" applyFont="1" applyProtection="1">
      <protection hidden="1"/>
    </xf>
    <xf numFmtId="166" fontId="25" fillId="0" borderId="0" xfId="0" applyNumberFormat="1" applyFont="1" applyAlignment="1" applyProtection="1">
      <alignment horizontal="right"/>
      <protection hidden="1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1" xfId="0" applyFont="1" applyBorder="1"/>
    <xf numFmtId="49" fontId="25" fillId="0" borderId="2" xfId="0" applyNumberFormat="1" applyFont="1" applyBorder="1" applyAlignment="1" applyProtection="1">
      <alignment horizontal="right"/>
      <protection hidden="1"/>
    </xf>
    <xf numFmtId="0" fontId="25" fillId="0" borderId="1" xfId="0" applyFont="1" applyBorder="1" applyProtection="1"/>
    <xf numFmtId="0" fontId="25" fillId="0" borderId="2" xfId="0" applyFont="1" applyBorder="1" applyProtection="1"/>
    <xf numFmtId="0" fontId="25" fillId="0" borderId="3" xfId="0" applyFont="1" applyBorder="1"/>
    <xf numFmtId="1" fontId="25" fillId="0" borderId="9" xfId="0" applyNumberFormat="1" applyFont="1" applyBorder="1" applyAlignment="1">
      <alignment horizontal="right"/>
    </xf>
    <xf numFmtId="0" fontId="25" fillId="0" borderId="3" xfId="0" applyFont="1" applyBorder="1" applyProtection="1"/>
    <xf numFmtId="164" fontId="25" fillId="0" borderId="9" xfId="0" applyNumberFormat="1" applyFont="1" applyBorder="1" applyAlignment="1" applyProtection="1"/>
    <xf numFmtId="0" fontId="25" fillId="0" borderId="4" xfId="0" applyFont="1" applyBorder="1"/>
    <xf numFmtId="1" fontId="25" fillId="0" borderId="5" xfId="0" applyNumberFormat="1" applyFont="1" applyBorder="1" applyAlignment="1" applyProtection="1">
      <alignment horizontal="right"/>
      <protection hidden="1"/>
    </xf>
    <xf numFmtId="0" fontId="25" fillId="0" borderId="4" xfId="0" applyFont="1" applyBorder="1" applyProtection="1"/>
    <xf numFmtId="164" fontId="25" fillId="0" borderId="5" xfId="0" applyNumberFormat="1" applyFont="1" applyBorder="1" applyAlignment="1" applyProtection="1"/>
    <xf numFmtId="0" fontId="25" fillId="0" borderId="10" xfId="0" applyFont="1" applyBorder="1" applyProtection="1"/>
    <xf numFmtId="0" fontId="25" fillId="0" borderId="0" xfId="0" applyFont="1" applyAlignment="1" applyProtection="1">
      <alignment horizontal="center"/>
    </xf>
    <xf numFmtId="0" fontId="25" fillId="0" borderId="6" xfId="0" applyFont="1" applyBorder="1" applyProtection="1"/>
    <xf numFmtId="0" fontId="25" fillId="2" borderId="2" xfId="0" applyFont="1" applyFill="1" applyBorder="1" applyProtection="1"/>
    <xf numFmtId="3" fontId="25" fillId="0" borderId="7" xfId="0" applyNumberFormat="1" applyFont="1" applyFill="1" applyBorder="1" applyProtection="1">
      <protection hidden="1"/>
    </xf>
    <xf numFmtId="0" fontId="25" fillId="2" borderId="9" xfId="0" applyFont="1" applyFill="1" applyBorder="1" applyProtection="1"/>
    <xf numFmtId="0" fontId="25" fillId="0" borderId="6" xfId="0" applyFont="1" applyFill="1" applyBorder="1" applyProtection="1">
      <protection hidden="1"/>
    </xf>
    <xf numFmtId="37" fontId="25" fillId="3" borderId="7" xfId="0" applyNumberFormat="1" applyFont="1" applyFill="1" applyBorder="1" applyProtection="1">
      <protection locked="0"/>
    </xf>
    <xf numFmtId="0" fontId="25" fillId="2" borderId="5" xfId="0" applyFont="1" applyFill="1" applyBorder="1" applyProtection="1"/>
    <xf numFmtId="37" fontId="25" fillId="0" borderId="7" xfId="0" applyNumberFormat="1" applyFont="1" applyFill="1" applyBorder="1" applyProtection="1">
      <protection hidden="1"/>
    </xf>
    <xf numFmtId="37" fontId="25" fillId="0" borderId="6" xfId="0" applyNumberFormat="1" applyFont="1" applyFill="1" applyBorder="1" applyProtection="1"/>
    <xf numFmtId="39" fontId="25" fillId="3" borderId="7" xfId="0" applyNumberFormat="1" applyFont="1" applyFill="1" applyBorder="1" applyProtection="1">
      <protection locked="0"/>
    </xf>
    <xf numFmtId="37" fontId="25" fillId="0" borderId="8" xfId="0" applyNumberFormat="1" applyFont="1" applyFill="1" applyBorder="1" applyProtection="1"/>
    <xf numFmtId="37" fontId="25" fillId="0" borderId="7" xfId="0" applyNumberFormat="1" applyFont="1" applyBorder="1" applyProtection="1">
      <protection hidden="1"/>
    </xf>
    <xf numFmtId="37" fontId="25" fillId="0" borderId="6" xfId="0" applyNumberFormat="1" applyFont="1" applyBorder="1" applyProtection="1">
      <protection hidden="1"/>
    </xf>
    <xf numFmtId="0" fontId="26" fillId="0" borderId="0" xfId="0" applyFont="1" applyAlignment="1" applyProtection="1">
      <alignment horizontal="center"/>
    </xf>
    <xf numFmtId="0" fontId="25" fillId="0" borderId="0" xfId="0" quotePrefix="1" applyFont="1" applyAlignment="1" applyProtection="1">
      <alignment horizontal="center"/>
    </xf>
    <xf numFmtId="0" fontId="25" fillId="0" borderId="0" xfId="0" applyFont="1" applyFill="1"/>
    <xf numFmtId="0" fontId="25" fillId="0" borderId="0" xfId="0" applyFont="1" applyFill="1" applyProtection="1"/>
    <xf numFmtId="0" fontId="27" fillId="0" borderId="0" xfId="0" quotePrefix="1" applyFont="1" applyFill="1"/>
    <xf numFmtId="0" fontId="26" fillId="0" borderId="0" xfId="0" applyFont="1" applyProtection="1"/>
    <xf numFmtId="0" fontId="25" fillId="0" borderId="0" xfId="0" quotePrefix="1" applyFont="1" applyProtection="1"/>
    <xf numFmtId="0" fontId="25" fillId="0" borderId="0" xfId="0" quotePrefix="1" applyFont="1" applyAlignment="1" applyProtection="1">
      <alignment horizontal="centerContinuous"/>
    </xf>
    <xf numFmtId="0" fontId="25" fillId="0" borderId="0" xfId="0" applyFont="1" applyAlignment="1" applyProtection="1">
      <alignment horizontal="centerContinuous"/>
    </xf>
    <xf numFmtId="0" fontId="25" fillId="0" borderId="0" xfId="0" applyFont="1" applyBorder="1" applyProtection="1"/>
    <xf numFmtId="37" fontId="25" fillId="0" borderId="6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3" fontId="1" fillId="3" borderId="0" xfId="0" applyNumberFormat="1" applyFont="1" applyFill="1" applyBorder="1" applyProtection="1">
      <protection locked="0"/>
    </xf>
    <xf numFmtId="16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left"/>
      <protection hidden="1"/>
    </xf>
    <xf numFmtId="0" fontId="2" fillId="0" borderId="4" xfId="0" applyFont="1" applyBorder="1" applyProtection="1">
      <protection hidden="1"/>
    </xf>
    <xf numFmtId="1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2" borderId="2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37" fontId="3" fillId="0" borderId="6" xfId="0" applyNumberFormat="1" applyFont="1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0" xfId="0" quotePrefix="1" applyFont="1" applyProtection="1">
      <protection hidden="1"/>
    </xf>
    <xf numFmtId="0" fontId="3" fillId="0" borderId="0" xfId="0" quotePrefix="1" applyFont="1" applyAlignment="1" applyProtection="1">
      <alignment horizontal="center"/>
      <protection hidden="1"/>
    </xf>
    <xf numFmtId="37" fontId="3" fillId="0" borderId="0" xfId="0" applyNumberFormat="1" applyFont="1" applyBorder="1" applyProtection="1">
      <protection hidden="1"/>
    </xf>
    <xf numFmtId="37" fontId="21" fillId="0" borderId="0" xfId="0" applyNumberFormat="1" applyFont="1" applyFill="1" applyBorder="1" applyProtection="1">
      <protection hidden="1"/>
    </xf>
    <xf numFmtId="0" fontId="20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20" fillId="0" borderId="0" xfId="0" applyFont="1" applyProtection="1">
      <protection hidden="1"/>
    </xf>
    <xf numFmtId="3" fontId="3" fillId="3" borderId="7" xfId="0" applyNumberFormat="1" applyFont="1" applyFill="1" applyBorder="1" applyProtection="1">
      <protection locked="0" hidden="1"/>
    </xf>
    <xf numFmtId="39" fontId="3" fillId="3" borderId="7" xfId="0" applyNumberFormat="1" applyFont="1" applyFill="1" applyBorder="1" applyProtection="1">
      <protection locked="0" hidden="1"/>
    </xf>
    <xf numFmtId="166" fontId="13" fillId="0" borderId="0" xfId="0" applyNumberFormat="1" applyFont="1" applyAlignment="1" applyProtection="1">
      <alignment horizontal="left"/>
      <protection hidden="1"/>
    </xf>
    <xf numFmtId="3" fontId="13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14" fontId="13" fillId="0" borderId="0" xfId="0" applyNumberFormat="1" applyFont="1" applyBorder="1" applyAlignment="1" applyProtection="1">
      <alignment horizontal="left"/>
      <protection hidden="1"/>
    </xf>
    <xf numFmtId="0" fontId="2" fillId="0" borderId="18" xfId="0" applyFont="1" applyBorder="1" applyProtection="1">
      <protection hidden="1"/>
    </xf>
    <xf numFmtId="1" fontId="3" fillId="0" borderId="19" xfId="0" applyNumberFormat="1" applyFont="1" applyBorder="1" applyAlignment="1" applyProtection="1">
      <alignment horizontal="right"/>
      <protection hidden="1"/>
    </xf>
    <xf numFmtId="0" fontId="3" fillId="0" borderId="18" xfId="0" applyFont="1" applyBorder="1" applyAlignment="1" applyProtection="1">
      <alignment horizontal="left"/>
      <protection hidden="1"/>
    </xf>
    <xf numFmtId="14" fontId="3" fillId="0" borderId="19" xfId="0" applyNumberFormat="1" applyFont="1" applyBorder="1" applyProtection="1"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right"/>
      <protection hidden="1"/>
    </xf>
    <xf numFmtId="14" fontId="3" fillId="0" borderId="21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" fontId="0" fillId="0" borderId="10" xfId="0" applyNumberFormat="1" applyBorder="1" applyProtection="1">
      <protection hidden="1"/>
    </xf>
    <xf numFmtId="14" fontId="0" fillId="0" borderId="10" xfId="0" applyNumberFormat="1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3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4" fontId="0" fillId="0" borderId="0" xfId="0" applyNumberFormat="1" applyBorder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49" fontId="13" fillId="0" borderId="0" xfId="0" applyNumberFormat="1" applyFont="1" applyAlignment="1" applyProtection="1">
      <alignment horizontal="left"/>
      <protection hidden="1"/>
    </xf>
    <xf numFmtId="0" fontId="13" fillId="0" borderId="1" xfId="0" applyFont="1" applyBorder="1" applyProtection="1">
      <protection hidden="1"/>
    </xf>
    <xf numFmtId="1" fontId="20" fillId="0" borderId="1" xfId="0" applyNumberFormat="1" applyFont="1" applyBorder="1" applyAlignment="1" applyProtection="1">
      <alignment horizontal="center"/>
      <protection hidden="1"/>
    </xf>
    <xf numFmtId="14" fontId="20" fillId="0" borderId="6" xfId="0" applyNumberFormat="1" applyFont="1" applyBorder="1" applyAlignment="1" applyProtection="1">
      <alignment horizontal="center"/>
      <protection hidden="1"/>
    </xf>
    <xf numFmtId="0" fontId="13" fillId="0" borderId="3" xfId="0" applyFont="1" applyBorder="1" applyProtection="1">
      <protection hidden="1"/>
    </xf>
    <xf numFmtId="3" fontId="20" fillId="0" borderId="8" xfId="0" applyNumberFormat="1" applyFont="1" applyBorder="1" applyAlignment="1" applyProtection="1">
      <alignment horizontal="center"/>
      <protection hidden="1"/>
    </xf>
    <xf numFmtId="1" fontId="20" fillId="0" borderId="3" xfId="0" applyNumberFormat="1" applyFont="1" applyBorder="1" applyAlignment="1" applyProtection="1">
      <alignment horizontal="center"/>
      <protection hidden="1"/>
    </xf>
    <xf numFmtId="14" fontId="20" fillId="0" borderId="8" xfId="0" applyNumberFormat="1" applyFont="1" applyBorder="1" applyAlignment="1" applyProtection="1">
      <alignment horizontal="center"/>
      <protection hidden="1"/>
    </xf>
    <xf numFmtId="1" fontId="13" fillId="0" borderId="0" xfId="0" applyNumberFormat="1" applyFont="1" applyAlignment="1" applyProtection="1">
      <alignment horizontal="left"/>
      <protection hidden="1"/>
    </xf>
    <xf numFmtId="0" fontId="13" fillId="0" borderId="4" xfId="0" applyFont="1" applyBorder="1" applyProtection="1">
      <protection hidden="1"/>
    </xf>
    <xf numFmtId="3" fontId="13" fillId="0" borderId="7" xfId="0" quotePrefix="1" applyNumberFormat="1" applyFont="1" applyBorder="1" applyAlignment="1" applyProtection="1">
      <alignment horizontal="center"/>
      <protection hidden="1"/>
    </xf>
    <xf numFmtId="1" fontId="13" fillId="0" borderId="4" xfId="0" quotePrefix="1" applyNumberFormat="1" applyFont="1" applyBorder="1" applyAlignment="1" applyProtection="1">
      <alignment horizontal="center"/>
      <protection hidden="1"/>
    </xf>
    <xf numFmtId="14" fontId="13" fillId="0" borderId="7" xfId="0" quotePrefix="1" applyNumberFormat="1" applyFont="1" applyBorder="1" applyAlignment="1" applyProtection="1">
      <alignment horizontal="center"/>
      <protection hidden="1"/>
    </xf>
    <xf numFmtId="3" fontId="13" fillId="2" borderId="8" xfId="0" applyNumberFormat="1" applyFont="1" applyFill="1" applyBorder="1" applyProtection="1">
      <protection hidden="1"/>
    </xf>
    <xf numFmtId="1" fontId="13" fillId="2" borderId="9" xfId="0" applyNumberFormat="1" applyFont="1" applyFill="1" applyBorder="1" applyProtection="1">
      <protection hidden="1"/>
    </xf>
    <xf numFmtId="14" fontId="13" fillId="2" borderId="8" xfId="0" applyNumberFormat="1" applyFont="1" applyFill="1" applyBorder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Border="1" applyProtection="1">
      <protection hidden="1"/>
    </xf>
    <xf numFmtId="3" fontId="13" fillId="0" borderId="0" xfId="0" applyNumberFormat="1" applyFont="1" applyFill="1" applyBorder="1" applyProtection="1">
      <protection hidden="1"/>
    </xf>
    <xf numFmtId="49" fontId="13" fillId="0" borderId="0" xfId="0" applyNumberFormat="1" applyFont="1" applyFill="1" applyBorder="1" applyAlignment="1" applyProtection="1">
      <alignment horizontal="center"/>
      <protection hidden="1"/>
    </xf>
    <xf numFmtId="14" fontId="13" fillId="0" borderId="0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49" fontId="0" fillId="0" borderId="0" xfId="0" applyNumberFormat="1" applyFill="1" applyAlignment="1" applyProtection="1">
      <alignment vertical="top" wrapText="1"/>
      <protection hidden="1"/>
    </xf>
    <xf numFmtId="3" fontId="12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0" fontId="4" fillId="0" borderId="0" xfId="0" quotePrefix="1" applyFont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3" fontId="13" fillId="3" borderId="7" xfId="0" applyNumberFormat="1" applyFont="1" applyFill="1" applyBorder="1" applyProtection="1">
      <protection locked="0" hidden="1"/>
    </xf>
    <xf numFmtId="166" fontId="13" fillId="3" borderId="7" xfId="0" applyNumberFormat="1" applyFont="1" applyFill="1" applyBorder="1" applyProtection="1">
      <protection locked="0" hidden="1"/>
    </xf>
    <xf numFmtId="49" fontId="13" fillId="3" borderId="5" xfId="0" applyNumberFormat="1" applyFont="1" applyFill="1" applyBorder="1" applyAlignment="1" applyProtection="1">
      <alignment horizontal="center"/>
      <protection locked="0" hidden="1"/>
    </xf>
    <xf numFmtId="14" fontId="13" fillId="3" borderId="7" xfId="0" applyNumberFormat="1" applyFont="1" applyFill="1" applyBorder="1" applyProtection="1">
      <protection locked="0" hidden="1"/>
    </xf>
    <xf numFmtId="49" fontId="13" fillId="3" borderId="7" xfId="0" applyNumberFormat="1" applyFont="1" applyFill="1" applyBorder="1" applyAlignment="1" applyProtection="1">
      <alignment horizontal="center"/>
      <protection locked="0" hidden="1"/>
    </xf>
    <xf numFmtId="3" fontId="13" fillId="3" borderId="8" xfId="0" applyNumberFormat="1" applyFont="1" applyFill="1" applyBorder="1" applyProtection="1">
      <protection locked="0" hidden="1"/>
    </xf>
    <xf numFmtId="166" fontId="13" fillId="3" borderId="8" xfId="0" applyNumberFormat="1" applyFont="1" applyFill="1" applyBorder="1" applyProtection="1">
      <protection locked="0" hidden="1"/>
    </xf>
    <xf numFmtId="49" fontId="13" fillId="3" borderId="8" xfId="0" applyNumberFormat="1" applyFont="1" applyFill="1" applyBorder="1" applyAlignment="1" applyProtection="1">
      <alignment horizontal="center"/>
      <protection locked="0" hidden="1"/>
    </xf>
    <xf numFmtId="14" fontId="13" fillId="3" borderId="8" xfId="0" applyNumberFormat="1" applyFont="1" applyFill="1" applyBorder="1" applyProtection="1">
      <protection locked="0" hidden="1"/>
    </xf>
    <xf numFmtId="1" fontId="3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49" fontId="0" fillId="3" borderId="10" xfId="0" applyNumberFormat="1" applyFont="1" applyFill="1" applyBorder="1" applyAlignment="1" applyProtection="1">
      <alignment horizontal="left" vertical="top"/>
      <protection locked="0" hidden="1"/>
    </xf>
    <xf numFmtId="14" fontId="1" fillId="3" borderId="10" xfId="0" applyNumberFormat="1" applyFont="1" applyFill="1" applyBorder="1" applyAlignment="1" applyProtection="1">
      <alignment horizontal="left" vertical="top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49" fontId="3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3" xfId="0" applyNumberFormat="1" applyFill="1" applyBorder="1" applyAlignment="1" applyProtection="1">
      <alignment horizontal="left"/>
      <protection locked="0" hidden="1"/>
    </xf>
    <xf numFmtId="49" fontId="0" fillId="3" borderId="14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14" fontId="4" fillId="3" borderId="12" xfId="0" applyNumberFormat="1" applyFont="1" applyFill="1" applyBorder="1" applyAlignment="1" applyProtection="1">
      <alignment horizontal="center"/>
      <protection locked="0" hidden="1"/>
    </xf>
    <xf numFmtId="14" fontId="0" fillId="0" borderId="14" xfId="0" applyNumberFormat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  <xf numFmtId="49" fontId="9" fillId="3" borderId="12" xfId="0" applyNumberFormat="1" applyFont="1" applyFill="1" applyBorder="1" applyAlignment="1" applyProtection="1">
      <alignment horizontal="left"/>
      <protection locked="0" hidden="1"/>
    </xf>
    <xf numFmtId="49" fontId="0" fillId="0" borderId="13" xfId="0" applyNumberFormat="1" applyBorder="1" applyAlignment="1" applyProtection="1">
      <alignment horizontal="left"/>
      <protection locked="0" hidden="1"/>
    </xf>
    <xf numFmtId="49" fontId="0" fillId="0" borderId="14" xfId="0" applyNumberFormat="1" applyBorder="1" applyAlignment="1" applyProtection="1">
      <alignment horizontal="left"/>
      <protection locked="0" hidden="1"/>
    </xf>
    <xf numFmtId="49" fontId="4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3" xfId="0" applyNumberFormat="1" applyFill="1" applyBorder="1" applyAlignment="1" applyProtection="1">
      <alignment horizontal="left"/>
      <protection locked="0" hidden="1"/>
    </xf>
    <xf numFmtId="1" fontId="0" fillId="0" borderId="14" xfId="0" applyNumberFormat="1" applyBorder="1" applyAlignment="1" applyProtection="1">
      <alignment horizontal="left"/>
      <protection locked="0" hidden="1"/>
    </xf>
    <xf numFmtId="0" fontId="0" fillId="3" borderId="12" xfId="0" applyNumberFormat="1" applyFill="1" applyBorder="1" applyAlignment="1" applyProtection="1">
      <alignment horizontal="left"/>
      <protection locked="0" hidden="1"/>
    </xf>
    <xf numFmtId="0" fontId="0" fillId="3" borderId="14" xfId="0" applyNumberFormat="1" applyFill="1" applyBorder="1" applyAlignment="1" applyProtection="1">
      <alignment horizontal="left"/>
      <protection locked="0" hidden="1"/>
    </xf>
    <xf numFmtId="14" fontId="3" fillId="0" borderId="12" xfId="0" applyNumberFormat="1" applyFont="1" applyFill="1" applyBorder="1" applyAlignment="1" applyProtection="1">
      <alignment horizontal="center"/>
      <protection hidden="1"/>
    </xf>
    <xf numFmtId="14" fontId="3" fillId="0" borderId="14" xfId="0" applyNumberFormat="1" applyFont="1" applyFill="1" applyBorder="1" applyAlignment="1" applyProtection="1">
      <alignment horizontal="center"/>
      <protection hidden="1"/>
    </xf>
    <xf numFmtId="49" fontId="4" fillId="0" borderId="13" xfId="0" applyNumberFormat="1" applyFont="1" applyBorder="1" applyAlignment="1" applyProtection="1">
      <alignment horizontal="center"/>
      <protection locked="0" hidden="1"/>
    </xf>
    <xf numFmtId="49" fontId="4" fillId="0" borderId="14" xfId="0" applyNumberFormat="1" applyFont="1" applyBorder="1" applyAlignment="1" applyProtection="1">
      <alignment horizontal="center"/>
      <protection locked="0" hidden="1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4" fontId="0" fillId="3" borderId="10" xfId="0" applyNumberFormat="1" applyFill="1" applyBorder="1" applyAlignment="1" applyProtection="1">
      <alignment horizontal="center"/>
      <protection locked="0" hidden="1"/>
    </xf>
    <xf numFmtId="1" fontId="3" fillId="3" borderId="12" xfId="0" applyNumberFormat="1" applyFont="1" applyFill="1" applyBorder="1" applyAlignment="1" applyProtection="1">
      <alignment horizontal="left"/>
      <protection locked="0" hidden="1"/>
    </xf>
    <xf numFmtId="1" fontId="3" fillId="3" borderId="13" xfId="0" applyNumberFormat="1" applyFont="1" applyFill="1" applyBorder="1" applyAlignment="1" applyProtection="1">
      <alignment horizontal="left"/>
      <protection locked="0" hidden="1"/>
    </xf>
    <xf numFmtId="1" fontId="3" fillId="3" borderId="14" xfId="0" applyNumberFormat="1" applyFont="1" applyFill="1" applyBorder="1" applyAlignment="1" applyProtection="1">
      <alignment horizontal="left"/>
      <protection locked="0" hidden="1"/>
    </xf>
    <xf numFmtId="0" fontId="0" fillId="3" borderId="10" xfId="0" applyNumberFormat="1" applyFill="1" applyBorder="1" applyAlignment="1" applyProtection="1">
      <alignment horizontal="center"/>
      <protection locked="0" hidden="1"/>
    </xf>
    <xf numFmtId="0" fontId="0" fillId="0" borderId="10" xfId="0" applyNumberFormat="1" applyBorder="1" applyAlignment="1" applyProtection="1">
      <alignment horizontal="center"/>
      <protection locked="0" hidden="1"/>
    </xf>
    <xf numFmtId="49" fontId="16" fillId="3" borderId="12" xfId="1" applyNumberFormat="1" applyFont="1" applyFill="1" applyBorder="1" applyAlignment="1" applyProtection="1">
      <alignment horizontal="left"/>
      <protection locked="0" hidden="1"/>
    </xf>
    <xf numFmtId="49" fontId="17" fillId="0" borderId="13" xfId="0" applyNumberFormat="1" applyFont="1" applyBorder="1" applyAlignment="1" applyProtection="1">
      <alignment horizontal="left"/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Alignment="1" applyProtection="1">
      <protection locked="0" hidden="1"/>
    </xf>
    <xf numFmtId="0" fontId="2" fillId="3" borderId="0" xfId="0" applyFont="1" applyFill="1" applyAlignment="1" applyProtection="1">
      <alignment horizontal="left" vertical="top" wrapText="1"/>
      <protection locked="0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5" fillId="0" borderId="3" xfId="0" applyFont="1" applyBorder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6" fillId="0" borderId="3" xfId="0" applyFont="1" applyBorder="1" applyAlignment="1" applyProtection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3" fillId="0" borderId="0" xfId="0" quotePrefix="1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0" fillId="0" borderId="3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 vertical="top" wrapText="1"/>
      <protection locked="0" hidden="1"/>
    </xf>
    <xf numFmtId="0" fontId="3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</cellXfs>
  <cellStyles count="3">
    <cellStyle name="Hyperlink" xfId="1" builtinId="8"/>
    <cellStyle name="Normal" xfId="0" builtinId="0"/>
    <cellStyle name="Percent" xfId="2" builtinId="5"/>
  </cellStyles>
  <dxfs count="1">
    <dxf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iu\Desktop\New%20folder%20(4)\DRAFT%20-%202014%20COMBINED%20FQHC-RHC%20FS_12-29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sheet"/>
      <sheetName val="DMA-1"/>
      <sheetName val="DMA-2"/>
      <sheetName val="DMA-3"/>
      <sheetName val="DMA-4"/>
      <sheetName val="DMA-5"/>
      <sheetName val="DMA-6"/>
      <sheetName val="DMA-7"/>
      <sheetName val="DMA-8"/>
      <sheetName val="DMA-9A"/>
      <sheetName val="DMA-9B"/>
    </sheetNames>
    <sheetDataSet>
      <sheetData sheetId="0">
        <row r="6">
          <cell r="C6">
            <v>2014</v>
          </cell>
        </row>
        <row r="62">
          <cell r="A62" t="str">
            <v>Audit Section</v>
          </cell>
        </row>
      </sheetData>
      <sheetData sheetId="1">
        <row r="2">
          <cell r="B2" t="str">
            <v xml:space="preserve">RUN DATE:  </v>
          </cell>
        </row>
      </sheetData>
      <sheetData sheetId="2"/>
      <sheetData sheetId="3"/>
      <sheetData sheetId="4"/>
      <sheetData sheetId="5">
        <row r="43">
          <cell r="E4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showZeros="0" tabSelected="1" zoomScale="75" workbookViewId="0">
      <selection activeCell="C11" sqref="C11:L11"/>
    </sheetView>
  </sheetViews>
  <sheetFormatPr defaultRowHeight="12.75" x14ac:dyDescent="0.2"/>
  <cols>
    <col min="3" max="3" width="4.7109375" customWidth="1"/>
    <col min="4" max="4" width="5.140625" customWidth="1"/>
    <col min="5" max="5" width="12.5703125" customWidth="1"/>
    <col min="6" max="6" width="3" customWidth="1"/>
    <col min="7" max="7" width="6" customWidth="1"/>
    <col min="8" max="8" width="10.140625" customWidth="1"/>
    <col min="9" max="9" width="9.42578125" customWidth="1"/>
    <col min="10" max="10" width="3.140625" customWidth="1"/>
    <col min="12" max="12" width="5.5703125" customWidth="1"/>
  </cols>
  <sheetData>
    <row r="1" spans="1:13" x14ac:dyDescent="0.2">
      <c r="A1" s="83" t="s">
        <v>0</v>
      </c>
      <c r="B1" s="76" t="s">
        <v>205</v>
      </c>
      <c r="C1" s="76"/>
      <c r="D1" s="76"/>
      <c r="E1" s="76"/>
      <c r="F1" s="276" t="s">
        <v>220</v>
      </c>
      <c r="G1" s="76"/>
      <c r="H1" s="76" t="s">
        <v>203</v>
      </c>
      <c r="I1" s="76"/>
      <c r="J1" s="276"/>
      <c r="K1" s="76"/>
      <c r="L1" s="5"/>
    </row>
    <row r="2" spans="1:13" ht="6.75" customHeight="1" x14ac:dyDescent="0.25">
      <c r="A2" s="74"/>
      <c r="B2" s="78"/>
      <c r="C2" s="188"/>
      <c r="D2" s="188"/>
      <c r="E2" s="22"/>
      <c r="F2" s="229"/>
      <c r="G2" s="22"/>
      <c r="H2" s="188"/>
      <c r="I2" s="188"/>
      <c r="J2" s="229"/>
      <c r="K2" s="3"/>
      <c r="L2" s="28"/>
    </row>
    <row r="3" spans="1:13" x14ac:dyDescent="0.2">
      <c r="A3" s="7"/>
      <c r="B3" s="15" t="s">
        <v>206</v>
      </c>
      <c r="C3" s="15"/>
      <c r="D3" s="15"/>
      <c r="E3" s="15"/>
      <c r="F3" s="276"/>
      <c r="G3" s="15"/>
      <c r="H3" s="15" t="s">
        <v>204</v>
      </c>
      <c r="I3" s="15"/>
      <c r="J3" s="276"/>
      <c r="K3" s="15"/>
      <c r="L3" s="9"/>
    </row>
    <row r="5" spans="1:13" x14ac:dyDescent="0.2">
      <c r="A5" s="131" t="s">
        <v>1</v>
      </c>
      <c r="B5" s="73"/>
      <c r="C5" s="73"/>
      <c r="D5" s="73"/>
      <c r="E5" s="73"/>
      <c r="F5" s="73"/>
      <c r="G5" s="73"/>
      <c r="H5" s="73"/>
      <c r="I5" s="73"/>
      <c r="J5" s="73"/>
    </row>
    <row r="6" spans="1:13" s="2" customFormat="1" x14ac:dyDescent="0.2">
      <c r="A6" s="131"/>
      <c r="B6" s="72"/>
      <c r="D6" s="277">
        <v>2016</v>
      </c>
      <c r="E6" s="192" t="s">
        <v>2</v>
      </c>
      <c r="F6" s="72"/>
      <c r="G6" s="72"/>
      <c r="H6" s="72"/>
      <c r="I6" s="72"/>
      <c r="J6" s="72"/>
    </row>
    <row r="7" spans="1:13" s="2" customFormat="1" ht="12" x14ac:dyDescent="0.2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3" s="2" customFormat="1" ht="12" x14ac:dyDescent="0.2">
      <c r="A8" s="81"/>
      <c r="B8" s="82"/>
      <c r="C8" s="79"/>
      <c r="D8" s="80"/>
      <c r="E8" s="80"/>
      <c r="F8" s="80"/>
      <c r="G8" s="80"/>
      <c r="H8" s="80"/>
      <c r="I8" s="189"/>
      <c r="J8" s="80"/>
      <c r="K8" s="189"/>
      <c r="L8" s="190"/>
    </row>
    <row r="9" spans="1:13" x14ac:dyDescent="0.2">
      <c r="A9" s="74" t="s">
        <v>3</v>
      </c>
      <c r="B9" s="75"/>
      <c r="C9" s="66"/>
      <c r="D9" s="38"/>
      <c r="E9" s="38"/>
      <c r="F9" s="38"/>
      <c r="G9" s="38"/>
      <c r="H9" s="38"/>
      <c r="I9" s="191"/>
      <c r="J9" s="38"/>
      <c r="K9" s="191"/>
      <c r="L9" s="67"/>
    </row>
    <row r="10" spans="1:13" x14ac:dyDescent="0.2">
      <c r="A10" s="203"/>
      <c r="B10" s="204"/>
      <c r="C10" s="205"/>
      <c r="D10" s="205"/>
      <c r="E10" s="205"/>
      <c r="F10" s="205"/>
      <c r="G10" s="205"/>
      <c r="H10" s="205"/>
      <c r="I10" s="206"/>
      <c r="J10" s="207"/>
      <c r="K10" s="208"/>
      <c r="L10" s="209"/>
    </row>
    <row r="11" spans="1:13" x14ac:dyDescent="0.2">
      <c r="A11" s="203" t="s">
        <v>4</v>
      </c>
      <c r="B11" s="205"/>
      <c r="C11" s="488"/>
      <c r="D11" s="489"/>
      <c r="E11" s="489"/>
      <c r="F11" s="489"/>
      <c r="G11" s="489"/>
      <c r="H11" s="489"/>
      <c r="I11" s="489"/>
      <c r="J11" s="489"/>
      <c r="K11" s="489"/>
      <c r="L11" s="490"/>
      <c r="M11" s="225"/>
    </row>
    <row r="12" spans="1:13" x14ac:dyDescent="0.2">
      <c r="A12" s="203" t="s">
        <v>5</v>
      </c>
      <c r="B12" s="205"/>
      <c r="C12" s="491"/>
      <c r="D12" s="489"/>
      <c r="E12" s="489"/>
      <c r="F12" s="489"/>
      <c r="G12" s="489"/>
      <c r="H12" s="489"/>
      <c r="I12" s="489"/>
      <c r="J12" s="489"/>
      <c r="K12" s="489"/>
      <c r="L12" s="490"/>
    </row>
    <row r="13" spans="1:13" x14ac:dyDescent="0.2">
      <c r="A13" s="203" t="s">
        <v>210</v>
      </c>
      <c r="B13" s="491"/>
      <c r="C13" s="489"/>
      <c r="D13" s="490"/>
      <c r="E13" s="210" t="s">
        <v>208</v>
      </c>
      <c r="F13" s="496" t="s">
        <v>230</v>
      </c>
      <c r="G13" s="497"/>
      <c r="H13" s="245" t="s">
        <v>207</v>
      </c>
      <c r="I13" s="241"/>
      <c r="J13" s="218"/>
      <c r="K13" s="219"/>
      <c r="L13" s="220"/>
    </row>
    <row r="14" spans="1:13" x14ac:dyDescent="0.2">
      <c r="A14" s="203" t="s">
        <v>211</v>
      </c>
      <c r="B14" s="492"/>
      <c r="C14" s="476"/>
      <c r="D14" s="490"/>
      <c r="E14" s="211" t="s">
        <v>189</v>
      </c>
      <c r="F14" s="493"/>
      <c r="G14" s="494"/>
      <c r="H14" s="494"/>
      <c r="I14" s="495"/>
      <c r="J14" s="207"/>
      <c r="K14" s="221"/>
      <c r="L14" s="209"/>
    </row>
    <row r="15" spans="1:13" x14ac:dyDescent="0.2">
      <c r="A15" s="212" t="s">
        <v>212</v>
      </c>
      <c r="B15" s="213"/>
      <c r="C15" s="214"/>
      <c r="D15" s="244" t="s">
        <v>213</v>
      </c>
      <c r="E15" s="217"/>
      <c r="F15" s="215"/>
      <c r="G15" s="216" t="s">
        <v>209</v>
      </c>
      <c r="H15" s="483"/>
      <c r="I15" s="484"/>
      <c r="J15" s="226"/>
      <c r="K15" s="227"/>
      <c r="L15" s="228"/>
    </row>
    <row r="16" spans="1:13" x14ac:dyDescent="0.2">
      <c r="A16" s="222"/>
      <c r="B16" s="205"/>
      <c r="C16" s="207"/>
      <c r="D16" s="207"/>
      <c r="E16" s="208"/>
      <c r="F16" s="223"/>
      <c r="G16" s="223"/>
      <c r="H16" s="208"/>
      <c r="I16" s="207"/>
      <c r="J16" s="205"/>
      <c r="K16" s="205"/>
      <c r="L16" s="205"/>
    </row>
    <row r="17" spans="1:12" s="2" customFormat="1" ht="12.75" customHeight="1" x14ac:dyDescent="0.2">
      <c r="A17" s="485" t="s">
        <v>261</v>
      </c>
      <c r="B17" s="486"/>
      <c r="C17" s="487"/>
      <c r="D17" s="485" t="s">
        <v>260</v>
      </c>
      <c r="E17" s="486"/>
      <c r="F17" s="487"/>
      <c r="G17" s="223"/>
      <c r="H17" s="498" t="s">
        <v>262</v>
      </c>
      <c r="I17" s="499"/>
      <c r="J17" s="485" t="s">
        <v>260</v>
      </c>
      <c r="K17" s="486"/>
      <c r="L17" s="487"/>
    </row>
    <row r="18" spans="1:12" x14ac:dyDescent="0.2">
      <c r="A18" s="478"/>
      <c r="B18" s="479"/>
      <c r="C18" s="480"/>
      <c r="D18" s="478"/>
      <c r="E18" s="479"/>
      <c r="F18" s="480"/>
      <c r="G18" s="188"/>
      <c r="H18" s="481"/>
      <c r="I18" s="482"/>
      <c r="J18" s="478"/>
      <c r="K18" s="479"/>
      <c r="L18" s="480"/>
    </row>
    <row r="19" spans="1:12" x14ac:dyDescent="0.2">
      <c r="A19" s="481"/>
      <c r="B19" s="500"/>
      <c r="C19" s="501"/>
      <c r="D19" s="478"/>
      <c r="E19" s="479"/>
      <c r="F19" s="480"/>
      <c r="G19" s="188"/>
      <c r="H19" s="481"/>
      <c r="I19" s="482"/>
      <c r="J19" s="478"/>
      <c r="K19" s="479"/>
      <c r="L19" s="480"/>
    </row>
    <row r="20" spans="1:12" x14ac:dyDescent="0.2">
      <c r="A20" s="481"/>
      <c r="B20" s="500"/>
      <c r="C20" s="501"/>
      <c r="D20" s="478"/>
      <c r="E20" s="479"/>
      <c r="F20" s="480"/>
      <c r="G20" s="188"/>
      <c r="H20" s="481"/>
      <c r="I20" s="482"/>
      <c r="J20" s="478"/>
      <c r="K20" s="479"/>
      <c r="L20" s="480"/>
    </row>
    <row r="21" spans="1:12" x14ac:dyDescent="0.2">
      <c r="A21" s="481"/>
      <c r="B21" s="500"/>
      <c r="C21" s="501"/>
      <c r="D21" s="478"/>
      <c r="E21" s="479"/>
      <c r="F21" s="480"/>
      <c r="G21" s="188"/>
      <c r="H21" s="481"/>
      <c r="I21" s="482"/>
      <c r="J21" s="478"/>
      <c r="K21" s="479"/>
      <c r="L21" s="480"/>
    </row>
    <row r="22" spans="1:12" s="193" customFormat="1" ht="12" x14ac:dyDescent="0.2"/>
    <row r="23" spans="1:12" x14ac:dyDescent="0.2">
      <c r="A23" s="4" t="s">
        <v>215</v>
      </c>
      <c r="B23" s="76"/>
      <c r="C23" s="4" t="s">
        <v>6</v>
      </c>
      <c r="D23" s="77"/>
      <c r="E23" s="76"/>
      <c r="F23" s="76"/>
      <c r="G23" s="76"/>
      <c r="H23" s="77" t="s">
        <v>7</v>
      </c>
      <c r="I23" s="76"/>
      <c r="J23" s="76"/>
      <c r="K23" s="76"/>
      <c r="L23" s="5"/>
    </row>
    <row r="24" spans="1:12" ht="15.75" x14ac:dyDescent="0.25">
      <c r="A24" s="33"/>
      <c r="B24" s="35"/>
      <c r="C24" s="74" t="s">
        <v>8</v>
      </c>
      <c r="D24" s="78"/>
      <c r="E24" s="3"/>
      <c r="F24" s="242"/>
      <c r="G24" s="3"/>
      <c r="H24" s="78" t="s">
        <v>9</v>
      </c>
      <c r="I24" s="3"/>
      <c r="J24" s="243"/>
      <c r="K24" s="3"/>
      <c r="L24" s="28"/>
    </row>
    <row r="25" spans="1:12" ht="15.75" x14ac:dyDescent="0.25">
      <c r="A25" s="36"/>
      <c r="B25" s="37"/>
      <c r="C25" s="74" t="s">
        <v>10</v>
      </c>
      <c r="D25" s="78"/>
      <c r="E25" s="3"/>
      <c r="F25" s="243"/>
      <c r="G25" s="266"/>
      <c r="H25" s="78" t="s">
        <v>11</v>
      </c>
      <c r="I25" s="3"/>
      <c r="J25" s="243"/>
      <c r="K25" s="3"/>
      <c r="L25" s="28"/>
    </row>
    <row r="26" spans="1:12" ht="15.75" x14ac:dyDescent="0.25">
      <c r="A26" s="36"/>
      <c r="B26" s="37"/>
      <c r="C26" s="27"/>
      <c r="D26" s="3"/>
      <c r="E26" s="3"/>
      <c r="F26" s="22"/>
      <c r="G26" s="3"/>
      <c r="H26" s="78" t="s">
        <v>12</v>
      </c>
      <c r="I26" s="3"/>
      <c r="J26" s="243"/>
      <c r="K26" s="3"/>
      <c r="L26" s="28"/>
    </row>
    <row r="27" spans="1:12" ht="15.75" x14ac:dyDescent="0.25">
      <c r="A27" s="36"/>
      <c r="B27" s="37"/>
      <c r="C27" s="7"/>
      <c r="D27" s="15"/>
      <c r="E27" s="15"/>
      <c r="F27" s="15"/>
      <c r="G27" s="15"/>
      <c r="H27" s="26" t="s">
        <v>13</v>
      </c>
      <c r="I27" s="15"/>
      <c r="J27" s="243"/>
      <c r="K27" s="15"/>
      <c r="L27" s="9"/>
    </row>
    <row r="28" spans="1:12" x14ac:dyDescent="0.2">
      <c r="A28" s="36"/>
      <c r="B28" s="37"/>
      <c r="C28" s="78" t="s">
        <v>14</v>
      </c>
      <c r="D28" s="78"/>
      <c r="E28" s="3"/>
      <c r="F28" s="3"/>
      <c r="G28" s="3"/>
      <c r="H28" s="3"/>
      <c r="I28" s="3"/>
      <c r="J28" s="3"/>
      <c r="K28" s="3"/>
      <c r="L28" s="28"/>
    </row>
    <row r="29" spans="1:12" ht="15.75" x14ac:dyDescent="0.25">
      <c r="A29" s="36"/>
      <c r="B29" s="37"/>
      <c r="C29" s="78" t="s">
        <v>15</v>
      </c>
      <c r="D29" s="78"/>
      <c r="E29" s="3"/>
      <c r="F29" s="243"/>
      <c r="G29" s="3"/>
      <c r="H29" s="78" t="s">
        <v>16</v>
      </c>
      <c r="I29" s="3"/>
      <c r="J29" s="243"/>
      <c r="K29" s="3"/>
      <c r="L29" s="28"/>
    </row>
    <row r="30" spans="1:12" ht="15.75" x14ac:dyDescent="0.25">
      <c r="A30" s="36"/>
      <c r="B30" s="37"/>
      <c r="C30" s="78" t="s">
        <v>17</v>
      </c>
      <c r="D30" s="78"/>
      <c r="E30" s="3"/>
      <c r="F30" s="243"/>
      <c r="G30" s="3"/>
      <c r="H30" s="78" t="s">
        <v>18</v>
      </c>
      <c r="I30" s="3"/>
      <c r="J30" s="243"/>
      <c r="K30" s="3"/>
      <c r="L30" s="28"/>
    </row>
    <row r="31" spans="1:12" ht="15.75" x14ac:dyDescent="0.25">
      <c r="A31" s="66"/>
      <c r="B31" s="67"/>
      <c r="C31" s="26" t="s">
        <v>19</v>
      </c>
      <c r="D31" s="26"/>
      <c r="E31" s="15"/>
      <c r="F31" s="243"/>
      <c r="G31" s="15"/>
      <c r="H31" s="26" t="s">
        <v>20</v>
      </c>
      <c r="I31" s="15"/>
      <c r="J31" s="243"/>
      <c r="K31" s="15"/>
      <c r="L31" s="9"/>
    </row>
    <row r="32" spans="1:12" s="193" customFormat="1" ht="12" x14ac:dyDescent="0.2">
      <c r="A32" s="194"/>
      <c r="B32" s="194"/>
      <c r="C32" s="195"/>
      <c r="D32" s="195"/>
      <c r="E32" s="195"/>
      <c r="F32" s="195"/>
      <c r="G32" s="195"/>
      <c r="H32" s="195"/>
      <c r="I32" s="195"/>
      <c r="J32" s="195"/>
      <c r="K32" s="195"/>
    </row>
    <row r="33" spans="1:12" x14ac:dyDescent="0.2">
      <c r="A33" s="4" t="s">
        <v>216</v>
      </c>
      <c r="B33" s="76"/>
      <c r="C33" s="76"/>
      <c r="D33" s="76"/>
      <c r="E33" s="5"/>
      <c r="F33" s="4" t="s">
        <v>217</v>
      </c>
      <c r="G33" s="77"/>
      <c r="H33" s="76"/>
      <c r="I33" s="76"/>
      <c r="J33" s="76"/>
      <c r="K33" s="76"/>
      <c r="L33" s="5"/>
    </row>
    <row r="34" spans="1:12" x14ac:dyDescent="0.2">
      <c r="A34" s="74" t="s">
        <v>21</v>
      </c>
      <c r="B34" s="3"/>
      <c r="C34" s="3"/>
      <c r="D34" s="3"/>
      <c r="E34" s="28"/>
      <c r="F34" s="74" t="s">
        <v>22</v>
      </c>
      <c r="G34" s="78"/>
      <c r="H34" s="3"/>
      <c r="I34" s="3"/>
      <c r="J34" s="3"/>
      <c r="K34" s="3"/>
      <c r="L34" s="28"/>
    </row>
    <row r="35" spans="1:12" x14ac:dyDescent="0.2">
      <c r="A35" s="74" t="s">
        <v>23</v>
      </c>
      <c r="B35" s="475"/>
      <c r="C35" s="476"/>
      <c r="D35" s="476"/>
      <c r="E35" s="477"/>
      <c r="F35" s="85" t="s">
        <v>24</v>
      </c>
      <c r="G35" s="78"/>
      <c r="H35" s="3"/>
      <c r="I35" s="3"/>
      <c r="J35" s="3"/>
      <c r="K35" s="3"/>
      <c r="L35" s="28"/>
    </row>
    <row r="36" spans="1:12" x14ac:dyDescent="0.2">
      <c r="A36" s="74" t="s">
        <v>25</v>
      </c>
      <c r="B36" s="475"/>
      <c r="C36" s="476"/>
      <c r="D36" s="476"/>
      <c r="E36" s="477"/>
      <c r="F36" s="246" t="s">
        <v>26</v>
      </c>
      <c r="G36" s="78"/>
      <c r="H36" s="475"/>
      <c r="I36" s="476"/>
      <c r="J36" s="476"/>
      <c r="K36" s="476"/>
      <c r="L36" s="477"/>
    </row>
    <row r="37" spans="1:12" x14ac:dyDescent="0.2">
      <c r="A37" s="74" t="s">
        <v>27</v>
      </c>
      <c r="B37" s="475"/>
      <c r="C37" s="476"/>
      <c r="D37" s="476"/>
      <c r="E37" s="477"/>
      <c r="F37" s="85" t="s">
        <v>28</v>
      </c>
      <c r="G37" s="78"/>
      <c r="H37" s="475"/>
      <c r="I37" s="476"/>
      <c r="J37" s="476"/>
      <c r="K37" s="476"/>
      <c r="L37" s="477"/>
    </row>
    <row r="38" spans="1:12" x14ac:dyDescent="0.2">
      <c r="A38" s="74" t="s">
        <v>29</v>
      </c>
      <c r="B38" s="264"/>
      <c r="C38" s="502"/>
      <c r="D38" s="503"/>
      <c r="E38" s="265"/>
      <c r="F38" s="74" t="s">
        <v>30</v>
      </c>
      <c r="G38" s="78"/>
      <c r="H38" s="475"/>
      <c r="I38" s="476"/>
      <c r="J38" s="477"/>
      <c r="K38" s="247"/>
      <c r="L38" s="224"/>
    </row>
    <row r="39" spans="1:12" x14ac:dyDescent="0.2">
      <c r="A39" s="117" t="s">
        <v>218</v>
      </c>
      <c r="B39" s="119"/>
      <c r="C39" s="475"/>
      <c r="D39" s="476"/>
      <c r="E39" s="477"/>
      <c r="F39" s="84" t="s">
        <v>31</v>
      </c>
      <c r="G39" s="15"/>
      <c r="H39" s="265"/>
      <c r="I39" s="15"/>
      <c r="J39" s="15"/>
      <c r="K39" s="15"/>
      <c r="L39" s="9"/>
    </row>
    <row r="40" spans="1:12" x14ac:dyDescent="0.2">
      <c r="A40" s="117" t="s">
        <v>32</v>
      </c>
      <c r="B40" s="118"/>
      <c r="C40" s="505"/>
      <c r="D40" s="506"/>
      <c r="E40" s="507"/>
      <c r="F40" s="117"/>
      <c r="G40" s="118"/>
      <c r="H40" s="120"/>
      <c r="I40" s="118"/>
      <c r="J40" s="118"/>
      <c r="K40" s="118"/>
      <c r="L40" s="119"/>
    </row>
    <row r="41" spans="1:12" ht="13.5" x14ac:dyDescent="0.25">
      <c r="A41" s="184" t="s">
        <v>33</v>
      </c>
      <c r="B41" s="185"/>
      <c r="C41" s="510"/>
      <c r="D41" s="511"/>
      <c r="E41" s="511"/>
      <c r="F41" s="512"/>
      <c r="G41" s="512"/>
      <c r="H41" s="513"/>
      <c r="I41" s="185"/>
      <c r="J41" s="185"/>
      <c r="K41" s="185"/>
      <c r="L41" s="186"/>
    </row>
    <row r="42" spans="1:12" x14ac:dyDescent="0.2">
      <c r="A42" s="1" t="s">
        <v>34</v>
      </c>
    </row>
    <row r="43" spans="1:12" x14ac:dyDescent="0.2">
      <c r="A43" s="1" t="s">
        <v>35</v>
      </c>
    </row>
    <row r="44" spans="1:12" s="193" customFormat="1" ht="6" customHeight="1" x14ac:dyDescent="0.2"/>
    <row r="45" spans="1:12" x14ac:dyDescent="0.2">
      <c r="A45" s="86" t="s">
        <v>36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12" s="193" customFormat="1" ht="6" customHeight="1" x14ac:dyDescent="0.2"/>
    <row r="47" spans="1:12" x14ac:dyDescent="0.2">
      <c r="A47" s="1" t="s">
        <v>37</v>
      </c>
    </row>
    <row r="48" spans="1:12" x14ac:dyDescent="0.2">
      <c r="A48" s="141" t="s">
        <v>221</v>
      </c>
      <c r="B48" s="508"/>
      <c r="C48" s="509"/>
      <c r="D48" s="509"/>
      <c r="E48" s="509"/>
      <c r="F48" s="3"/>
      <c r="G48" s="141" t="s">
        <v>226</v>
      </c>
      <c r="J48" s="474"/>
      <c r="K48" s="474"/>
      <c r="L48" s="183"/>
    </row>
    <row r="49" spans="1:12" x14ac:dyDescent="0.2">
      <c r="A49" s="1" t="s">
        <v>38</v>
      </c>
      <c r="K49" s="1"/>
    </row>
    <row r="50" spans="1:12" x14ac:dyDescent="0.2">
      <c r="A50" s="178" t="s">
        <v>222</v>
      </c>
      <c r="B50" s="179"/>
      <c r="C50" s="504"/>
      <c r="D50" s="504"/>
      <c r="F50" s="141"/>
      <c r="G50" s="1"/>
      <c r="K50" s="139" t="s">
        <v>39</v>
      </c>
    </row>
    <row r="51" spans="1:12" x14ac:dyDescent="0.2">
      <c r="A51" s="1" t="s">
        <v>40</v>
      </c>
    </row>
    <row r="52" spans="1:12" x14ac:dyDescent="0.2">
      <c r="A52" s="1" t="s">
        <v>41</v>
      </c>
    </row>
    <row r="53" spans="1:12" s="196" customFormat="1" ht="11.25" x14ac:dyDescent="0.2">
      <c r="F53" s="196" t="s">
        <v>225</v>
      </c>
      <c r="H53" s="248"/>
      <c r="I53" s="248"/>
      <c r="J53" s="248"/>
      <c r="K53" s="248"/>
      <c r="L53" s="248"/>
    </row>
    <row r="54" spans="1:12" s="196" customFormat="1" ht="11.25" x14ac:dyDescent="0.2">
      <c r="H54" s="196" t="s">
        <v>42</v>
      </c>
    </row>
    <row r="55" spans="1:12" s="196" customFormat="1" x14ac:dyDescent="0.2">
      <c r="F55" s="196" t="s">
        <v>223</v>
      </c>
      <c r="H55" s="472"/>
      <c r="I55" s="472"/>
      <c r="J55" s="472"/>
      <c r="K55" s="472"/>
      <c r="L55" s="472"/>
    </row>
    <row r="56" spans="1:12" s="196" customFormat="1" ht="11.25" x14ac:dyDescent="0.2">
      <c r="A56" s="1" t="s">
        <v>354</v>
      </c>
      <c r="B56" s="278"/>
    </row>
    <row r="57" spans="1:12" s="196" customFormat="1" x14ac:dyDescent="0.2">
      <c r="A57" s="196" t="s">
        <v>43</v>
      </c>
      <c r="F57" s="196" t="s">
        <v>224</v>
      </c>
      <c r="H57" s="473"/>
      <c r="I57" s="473"/>
      <c r="J57" s="473"/>
      <c r="K57" s="473"/>
      <c r="L57" s="473"/>
    </row>
    <row r="59" spans="1:12" ht="12" customHeight="1" x14ac:dyDescent="0.2"/>
  </sheetData>
  <sheetProtection password="C9B5" sheet="1" objects="1" scenarios="1" selectLockedCells="1"/>
  <mergeCells count="42">
    <mergeCell ref="C38:D38"/>
    <mergeCell ref="B36:E36"/>
    <mergeCell ref="B37:E37"/>
    <mergeCell ref="C50:D50"/>
    <mergeCell ref="C39:E39"/>
    <mergeCell ref="C40:E40"/>
    <mergeCell ref="B48:E48"/>
    <mergeCell ref="C41:H41"/>
    <mergeCell ref="H37:L37"/>
    <mergeCell ref="D21:F21"/>
    <mergeCell ref="D17:F17"/>
    <mergeCell ref="H20:I20"/>
    <mergeCell ref="H21:I21"/>
    <mergeCell ref="B35:E35"/>
    <mergeCell ref="A21:C21"/>
    <mergeCell ref="D18:F18"/>
    <mergeCell ref="D19:F19"/>
    <mergeCell ref="D20:F20"/>
    <mergeCell ref="A19:C19"/>
    <mergeCell ref="A20:C20"/>
    <mergeCell ref="A18:C18"/>
    <mergeCell ref="H15:I15"/>
    <mergeCell ref="A17:C17"/>
    <mergeCell ref="C11:L11"/>
    <mergeCell ref="C12:L12"/>
    <mergeCell ref="B13:D13"/>
    <mergeCell ref="B14:D14"/>
    <mergeCell ref="F14:I14"/>
    <mergeCell ref="F13:G13"/>
    <mergeCell ref="J17:L17"/>
    <mergeCell ref="H17:I17"/>
    <mergeCell ref="H55:L55"/>
    <mergeCell ref="H57:L57"/>
    <mergeCell ref="J48:K48"/>
    <mergeCell ref="H38:J38"/>
    <mergeCell ref="J18:L18"/>
    <mergeCell ref="J19:L19"/>
    <mergeCell ref="J20:L20"/>
    <mergeCell ref="J21:L21"/>
    <mergeCell ref="H36:L36"/>
    <mergeCell ref="H18:I18"/>
    <mergeCell ref="H19:I19"/>
  </mergeCells>
  <phoneticPr fontId="11" type="noConversion"/>
  <pageMargins left="0.75" right="0.5" top="0.5" bottom="0.52" header="0.25" footer="0.25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Zeros="0" zoomScale="75" workbookViewId="0">
      <selection activeCell="F21" sqref="F21"/>
    </sheetView>
  </sheetViews>
  <sheetFormatPr defaultColWidth="9.140625" defaultRowHeight="15" x14ac:dyDescent="0.2"/>
  <cols>
    <col min="1" max="1" width="12" style="324" customWidth="1"/>
    <col min="2" max="2" width="12.42578125" style="324" customWidth="1"/>
    <col min="3" max="4" width="7.7109375" style="324" customWidth="1"/>
    <col min="5" max="5" width="12.5703125" style="324" customWidth="1"/>
    <col min="6" max="6" width="14.140625" style="324" customWidth="1"/>
    <col min="7" max="7" width="14" style="324" customWidth="1"/>
    <col min="8" max="8" width="17.85546875" style="324" bestFit="1" customWidth="1"/>
    <col min="9" max="16384" width="9.140625" style="324"/>
  </cols>
  <sheetData>
    <row r="1" spans="1:9" x14ac:dyDescent="0.2">
      <c r="A1" s="335"/>
      <c r="B1" s="335"/>
      <c r="C1" s="335"/>
      <c r="D1" s="335"/>
      <c r="E1" s="335"/>
      <c r="F1" s="335"/>
      <c r="G1" s="335"/>
      <c r="H1" s="336" t="s">
        <v>190</v>
      </c>
      <c r="I1" s="335"/>
    </row>
    <row r="2" spans="1:9" x14ac:dyDescent="0.2">
      <c r="A2" s="337" t="str">
        <f>'DMA-HB1'!A2</f>
        <v xml:space="preserve">RUN DATE:  </v>
      </c>
      <c r="B2" s="338">
        <f ca="1">'DMA-HB1'!B2</f>
        <v>42614</v>
      </c>
      <c r="C2" s="335"/>
      <c r="D2" s="335"/>
      <c r="E2" s="335"/>
      <c r="F2" s="335"/>
      <c r="G2" s="335"/>
      <c r="H2" s="335"/>
      <c r="I2" s="335"/>
    </row>
    <row r="3" spans="1:9" x14ac:dyDescent="0.2">
      <c r="A3" s="339"/>
      <c r="B3" s="340"/>
      <c r="C3" s="335"/>
      <c r="D3" s="335"/>
      <c r="E3" s="335"/>
      <c r="F3" s="335"/>
      <c r="G3" s="335"/>
      <c r="H3" s="335"/>
      <c r="I3" s="335"/>
    </row>
    <row r="4" spans="1:9" x14ac:dyDescent="0.2">
      <c r="A4" s="341" t="str">
        <f>'DMA-HB8'!A4</f>
        <v>NPI NO.</v>
      </c>
      <c r="B4" s="342">
        <f>FACESHEET!A18</f>
        <v>0</v>
      </c>
      <c r="C4" s="517" t="s">
        <v>191</v>
      </c>
      <c r="D4" s="518"/>
      <c r="E4" s="518"/>
      <c r="F4" s="519"/>
      <c r="G4" s="343" t="s">
        <v>46</v>
      </c>
      <c r="H4" s="344"/>
      <c r="I4" s="335"/>
    </row>
    <row r="5" spans="1:9" ht="15.75" x14ac:dyDescent="0.25">
      <c r="A5" s="345"/>
      <c r="B5" s="346"/>
      <c r="C5" s="523" t="s">
        <v>343</v>
      </c>
      <c r="D5" s="524"/>
      <c r="E5" s="524"/>
      <c r="F5" s="525"/>
      <c r="G5" s="347" t="s">
        <v>334</v>
      </c>
      <c r="H5" s="348">
        <f>FACESHEET!E15</f>
        <v>0</v>
      </c>
      <c r="I5" s="335"/>
    </row>
    <row r="6" spans="1:9" x14ac:dyDescent="0.2">
      <c r="A6" s="349" t="str">
        <f>'DMA-HB8'!A6</f>
        <v>PROVIDER NO.</v>
      </c>
      <c r="B6" s="350">
        <f>FACESHEET!D18</f>
        <v>0</v>
      </c>
      <c r="C6" s="520" t="str">
        <f>'DMA-HB1'!C5</f>
        <v>2016 COST REPORT</v>
      </c>
      <c r="D6" s="521"/>
      <c r="E6" s="521"/>
      <c r="F6" s="522"/>
      <c r="G6" s="351" t="s">
        <v>335</v>
      </c>
      <c r="H6" s="352">
        <f>FACESHEET!H15</f>
        <v>0</v>
      </c>
      <c r="I6" s="335"/>
    </row>
    <row r="7" spans="1:9" x14ac:dyDescent="0.2">
      <c r="A7" s="335"/>
      <c r="B7" s="335"/>
      <c r="C7" s="335"/>
      <c r="D7" s="335"/>
      <c r="E7" s="335"/>
      <c r="F7" s="335"/>
      <c r="G7" s="335"/>
      <c r="H7" s="335"/>
      <c r="I7" s="335"/>
    </row>
    <row r="8" spans="1:9" x14ac:dyDescent="0.2">
      <c r="A8" s="353"/>
      <c r="B8" s="353"/>
      <c r="C8" s="353"/>
      <c r="D8" s="353"/>
      <c r="E8" s="353"/>
      <c r="F8" s="353"/>
      <c r="G8" s="353"/>
      <c r="H8" s="353"/>
      <c r="I8" s="335"/>
    </row>
    <row r="9" spans="1:9" x14ac:dyDescent="0.2">
      <c r="A9" s="377"/>
      <c r="B9" s="377"/>
      <c r="C9" s="377"/>
      <c r="D9" s="377"/>
      <c r="E9" s="377"/>
      <c r="F9" s="377"/>
      <c r="G9" s="377"/>
      <c r="H9" s="377"/>
      <c r="I9" s="335"/>
    </row>
    <row r="10" spans="1:9" x14ac:dyDescent="0.2">
      <c r="A10" s="335"/>
      <c r="B10" s="335"/>
      <c r="C10" s="335"/>
      <c r="D10" s="335"/>
      <c r="E10" s="335"/>
      <c r="F10" s="354" t="s">
        <v>129</v>
      </c>
      <c r="G10" s="335"/>
      <c r="H10" s="335"/>
      <c r="I10" s="335"/>
    </row>
    <row r="11" spans="1:9" x14ac:dyDescent="0.2">
      <c r="A11" s="335"/>
      <c r="B11" s="335"/>
      <c r="C11" s="335"/>
      <c r="D11" s="335"/>
      <c r="E11" s="335"/>
      <c r="F11" s="354"/>
      <c r="G11" s="335"/>
      <c r="H11" s="335"/>
      <c r="I11" s="335"/>
    </row>
    <row r="12" spans="1:9" x14ac:dyDescent="0.2">
      <c r="A12" s="335"/>
      <c r="B12" s="335"/>
      <c r="C12" s="335"/>
      <c r="D12" s="335"/>
      <c r="E12" s="335"/>
      <c r="F12" s="355"/>
      <c r="G12" s="356"/>
      <c r="H12" s="354"/>
      <c r="I12" s="335"/>
    </row>
    <row r="13" spans="1:9" x14ac:dyDescent="0.2">
      <c r="A13" s="335" t="s">
        <v>192</v>
      </c>
      <c r="B13" s="335"/>
      <c r="C13" s="335"/>
      <c r="D13" s="335"/>
      <c r="E13" s="335"/>
      <c r="F13" s="357">
        <f>'DMA-HB3'!H30</f>
        <v>0</v>
      </c>
      <c r="G13" s="358"/>
      <c r="H13" s="354"/>
      <c r="I13" s="335"/>
    </row>
    <row r="14" spans="1:9" x14ac:dyDescent="0.2">
      <c r="A14" s="335"/>
      <c r="B14" s="335"/>
      <c r="C14" s="335"/>
      <c r="D14" s="335"/>
      <c r="E14" s="335"/>
      <c r="F14" s="359"/>
      <c r="G14" s="358"/>
      <c r="H14" s="354"/>
      <c r="I14" s="335"/>
    </row>
    <row r="15" spans="1:9" x14ac:dyDescent="0.2">
      <c r="A15" s="335" t="s">
        <v>193</v>
      </c>
      <c r="B15" s="335"/>
      <c r="C15" s="335"/>
      <c r="D15" s="335"/>
      <c r="E15" s="335"/>
      <c r="F15" s="357">
        <f>'DMA-HB5'!D19</f>
        <v>0</v>
      </c>
      <c r="G15" s="358"/>
      <c r="H15" s="354"/>
      <c r="I15" s="335"/>
    </row>
    <row r="16" spans="1:9" x14ac:dyDescent="0.2">
      <c r="A16" s="335"/>
      <c r="B16" s="335"/>
      <c r="C16" s="335"/>
      <c r="D16" s="335"/>
      <c r="E16" s="335"/>
      <c r="F16" s="359"/>
      <c r="G16" s="358"/>
      <c r="H16" s="354"/>
      <c r="I16" s="335"/>
    </row>
    <row r="17" spans="1:9" x14ac:dyDescent="0.2">
      <c r="A17" s="335" t="s">
        <v>300</v>
      </c>
      <c r="B17" s="335"/>
      <c r="C17" s="335"/>
      <c r="D17" s="335"/>
      <c r="E17" s="335"/>
      <c r="F17" s="357">
        <f>'DMA-HB5'!D21</f>
        <v>0</v>
      </c>
      <c r="G17" s="358"/>
      <c r="H17" s="354"/>
      <c r="I17" s="335"/>
    </row>
    <row r="18" spans="1:9" x14ac:dyDescent="0.2">
      <c r="A18" s="335"/>
      <c r="B18" s="335"/>
      <c r="C18" s="335"/>
      <c r="D18" s="335"/>
      <c r="E18" s="335"/>
      <c r="F18" s="359"/>
      <c r="G18" s="358"/>
      <c r="H18" s="354"/>
      <c r="I18" s="335"/>
    </row>
    <row r="19" spans="1:9" x14ac:dyDescent="0.2">
      <c r="A19" s="335" t="s">
        <v>194</v>
      </c>
      <c r="B19" s="335"/>
      <c r="C19" s="335"/>
      <c r="D19" s="335"/>
      <c r="E19" s="335"/>
      <c r="F19" s="357">
        <f>'DMA-HB5'!D25</f>
        <v>0</v>
      </c>
      <c r="G19" s="358"/>
      <c r="H19" s="354"/>
      <c r="I19" s="335"/>
    </row>
    <row r="20" spans="1:9" x14ac:dyDescent="0.2">
      <c r="A20" s="335"/>
      <c r="B20" s="335"/>
      <c r="C20" s="335"/>
      <c r="D20" s="335"/>
      <c r="E20" s="335"/>
      <c r="F20" s="355"/>
      <c r="G20" s="358"/>
      <c r="H20" s="354"/>
      <c r="I20" s="335"/>
    </row>
    <row r="21" spans="1:9" x14ac:dyDescent="0.2">
      <c r="A21" s="335" t="s">
        <v>340</v>
      </c>
      <c r="B21" s="335"/>
      <c r="C21" s="335"/>
      <c r="D21" s="335"/>
      <c r="E21" s="335"/>
      <c r="F21" s="360"/>
      <c r="G21" s="361"/>
      <c r="H21" s="354"/>
      <c r="I21" s="335"/>
    </row>
    <row r="22" spans="1:9" x14ac:dyDescent="0.2">
      <c r="A22" s="335"/>
      <c r="B22" s="335"/>
      <c r="C22" s="335"/>
      <c r="D22" s="335"/>
      <c r="E22" s="335"/>
      <c r="F22" s="335"/>
      <c r="G22" s="355"/>
      <c r="H22" s="354"/>
      <c r="I22" s="335"/>
    </row>
    <row r="23" spans="1:9" x14ac:dyDescent="0.2">
      <c r="A23" s="335" t="s">
        <v>196</v>
      </c>
      <c r="B23" s="335"/>
      <c r="C23" s="335"/>
      <c r="D23" s="335"/>
      <c r="E23" s="335"/>
      <c r="F23" s="335"/>
      <c r="G23" s="362">
        <f>SUM(F13:F21)</f>
        <v>0</v>
      </c>
      <c r="H23" s="354"/>
      <c r="I23" s="335"/>
    </row>
    <row r="24" spans="1:9" x14ac:dyDescent="0.2">
      <c r="A24" s="335"/>
      <c r="B24" s="335"/>
      <c r="C24" s="335"/>
      <c r="D24" s="335"/>
      <c r="E24" s="335"/>
      <c r="F24" s="335"/>
      <c r="G24" s="363"/>
      <c r="H24" s="354"/>
      <c r="I24" s="335"/>
    </row>
    <row r="25" spans="1:9" x14ac:dyDescent="0.2">
      <c r="A25" s="335" t="s">
        <v>339</v>
      </c>
      <c r="B25" s="335"/>
      <c r="C25" s="335"/>
      <c r="D25" s="335"/>
      <c r="E25" s="335"/>
      <c r="F25" s="335"/>
      <c r="G25" s="364"/>
      <c r="H25" s="354"/>
      <c r="I25" s="335"/>
    </row>
    <row r="26" spans="1:9" x14ac:dyDescent="0.2">
      <c r="A26" s="335"/>
      <c r="B26" s="335"/>
      <c r="C26" s="335"/>
      <c r="D26" s="335"/>
      <c r="E26" s="335"/>
      <c r="F26" s="335"/>
      <c r="G26" s="365"/>
      <c r="H26" s="354"/>
      <c r="I26" s="335"/>
    </row>
    <row r="27" spans="1:9" x14ac:dyDescent="0.2">
      <c r="A27" s="335" t="s">
        <v>296</v>
      </c>
      <c r="B27" s="335"/>
      <c r="C27" s="335"/>
      <c r="D27" s="335"/>
      <c r="E27" s="335"/>
      <c r="F27" s="335"/>
      <c r="G27" s="362">
        <f>ROUND((G23*G25),0)</f>
        <v>0</v>
      </c>
      <c r="H27" s="354"/>
      <c r="I27" s="335"/>
    </row>
    <row r="28" spans="1:9" x14ac:dyDescent="0.2">
      <c r="A28" s="335"/>
      <c r="B28" s="335"/>
      <c r="C28" s="335"/>
      <c r="D28" s="335"/>
      <c r="E28" s="335"/>
      <c r="F28" s="335"/>
      <c r="G28" s="378"/>
      <c r="H28" s="354" t="s">
        <v>197</v>
      </c>
      <c r="I28" s="335"/>
    </row>
    <row r="29" spans="1:9" x14ac:dyDescent="0.2">
      <c r="A29" s="335" t="s">
        <v>256</v>
      </c>
      <c r="B29" s="335"/>
      <c r="C29" s="335"/>
      <c r="D29" s="335"/>
      <c r="E29" s="335"/>
      <c r="F29" s="335"/>
      <c r="G29" s="366">
        <f>'DMA-HB5'!E37+'DMA-HB5'!E43</f>
        <v>0</v>
      </c>
      <c r="H29" s="354" t="s">
        <v>198</v>
      </c>
      <c r="I29" s="335"/>
    </row>
    <row r="30" spans="1:9" x14ac:dyDescent="0.2">
      <c r="A30" s="335"/>
      <c r="B30" s="335"/>
      <c r="C30" s="335"/>
      <c r="D30" s="335"/>
      <c r="E30" s="335"/>
      <c r="F30" s="335"/>
      <c r="G30" s="367"/>
      <c r="H30" s="354"/>
      <c r="I30" s="335"/>
    </row>
    <row r="31" spans="1:9" ht="15.75" x14ac:dyDescent="0.25">
      <c r="A31" s="335" t="s">
        <v>257</v>
      </c>
      <c r="B31" s="335"/>
      <c r="C31" s="335"/>
      <c r="D31" s="335"/>
      <c r="E31" s="335"/>
      <c r="F31" s="335"/>
      <c r="G31" s="366">
        <f>IF(G29&gt;G27,G29,G27)</f>
        <v>0</v>
      </c>
      <c r="H31" s="368" t="str">
        <f>IF(G31=G29,"Cost Settlement","PPS")</f>
        <v>Cost Settlement</v>
      </c>
      <c r="I31" s="335"/>
    </row>
    <row r="32" spans="1:9" x14ac:dyDescent="0.2">
      <c r="A32" s="335"/>
      <c r="B32" s="335"/>
      <c r="C32" s="335"/>
      <c r="D32" s="335"/>
      <c r="E32" s="335"/>
      <c r="F32" s="335"/>
      <c r="G32" s="367"/>
      <c r="H32" s="354"/>
      <c r="I32" s="335"/>
    </row>
    <row r="33" spans="1:9" x14ac:dyDescent="0.2">
      <c r="A33" s="335" t="s">
        <v>258</v>
      </c>
      <c r="B33" s="335"/>
      <c r="C33" s="335"/>
      <c r="D33" s="335"/>
      <c r="E33" s="335"/>
      <c r="F33" s="335"/>
      <c r="G33" s="366">
        <f>'DMA-HB6'!D35</f>
        <v>0</v>
      </c>
      <c r="H33" s="369" t="s">
        <v>142</v>
      </c>
      <c r="I33" s="335"/>
    </row>
    <row r="34" spans="1:9" x14ac:dyDescent="0.2">
      <c r="A34" s="335"/>
      <c r="B34" s="335"/>
      <c r="C34" s="335"/>
      <c r="D34" s="335"/>
      <c r="E34" s="335"/>
      <c r="F34" s="335"/>
      <c r="G34" s="367"/>
      <c r="H34" s="335"/>
      <c r="I34" s="335"/>
    </row>
    <row r="35" spans="1:9" x14ac:dyDescent="0.2">
      <c r="A35" s="335" t="s">
        <v>259</v>
      </c>
      <c r="B35" s="335"/>
      <c r="C35" s="335"/>
      <c r="D35" s="335"/>
      <c r="E35" s="335"/>
      <c r="F35" s="335"/>
      <c r="G35" s="366">
        <f>ROUND((G31-G33),0)</f>
        <v>0</v>
      </c>
      <c r="H35" s="335"/>
      <c r="I35" s="335"/>
    </row>
    <row r="36" spans="1:9" x14ac:dyDescent="0.2">
      <c r="A36" s="335"/>
      <c r="B36" s="335"/>
      <c r="C36" s="335"/>
      <c r="D36" s="335"/>
      <c r="E36" s="335"/>
      <c r="F36" s="335"/>
      <c r="G36" s="335"/>
      <c r="H36" s="335"/>
      <c r="I36" s="335"/>
    </row>
    <row r="37" spans="1:9" x14ac:dyDescent="0.2">
      <c r="A37" s="370" t="s">
        <v>297</v>
      </c>
      <c r="B37" s="371"/>
      <c r="C37" s="371"/>
      <c r="D37" s="371"/>
      <c r="E37" s="335"/>
      <c r="F37" s="335"/>
      <c r="G37" s="335"/>
      <c r="H37" s="335"/>
      <c r="I37" s="335"/>
    </row>
    <row r="38" spans="1:9" x14ac:dyDescent="0.2">
      <c r="A38" s="372" t="s">
        <v>349</v>
      </c>
      <c r="B38" s="370"/>
      <c r="C38" s="370"/>
      <c r="D38" s="370"/>
      <c r="E38" s="339"/>
      <c r="F38" s="339"/>
      <c r="G38" s="339"/>
      <c r="H38" s="335"/>
      <c r="I38" s="335"/>
    </row>
    <row r="39" spans="1:9" x14ac:dyDescent="0.2">
      <c r="A39" s="371"/>
      <c r="B39" s="370" t="s">
        <v>299</v>
      </c>
      <c r="C39" s="370"/>
      <c r="D39" s="371"/>
      <c r="E39" s="335"/>
      <c r="F39" s="335"/>
      <c r="G39" s="335"/>
      <c r="H39" s="335"/>
      <c r="I39" s="335"/>
    </row>
    <row r="40" spans="1:9" x14ac:dyDescent="0.2">
      <c r="A40" s="335"/>
      <c r="B40" s="370" t="s">
        <v>301</v>
      </c>
      <c r="C40" s="370"/>
      <c r="D40" s="371"/>
      <c r="E40" s="335"/>
      <c r="F40" s="335"/>
      <c r="G40" s="335"/>
      <c r="H40" s="335"/>
      <c r="I40" s="335"/>
    </row>
    <row r="41" spans="1:9" x14ac:dyDescent="0.2">
      <c r="A41" s="335"/>
      <c r="B41" s="370" t="s">
        <v>276</v>
      </c>
      <c r="C41" s="370"/>
      <c r="D41" s="371"/>
      <c r="E41" s="335"/>
      <c r="F41" s="335"/>
      <c r="G41" s="335"/>
      <c r="H41" s="335"/>
      <c r="I41" s="335"/>
    </row>
    <row r="42" spans="1:9" x14ac:dyDescent="0.2">
      <c r="A42" s="335"/>
      <c r="B42" s="370" t="s">
        <v>277</v>
      </c>
      <c r="C42" s="370"/>
      <c r="D42" s="371"/>
      <c r="E42" s="335"/>
      <c r="F42" s="335"/>
      <c r="G42" s="335"/>
      <c r="H42" s="335"/>
      <c r="I42" s="335"/>
    </row>
    <row r="43" spans="1:9" x14ac:dyDescent="0.2">
      <c r="A43" s="335"/>
      <c r="B43" s="335"/>
      <c r="C43" s="335"/>
      <c r="D43" s="335"/>
      <c r="E43" s="335"/>
      <c r="F43" s="335"/>
      <c r="G43" s="335"/>
      <c r="H43" s="335"/>
      <c r="I43" s="335"/>
    </row>
    <row r="44" spans="1:9" x14ac:dyDescent="0.2">
      <c r="A44" s="335" t="s">
        <v>199</v>
      </c>
      <c r="B44" s="335"/>
      <c r="C44" s="335"/>
      <c r="D44" s="335"/>
      <c r="E44" s="335"/>
      <c r="F44" s="335"/>
      <c r="G44" s="335"/>
      <c r="H44" s="335"/>
      <c r="I44" s="335"/>
    </row>
    <row r="45" spans="1:9" x14ac:dyDescent="0.2">
      <c r="A45" s="335"/>
      <c r="B45" s="335"/>
      <c r="C45" s="335"/>
      <c r="D45" s="335"/>
      <c r="E45" s="335"/>
      <c r="F45" s="335"/>
      <c r="G45" s="335"/>
      <c r="H45" s="335"/>
      <c r="I45" s="335"/>
    </row>
    <row r="46" spans="1:9" ht="15.75" x14ac:dyDescent="0.25">
      <c r="A46" s="373" t="s">
        <v>348</v>
      </c>
      <c r="B46" s="335"/>
      <c r="C46" s="335"/>
      <c r="D46" s="335"/>
      <c r="E46" s="335"/>
      <c r="F46" s="335"/>
      <c r="G46" s="335"/>
      <c r="H46" s="335"/>
      <c r="I46" s="335"/>
    </row>
    <row r="47" spans="1:9" ht="15.75" x14ac:dyDescent="0.25">
      <c r="A47" s="374" t="s">
        <v>350</v>
      </c>
      <c r="B47" s="335"/>
      <c r="C47" s="335"/>
      <c r="D47" s="335"/>
      <c r="E47" s="335"/>
      <c r="F47" s="335"/>
      <c r="G47" s="335"/>
      <c r="H47" s="335"/>
      <c r="I47" s="335"/>
    </row>
    <row r="48" spans="1:9" x14ac:dyDescent="0.2">
      <c r="A48" s="374"/>
      <c r="B48" s="335"/>
      <c r="C48" s="335"/>
      <c r="D48" s="335"/>
      <c r="E48" s="335"/>
      <c r="F48" s="335"/>
      <c r="G48" s="335"/>
      <c r="H48" s="335"/>
      <c r="I48" s="335"/>
    </row>
    <row r="49" spans="1:9" x14ac:dyDescent="0.2">
      <c r="A49" s="370" t="str">
        <f>FACESHEET!A56</f>
        <v>DMA-HB RHC (01/2016)</v>
      </c>
      <c r="B49" s="335"/>
      <c r="C49" s="335"/>
      <c r="D49" s="335"/>
      <c r="E49" s="335"/>
      <c r="F49" s="335"/>
      <c r="G49" s="335"/>
      <c r="H49" s="335"/>
      <c r="I49" s="335"/>
    </row>
    <row r="50" spans="1:9" x14ac:dyDescent="0.2">
      <c r="A50" s="339" t="s">
        <v>43</v>
      </c>
      <c r="B50" s="335"/>
      <c r="C50" s="335"/>
      <c r="D50" s="335"/>
      <c r="E50" s="335"/>
      <c r="F50" s="335"/>
      <c r="G50" s="335"/>
      <c r="H50" s="335"/>
      <c r="I50" s="335"/>
    </row>
    <row r="51" spans="1:9" x14ac:dyDescent="0.2">
      <c r="A51" s="375" t="s">
        <v>200</v>
      </c>
      <c r="B51" s="376"/>
      <c r="C51" s="376"/>
      <c r="D51" s="376"/>
      <c r="E51" s="376"/>
      <c r="F51" s="376"/>
      <c r="G51" s="376"/>
      <c r="H51" s="376"/>
      <c r="I51" s="335"/>
    </row>
    <row r="52" spans="1:9" x14ac:dyDescent="0.2">
      <c r="A52" s="335"/>
      <c r="B52" s="335"/>
      <c r="C52" s="335"/>
      <c r="D52" s="335"/>
      <c r="E52" s="335"/>
      <c r="F52" s="335"/>
      <c r="G52" s="335"/>
      <c r="H52" s="335"/>
      <c r="I52" s="335"/>
    </row>
    <row r="53" spans="1:9" x14ac:dyDescent="0.2">
      <c r="A53" s="335"/>
      <c r="B53" s="335"/>
      <c r="C53" s="335"/>
      <c r="D53" s="335"/>
      <c r="E53" s="335"/>
      <c r="F53" s="335"/>
      <c r="G53" s="335"/>
      <c r="H53" s="335"/>
      <c r="I53" s="335"/>
    </row>
    <row r="54" spans="1:9" x14ac:dyDescent="0.2">
      <c r="A54" s="335"/>
      <c r="B54" s="335"/>
      <c r="C54" s="335"/>
      <c r="D54" s="335"/>
      <c r="E54" s="335"/>
      <c r="F54" s="335"/>
      <c r="G54" s="335"/>
      <c r="H54" s="335"/>
      <c r="I54" s="335"/>
    </row>
  </sheetData>
  <sheetProtection password="C9B5" sheet="1" objects="1" scenarios="1" selectLockedCells="1"/>
  <mergeCells count="3">
    <mergeCell ref="C4:F4"/>
    <mergeCell ref="C6:F6"/>
    <mergeCell ref="C5:F5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showZeros="0" workbookViewId="0">
      <selection activeCell="G26" sqref="G26"/>
    </sheetView>
  </sheetViews>
  <sheetFormatPr defaultColWidth="9.140625" defaultRowHeight="12" x14ac:dyDescent="0.2"/>
  <cols>
    <col min="1" max="1" width="11.28515625" style="319" customWidth="1"/>
    <col min="2" max="2" width="12.42578125" style="319" customWidth="1"/>
    <col min="3" max="4" width="7.7109375" style="319" customWidth="1"/>
    <col min="5" max="5" width="9.140625" style="319"/>
    <col min="6" max="6" width="10.42578125" style="319" customWidth="1"/>
    <col min="7" max="7" width="14" style="319" customWidth="1"/>
    <col min="8" max="8" width="17.85546875" style="319" customWidth="1"/>
    <col min="9" max="256" width="9.140625" style="319"/>
    <col min="257" max="257" width="11.28515625" style="319" customWidth="1"/>
    <col min="258" max="258" width="12.42578125" style="319" customWidth="1"/>
    <col min="259" max="260" width="7.7109375" style="319" customWidth="1"/>
    <col min="261" max="261" width="9.140625" style="319"/>
    <col min="262" max="262" width="10.42578125" style="319" customWidth="1"/>
    <col min="263" max="263" width="14" style="319" customWidth="1"/>
    <col min="264" max="264" width="17.85546875" style="319" bestFit="1" customWidth="1"/>
    <col min="265" max="512" width="9.140625" style="319"/>
    <col min="513" max="513" width="11.28515625" style="319" customWidth="1"/>
    <col min="514" max="514" width="12.42578125" style="319" customWidth="1"/>
    <col min="515" max="516" width="7.7109375" style="319" customWidth="1"/>
    <col min="517" max="517" width="9.140625" style="319"/>
    <col min="518" max="518" width="10.42578125" style="319" customWidth="1"/>
    <col min="519" max="519" width="14" style="319" customWidth="1"/>
    <col min="520" max="520" width="17.85546875" style="319" bestFit="1" customWidth="1"/>
    <col min="521" max="768" width="9.140625" style="319"/>
    <col min="769" max="769" width="11.28515625" style="319" customWidth="1"/>
    <col min="770" max="770" width="12.42578125" style="319" customWidth="1"/>
    <col min="771" max="772" width="7.7109375" style="319" customWidth="1"/>
    <col min="773" max="773" width="9.140625" style="319"/>
    <col min="774" max="774" width="10.42578125" style="319" customWidth="1"/>
    <col min="775" max="775" width="14" style="319" customWidth="1"/>
    <col min="776" max="776" width="17.85546875" style="319" bestFit="1" customWidth="1"/>
    <col min="777" max="1024" width="9.140625" style="319"/>
    <col min="1025" max="1025" width="11.28515625" style="319" customWidth="1"/>
    <col min="1026" max="1026" width="12.42578125" style="319" customWidth="1"/>
    <col min="1027" max="1028" width="7.7109375" style="319" customWidth="1"/>
    <col min="1029" max="1029" width="9.140625" style="319"/>
    <col min="1030" max="1030" width="10.42578125" style="319" customWidth="1"/>
    <col min="1031" max="1031" width="14" style="319" customWidth="1"/>
    <col min="1032" max="1032" width="17.85546875" style="319" bestFit="1" customWidth="1"/>
    <col min="1033" max="1280" width="9.140625" style="319"/>
    <col min="1281" max="1281" width="11.28515625" style="319" customWidth="1"/>
    <col min="1282" max="1282" width="12.42578125" style="319" customWidth="1"/>
    <col min="1283" max="1284" width="7.7109375" style="319" customWidth="1"/>
    <col min="1285" max="1285" width="9.140625" style="319"/>
    <col min="1286" max="1286" width="10.42578125" style="319" customWidth="1"/>
    <col min="1287" max="1287" width="14" style="319" customWidth="1"/>
    <col min="1288" max="1288" width="17.85546875" style="319" bestFit="1" customWidth="1"/>
    <col min="1289" max="1536" width="9.140625" style="319"/>
    <col min="1537" max="1537" width="11.28515625" style="319" customWidth="1"/>
    <col min="1538" max="1538" width="12.42578125" style="319" customWidth="1"/>
    <col min="1539" max="1540" width="7.7109375" style="319" customWidth="1"/>
    <col min="1541" max="1541" width="9.140625" style="319"/>
    <col min="1542" max="1542" width="10.42578125" style="319" customWidth="1"/>
    <col min="1543" max="1543" width="14" style="319" customWidth="1"/>
    <col min="1544" max="1544" width="17.85546875" style="319" bestFit="1" customWidth="1"/>
    <col min="1545" max="1792" width="9.140625" style="319"/>
    <col min="1793" max="1793" width="11.28515625" style="319" customWidth="1"/>
    <col min="1794" max="1794" width="12.42578125" style="319" customWidth="1"/>
    <col min="1795" max="1796" width="7.7109375" style="319" customWidth="1"/>
    <col min="1797" max="1797" width="9.140625" style="319"/>
    <col min="1798" max="1798" width="10.42578125" style="319" customWidth="1"/>
    <col min="1799" max="1799" width="14" style="319" customWidth="1"/>
    <col min="1800" max="1800" width="17.85546875" style="319" bestFit="1" customWidth="1"/>
    <col min="1801" max="2048" width="9.140625" style="319"/>
    <col min="2049" max="2049" width="11.28515625" style="319" customWidth="1"/>
    <col min="2050" max="2050" width="12.42578125" style="319" customWidth="1"/>
    <col min="2051" max="2052" width="7.7109375" style="319" customWidth="1"/>
    <col min="2053" max="2053" width="9.140625" style="319"/>
    <col min="2054" max="2054" width="10.42578125" style="319" customWidth="1"/>
    <col min="2055" max="2055" width="14" style="319" customWidth="1"/>
    <col min="2056" max="2056" width="17.85546875" style="319" bestFit="1" customWidth="1"/>
    <col min="2057" max="2304" width="9.140625" style="319"/>
    <col min="2305" max="2305" width="11.28515625" style="319" customWidth="1"/>
    <col min="2306" max="2306" width="12.42578125" style="319" customWidth="1"/>
    <col min="2307" max="2308" width="7.7109375" style="319" customWidth="1"/>
    <col min="2309" max="2309" width="9.140625" style="319"/>
    <col min="2310" max="2310" width="10.42578125" style="319" customWidth="1"/>
    <col min="2311" max="2311" width="14" style="319" customWidth="1"/>
    <col min="2312" max="2312" width="17.85546875" style="319" bestFit="1" customWidth="1"/>
    <col min="2313" max="2560" width="9.140625" style="319"/>
    <col min="2561" max="2561" width="11.28515625" style="319" customWidth="1"/>
    <col min="2562" max="2562" width="12.42578125" style="319" customWidth="1"/>
    <col min="2563" max="2564" width="7.7109375" style="319" customWidth="1"/>
    <col min="2565" max="2565" width="9.140625" style="319"/>
    <col min="2566" max="2566" width="10.42578125" style="319" customWidth="1"/>
    <col min="2567" max="2567" width="14" style="319" customWidth="1"/>
    <col min="2568" max="2568" width="17.85546875" style="319" bestFit="1" customWidth="1"/>
    <col min="2569" max="2816" width="9.140625" style="319"/>
    <col min="2817" max="2817" width="11.28515625" style="319" customWidth="1"/>
    <col min="2818" max="2818" width="12.42578125" style="319" customWidth="1"/>
    <col min="2819" max="2820" width="7.7109375" style="319" customWidth="1"/>
    <col min="2821" max="2821" width="9.140625" style="319"/>
    <col min="2822" max="2822" width="10.42578125" style="319" customWidth="1"/>
    <col min="2823" max="2823" width="14" style="319" customWidth="1"/>
    <col min="2824" max="2824" width="17.85546875" style="319" bestFit="1" customWidth="1"/>
    <col min="2825" max="3072" width="9.140625" style="319"/>
    <col min="3073" max="3073" width="11.28515625" style="319" customWidth="1"/>
    <col min="3074" max="3074" width="12.42578125" style="319" customWidth="1"/>
    <col min="3075" max="3076" width="7.7109375" style="319" customWidth="1"/>
    <col min="3077" max="3077" width="9.140625" style="319"/>
    <col min="3078" max="3078" width="10.42578125" style="319" customWidth="1"/>
    <col min="3079" max="3079" width="14" style="319" customWidth="1"/>
    <col min="3080" max="3080" width="17.85546875" style="319" bestFit="1" customWidth="1"/>
    <col min="3081" max="3328" width="9.140625" style="319"/>
    <col min="3329" max="3329" width="11.28515625" style="319" customWidth="1"/>
    <col min="3330" max="3330" width="12.42578125" style="319" customWidth="1"/>
    <col min="3331" max="3332" width="7.7109375" style="319" customWidth="1"/>
    <col min="3333" max="3333" width="9.140625" style="319"/>
    <col min="3334" max="3334" width="10.42578125" style="319" customWidth="1"/>
    <col min="3335" max="3335" width="14" style="319" customWidth="1"/>
    <col min="3336" max="3336" width="17.85546875" style="319" bestFit="1" customWidth="1"/>
    <col min="3337" max="3584" width="9.140625" style="319"/>
    <col min="3585" max="3585" width="11.28515625" style="319" customWidth="1"/>
    <col min="3586" max="3586" width="12.42578125" style="319" customWidth="1"/>
    <col min="3587" max="3588" width="7.7109375" style="319" customWidth="1"/>
    <col min="3589" max="3589" width="9.140625" style="319"/>
    <col min="3590" max="3590" width="10.42578125" style="319" customWidth="1"/>
    <col min="3591" max="3591" width="14" style="319" customWidth="1"/>
    <col min="3592" max="3592" width="17.85546875" style="319" bestFit="1" customWidth="1"/>
    <col min="3593" max="3840" width="9.140625" style="319"/>
    <col min="3841" max="3841" width="11.28515625" style="319" customWidth="1"/>
    <col min="3842" max="3842" width="12.42578125" style="319" customWidth="1"/>
    <col min="3843" max="3844" width="7.7109375" style="319" customWidth="1"/>
    <col min="3845" max="3845" width="9.140625" style="319"/>
    <col min="3846" max="3846" width="10.42578125" style="319" customWidth="1"/>
    <col min="3847" max="3847" width="14" style="319" customWidth="1"/>
    <col min="3848" max="3848" width="17.85546875" style="319" bestFit="1" customWidth="1"/>
    <col min="3849" max="4096" width="9.140625" style="319"/>
    <col min="4097" max="4097" width="11.28515625" style="319" customWidth="1"/>
    <col min="4098" max="4098" width="12.42578125" style="319" customWidth="1"/>
    <col min="4099" max="4100" width="7.7109375" style="319" customWidth="1"/>
    <col min="4101" max="4101" width="9.140625" style="319"/>
    <col min="4102" max="4102" width="10.42578125" style="319" customWidth="1"/>
    <col min="4103" max="4103" width="14" style="319" customWidth="1"/>
    <col min="4104" max="4104" width="17.85546875" style="319" bestFit="1" customWidth="1"/>
    <col min="4105" max="4352" width="9.140625" style="319"/>
    <col min="4353" max="4353" width="11.28515625" style="319" customWidth="1"/>
    <col min="4354" max="4354" width="12.42578125" style="319" customWidth="1"/>
    <col min="4355" max="4356" width="7.7109375" style="319" customWidth="1"/>
    <col min="4357" max="4357" width="9.140625" style="319"/>
    <col min="4358" max="4358" width="10.42578125" style="319" customWidth="1"/>
    <col min="4359" max="4359" width="14" style="319" customWidth="1"/>
    <col min="4360" max="4360" width="17.85546875" style="319" bestFit="1" customWidth="1"/>
    <col min="4361" max="4608" width="9.140625" style="319"/>
    <col min="4609" max="4609" width="11.28515625" style="319" customWidth="1"/>
    <col min="4610" max="4610" width="12.42578125" style="319" customWidth="1"/>
    <col min="4611" max="4612" width="7.7109375" style="319" customWidth="1"/>
    <col min="4613" max="4613" width="9.140625" style="319"/>
    <col min="4614" max="4614" width="10.42578125" style="319" customWidth="1"/>
    <col min="4615" max="4615" width="14" style="319" customWidth="1"/>
    <col min="4616" max="4616" width="17.85546875" style="319" bestFit="1" customWidth="1"/>
    <col min="4617" max="4864" width="9.140625" style="319"/>
    <col min="4865" max="4865" width="11.28515625" style="319" customWidth="1"/>
    <col min="4866" max="4866" width="12.42578125" style="319" customWidth="1"/>
    <col min="4867" max="4868" width="7.7109375" style="319" customWidth="1"/>
    <col min="4869" max="4869" width="9.140625" style="319"/>
    <col min="4870" max="4870" width="10.42578125" style="319" customWidth="1"/>
    <col min="4871" max="4871" width="14" style="319" customWidth="1"/>
    <col min="4872" max="4872" width="17.85546875" style="319" bestFit="1" customWidth="1"/>
    <col min="4873" max="5120" width="9.140625" style="319"/>
    <col min="5121" max="5121" width="11.28515625" style="319" customWidth="1"/>
    <col min="5122" max="5122" width="12.42578125" style="319" customWidth="1"/>
    <col min="5123" max="5124" width="7.7109375" style="319" customWidth="1"/>
    <col min="5125" max="5125" width="9.140625" style="319"/>
    <col min="5126" max="5126" width="10.42578125" style="319" customWidth="1"/>
    <col min="5127" max="5127" width="14" style="319" customWidth="1"/>
    <col min="5128" max="5128" width="17.85546875" style="319" bestFit="1" customWidth="1"/>
    <col min="5129" max="5376" width="9.140625" style="319"/>
    <col min="5377" max="5377" width="11.28515625" style="319" customWidth="1"/>
    <col min="5378" max="5378" width="12.42578125" style="319" customWidth="1"/>
    <col min="5379" max="5380" width="7.7109375" style="319" customWidth="1"/>
    <col min="5381" max="5381" width="9.140625" style="319"/>
    <col min="5382" max="5382" width="10.42578125" style="319" customWidth="1"/>
    <col min="5383" max="5383" width="14" style="319" customWidth="1"/>
    <col min="5384" max="5384" width="17.85546875" style="319" bestFit="1" customWidth="1"/>
    <col min="5385" max="5632" width="9.140625" style="319"/>
    <col min="5633" max="5633" width="11.28515625" style="319" customWidth="1"/>
    <col min="5634" max="5634" width="12.42578125" style="319" customWidth="1"/>
    <col min="5635" max="5636" width="7.7109375" style="319" customWidth="1"/>
    <col min="5637" max="5637" width="9.140625" style="319"/>
    <col min="5638" max="5638" width="10.42578125" style="319" customWidth="1"/>
    <col min="5639" max="5639" width="14" style="319" customWidth="1"/>
    <col min="5640" max="5640" width="17.85546875" style="319" bestFit="1" customWidth="1"/>
    <col min="5641" max="5888" width="9.140625" style="319"/>
    <col min="5889" max="5889" width="11.28515625" style="319" customWidth="1"/>
    <col min="5890" max="5890" width="12.42578125" style="319" customWidth="1"/>
    <col min="5891" max="5892" width="7.7109375" style="319" customWidth="1"/>
    <col min="5893" max="5893" width="9.140625" style="319"/>
    <col min="5894" max="5894" width="10.42578125" style="319" customWidth="1"/>
    <col min="5895" max="5895" width="14" style="319" customWidth="1"/>
    <col min="5896" max="5896" width="17.85546875" style="319" bestFit="1" customWidth="1"/>
    <col min="5897" max="6144" width="9.140625" style="319"/>
    <col min="6145" max="6145" width="11.28515625" style="319" customWidth="1"/>
    <col min="6146" max="6146" width="12.42578125" style="319" customWidth="1"/>
    <col min="6147" max="6148" width="7.7109375" style="319" customWidth="1"/>
    <col min="6149" max="6149" width="9.140625" style="319"/>
    <col min="6150" max="6150" width="10.42578125" style="319" customWidth="1"/>
    <col min="6151" max="6151" width="14" style="319" customWidth="1"/>
    <col min="6152" max="6152" width="17.85546875" style="319" bestFit="1" customWidth="1"/>
    <col min="6153" max="6400" width="9.140625" style="319"/>
    <col min="6401" max="6401" width="11.28515625" style="319" customWidth="1"/>
    <col min="6402" max="6402" width="12.42578125" style="319" customWidth="1"/>
    <col min="6403" max="6404" width="7.7109375" style="319" customWidth="1"/>
    <col min="6405" max="6405" width="9.140625" style="319"/>
    <col min="6406" max="6406" width="10.42578125" style="319" customWidth="1"/>
    <col min="6407" max="6407" width="14" style="319" customWidth="1"/>
    <col min="6408" max="6408" width="17.85546875" style="319" bestFit="1" customWidth="1"/>
    <col min="6409" max="6656" width="9.140625" style="319"/>
    <col min="6657" max="6657" width="11.28515625" style="319" customWidth="1"/>
    <col min="6658" max="6658" width="12.42578125" style="319" customWidth="1"/>
    <col min="6659" max="6660" width="7.7109375" style="319" customWidth="1"/>
    <col min="6661" max="6661" width="9.140625" style="319"/>
    <col min="6662" max="6662" width="10.42578125" style="319" customWidth="1"/>
    <col min="6663" max="6663" width="14" style="319" customWidth="1"/>
    <col min="6664" max="6664" width="17.85546875" style="319" bestFit="1" customWidth="1"/>
    <col min="6665" max="6912" width="9.140625" style="319"/>
    <col min="6913" max="6913" width="11.28515625" style="319" customWidth="1"/>
    <col min="6914" max="6914" width="12.42578125" style="319" customWidth="1"/>
    <col min="6915" max="6916" width="7.7109375" style="319" customWidth="1"/>
    <col min="6917" max="6917" width="9.140625" style="319"/>
    <col min="6918" max="6918" width="10.42578125" style="319" customWidth="1"/>
    <col min="6919" max="6919" width="14" style="319" customWidth="1"/>
    <col min="6920" max="6920" width="17.85546875" style="319" bestFit="1" customWidth="1"/>
    <col min="6921" max="7168" width="9.140625" style="319"/>
    <col min="7169" max="7169" width="11.28515625" style="319" customWidth="1"/>
    <col min="7170" max="7170" width="12.42578125" style="319" customWidth="1"/>
    <col min="7171" max="7172" width="7.7109375" style="319" customWidth="1"/>
    <col min="7173" max="7173" width="9.140625" style="319"/>
    <col min="7174" max="7174" width="10.42578125" style="319" customWidth="1"/>
    <col min="7175" max="7175" width="14" style="319" customWidth="1"/>
    <col min="7176" max="7176" width="17.85546875" style="319" bestFit="1" customWidth="1"/>
    <col min="7177" max="7424" width="9.140625" style="319"/>
    <col min="7425" max="7425" width="11.28515625" style="319" customWidth="1"/>
    <col min="7426" max="7426" width="12.42578125" style="319" customWidth="1"/>
    <col min="7427" max="7428" width="7.7109375" style="319" customWidth="1"/>
    <col min="7429" max="7429" width="9.140625" style="319"/>
    <col min="7430" max="7430" width="10.42578125" style="319" customWidth="1"/>
    <col min="7431" max="7431" width="14" style="319" customWidth="1"/>
    <col min="7432" max="7432" width="17.85546875" style="319" bestFit="1" customWidth="1"/>
    <col min="7433" max="7680" width="9.140625" style="319"/>
    <col min="7681" max="7681" width="11.28515625" style="319" customWidth="1"/>
    <col min="7682" max="7682" width="12.42578125" style="319" customWidth="1"/>
    <col min="7683" max="7684" width="7.7109375" style="319" customWidth="1"/>
    <col min="7685" max="7685" width="9.140625" style="319"/>
    <col min="7686" max="7686" width="10.42578125" style="319" customWidth="1"/>
    <col min="7687" max="7687" width="14" style="319" customWidth="1"/>
    <col min="7688" max="7688" width="17.85546875" style="319" bestFit="1" customWidth="1"/>
    <col min="7689" max="7936" width="9.140625" style="319"/>
    <col min="7937" max="7937" width="11.28515625" style="319" customWidth="1"/>
    <col min="7938" max="7938" width="12.42578125" style="319" customWidth="1"/>
    <col min="7939" max="7940" width="7.7109375" style="319" customWidth="1"/>
    <col min="7941" max="7941" width="9.140625" style="319"/>
    <col min="7942" max="7942" width="10.42578125" style="319" customWidth="1"/>
    <col min="7943" max="7943" width="14" style="319" customWidth="1"/>
    <col min="7944" max="7944" width="17.85546875" style="319" bestFit="1" customWidth="1"/>
    <col min="7945" max="8192" width="9.140625" style="319"/>
    <col min="8193" max="8193" width="11.28515625" style="319" customWidth="1"/>
    <col min="8194" max="8194" width="12.42578125" style="319" customWidth="1"/>
    <col min="8195" max="8196" width="7.7109375" style="319" customWidth="1"/>
    <col min="8197" max="8197" width="9.140625" style="319"/>
    <col min="8198" max="8198" width="10.42578125" style="319" customWidth="1"/>
    <col min="8199" max="8199" width="14" style="319" customWidth="1"/>
    <col min="8200" max="8200" width="17.85546875" style="319" bestFit="1" customWidth="1"/>
    <col min="8201" max="8448" width="9.140625" style="319"/>
    <col min="8449" max="8449" width="11.28515625" style="319" customWidth="1"/>
    <col min="8450" max="8450" width="12.42578125" style="319" customWidth="1"/>
    <col min="8451" max="8452" width="7.7109375" style="319" customWidth="1"/>
    <col min="8453" max="8453" width="9.140625" style="319"/>
    <col min="8454" max="8454" width="10.42578125" style="319" customWidth="1"/>
    <col min="8455" max="8455" width="14" style="319" customWidth="1"/>
    <col min="8456" max="8456" width="17.85546875" style="319" bestFit="1" customWidth="1"/>
    <col min="8457" max="8704" width="9.140625" style="319"/>
    <col min="8705" max="8705" width="11.28515625" style="319" customWidth="1"/>
    <col min="8706" max="8706" width="12.42578125" style="319" customWidth="1"/>
    <col min="8707" max="8708" width="7.7109375" style="319" customWidth="1"/>
    <col min="8709" max="8709" width="9.140625" style="319"/>
    <col min="8710" max="8710" width="10.42578125" style="319" customWidth="1"/>
    <col min="8711" max="8711" width="14" style="319" customWidth="1"/>
    <col min="8712" max="8712" width="17.85546875" style="319" bestFit="1" customWidth="1"/>
    <col min="8713" max="8960" width="9.140625" style="319"/>
    <col min="8961" max="8961" width="11.28515625" style="319" customWidth="1"/>
    <col min="8962" max="8962" width="12.42578125" style="319" customWidth="1"/>
    <col min="8963" max="8964" width="7.7109375" style="319" customWidth="1"/>
    <col min="8965" max="8965" width="9.140625" style="319"/>
    <col min="8966" max="8966" width="10.42578125" style="319" customWidth="1"/>
    <col min="8967" max="8967" width="14" style="319" customWidth="1"/>
    <col min="8968" max="8968" width="17.85546875" style="319" bestFit="1" customWidth="1"/>
    <col min="8969" max="9216" width="9.140625" style="319"/>
    <col min="9217" max="9217" width="11.28515625" style="319" customWidth="1"/>
    <col min="9218" max="9218" width="12.42578125" style="319" customWidth="1"/>
    <col min="9219" max="9220" width="7.7109375" style="319" customWidth="1"/>
    <col min="9221" max="9221" width="9.140625" style="319"/>
    <col min="9222" max="9222" width="10.42578125" style="319" customWidth="1"/>
    <col min="9223" max="9223" width="14" style="319" customWidth="1"/>
    <col min="9224" max="9224" width="17.85546875" style="319" bestFit="1" customWidth="1"/>
    <col min="9225" max="9472" width="9.140625" style="319"/>
    <col min="9473" max="9473" width="11.28515625" style="319" customWidth="1"/>
    <col min="9474" max="9474" width="12.42578125" style="319" customWidth="1"/>
    <col min="9475" max="9476" width="7.7109375" style="319" customWidth="1"/>
    <col min="9477" max="9477" width="9.140625" style="319"/>
    <col min="9478" max="9478" width="10.42578125" style="319" customWidth="1"/>
    <col min="9479" max="9479" width="14" style="319" customWidth="1"/>
    <col min="9480" max="9480" width="17.85546875" style="319" bestFit="1" customWidth="1"/>
    <col min="9481" max="9728" width="9.140625" style="319"/>
    <col min="9729" max="9729" width="11.28515625" style="319" customWidth="1"/>
    <col min="9730" max="9730" width="12.42578125" style="319" customWidth="1"/>
    <col min="9731" max="9732" width="7.7109375" style="319" customWidth="1"/>
    <col min="9733" max="9733" width="9.140625" style="319"/>
    <col min="9734" max="9734" width="10.42578125" style="319" customWidth="1"/>
    <col min="9735" max="9735" width="14" style="319" customWidth="1"/>
    <col min="9736" max="9736" width="17.85546875" style="319" bestFit="1" customWidth="1"/>
    <col min="9737" max="9984" width="9.140625" style="319"/>
    <col min="9985" max="9985" width="11.28515625" style="319" customWidth="1"/>
    <col min="9986" max="9986" width="12.42578125" style="319" customWidth="1"/>
    <col min="9987" max="9988" width="7.7109375" style="319" customWidth="1"/>
    <col min="9989" max="9989" width="9.140625" style="319"/>
    <col min="9990" max="9990" width="10.42578125" style="319" customWidth="1"/>
    <col min="9991" max="9991" width="14" style="319" customWidth="1"/>
    <col min="9992" max="9992" width="17.85546875" style="319" bestFit="1" customWidth="1"/>
    <col min="9993" max="10240" width="9.140625" style="319"/>
    <col min="10241" max="10241" width="11.28515625" style="319" customWidth="1"/>
    <col min="10242" max="10242" width="12.42578125" style="319" customWidth="1"/>
    <col min="10243" max="10244" width="7.7109375" style="319" customWidth="1"/>
    <col min="10245" max="10245" width="9.140625" style="319"/>
    <col min="10246" max="10246" width="10.42578125" style="319" customWidth="1"/>
    <col min="10247" max="10247" width="14" style="319" customWidth="1"/>
    <col min="10248" max="10248" width="17.85546875" style="319" bestFit="1" customWidth="1"/>
    <col min="10249" max="10496" width="9.140625" style="319"/>
    <col min="10497" max="10497" width="11.28515625" style="319" customWidth="1"/>
    <col min="10498" max="10498" width="12.42578125" style="319" customWidth="1"/>
    <col min="10499" max="10500" width="7.7109375" style="319" customWidth="1"/>
    <col min="10501" max="10501" width="9.140625" style="319"/>
    <col min="10502" max="10502" width="10.42578125" style="319" customWidth="1"/>
    <col min="10503" max="10503" width="14" style="319" customWidth="1"/>
    <col min="10504" max="10504" width="17.85546875" style="319" bestFit="1" customWidth="1"/>
    <col min="10505" max="10752" width="9.140625" style="319"/>
    <col min="10753" max="10753" width="11.28515625" style="319" customWidth="1"/>
    <col min="10754" max="10754" width="12.42578125" style="319" customWidth="1"/>
    <col min="10755" max="10756" width="7.7109375" style="319" customWidth="1"/>
    <col min="10757" max="10757" width="9.140625" style="319"/>
    <col min="10758" max="10758" width="10.42578125" style="319" customWidth="1"/>
    <col min="10759" max="10759" width="14" style="319" customWidth="1"/>
    <col min="10760" max="10760" width="17.85546875" style="319" bestFit="1" customWidth="1"/>
    <col min="10761" max="11008" width="9.140625" style="319"/>
    <col min="11009" max="11009" width="11.28515625" style="319" customWidth="1"/>
    <col min="11010" max="11010" width="12.42578125" style="319" customWidth="1"/>
    <col min="11011" max="11012" width="7.7109375" style="319" customWidth="1"/>
    <col min="11013" max="11013" width="9.140625" style="319"/>
    <col min="11014" max="11014" width="10.42578125" style="319" customWidth="1"/>
    <col min="11015" max="11015" width="14" style="319" customWidth="1"/>
    <col min="11016" max="11016" width="17.85546875" style="319" bestFit="1" customWidth="1"/>
    <col min="11017" max="11264" width="9.140625" style="319"/>
    <col min="11265" max="11265" width="11.28515625" style="319" customWidth="1"/>
    <col min="11266" max="11266" width="12.42578125" style="319" customWidth="1"/>
    <col min="11267" max="11268" width="7.7109375" style="319" customWidth="1"/>
    <col min="11269" max="11269" width="9.140625" style="319"/>
    <col min="11270" max="11270" width="10.42578125" style="319" customWidth="1"/>
    <col min="11271" max="11271" width="14" style="319" customWidth="1"/>
    <col min="11272" max="11272" width="17.85546875" style="319" bestFit="1" customWidth="1"/>
    <col min="11273" max="11520" width="9.140625" style="319"/>
    <col min="11521" max="11521" width="11.28515625" style="319" customWidth="1"/>
    <col min="11522" max="11522" width="12.42578125" style="319" customWidth="1"/>
    <col min="11523" max="11524" width="7.7109375" style="319" customWidth="1"/>
    <col min="11525" max="11525" width="9.140625" style="319"/>
    <col min="11526" max="11526" width="10.42578125" style="319" customWidth="1"/>
    <col min="11527" max="11527" width="14" style="319" customWidth="1"/>
    <col min="11528" max="11528" width="17.85546875" style="319" bestFit="1" customWidth="1"/>
    <col min="11529" max="11776" width="9.140625" style="319"/>
    <col min="11777" max="11777" width="11.28515625" style="319" customWidth="1"/>
    <col min="11778" max="11778" width="12.42578125" style="319" customWidth="1"/>
    <col min="11779" max="11780" width="7.7109375" style="319" customWidth="1"/>
    <col min="11781" max="11781" width="9.140625" style="319"/>
    <col min="11782" max="11782" width="10.42578125" style="319" customWidth="1"/>
    <col min="11783" max="11783" width="14" style="319" customWidth="1"/>
    <col min="11784" max="11784" width="17.85546875" style="319" bestFit="1" customWidth="1"/>
    <col min="11785" max="12032" width="9.140625" style="319"/>
    <col min="12033" max="12033" width="11.28515625" style="319" customWidth="1"/>
    <col min="12034" max="12034" width="12.42578125" style="319" customWidth="1"/>
    <col min="12035" max="12036" width="7.7109375" style="319" customWidth="1"/>
    <col min="12037" max="12037" width="9.140625" style="319"/>
    <col min="12038" max="12038" width="10.42578125" style="319" customWidth="1"/>
    <col min="12039" max="12039" width="14" style="319" customWidth="1"/>
    <col min="12040" max="12040" width="17.85546875" style="319" bestFit="1" customWidth="1"/>
    <col min="12041" max="12288" width="9.140625" style="319"/>
    <col min="12289" max="12289" width="11.28515625" style="319" customWidth="1"/>
    <col min="12290" max="12290" width="12.42578125" style="319" customWidth="1"/>
    <col min="12291" max="12292" width="7.7109375" style="319" customWidth="1"/>
    <col min="12293" max="12293" width="9.140625" style="319"/>
    <col min="12294" max="12294" width="10.42578125" style="319" customWidth="1"/>
    <col min="12295" max="12295" width="14" style="319" customWidth="1"/>
    <col min="12296" max="12296" width="17.85546875" style="319" bestFit="1" customWidth="1"/>
    <col min="12297" max="12544" width="9.140625" style="319"/>
    <col min="12545" max="12545" width="11.28515625" style="319" customWidth="1"/>
    <col min="12546" max="12546" width="12.42578125" style="319" customWidth="1"/>
    <col min="12547" max="12548" width="7.7109375" style="319" customWidth="1"/>
    <col min="12549" max="12549" width="9.140625" style="319"/>
    <col min="12550" max="12550" width="10.42578125" style="319" customWidth="1"/>
    <col min="12551" max="12551" width="14" style="319" customWidth="1"/>
    <col min="12552" max="12552" width="17.85546875" style="319" bestFit="1" customWidth="1"/>
    <col min="12553" max="12800" width="9.140625" style="319"/>
    <col min="12801" max="12801" width="11.28515625" style="319" customWidth="1"/>
    <col min="12802" max="12802" width="12.42578125" style="319" customWidth="1"/>
    <col min="12803" max="12804" width="7.7109375" style="319" customWidth="1"/>
    <col min="12805" max="12805" width="9.140625" style="319"/>
    <col min="12806" max="12806" width="10.42578125" style="319" customWidth="1"/>
    <col min="12807" max="12807" width="14" style="319" customWidth="1"/>
    <col min="12808" max="12808" width="17.85546875" style="319" bestFit="1" customWidth="1"/>
    <col min="12809" max="13056" width="9.140625" style="319"/>
    <col min="13057" max="13057" width="11.28515625" style="319" customWidth="1"/>
    <col min="13058" max="13058" width="12.42578125" style="319" customWidth="1"/>
    <col min="13059" max="13060" width="7.7109375" style="319" customWidth="1"/>
    <col min="13061" max="13061" width="9.140625" style="319"/>
    <col min="13062" max="13062" width="10.42578125" style="319" customWidth="1"/>
    <col min="13063" max="13063" width="14" style="319" customWidth="1"/>
    <col min="13064" max="13064" width="17.85546875" style="319" bestFit="1" customWidth="1"/>
    <col min="13065" max="13312" width="9.140625" style="319"/>
    <col min="13313" max="13313" width="11.28515625" style="319" customWidth="1"/>
    <col min="13314" max="13314" width="12.42578125" style="319" customWidth="1"/>
    <col min="13315" max="13316" width="7.7109375" style="319" customWidth="1"/>
    <col min="13317" max="13317" width="9.140625" style="319"/>
    <col min="13318" max="13318" width="10.42578125" style="319" customWidth="1"/>
    <col min="13319" max="13319" width="14" style="319" customWidth="1"/>
    <col min="13320" max="13320" width="17.85546875" style="319" bestFit="1" customWidth="1"/>
    <col min="13321" max="13568" width="9.140625" style="319"/>
    <col min="13569" max="13569" width="11.28515625" style="319" customWidth="1"/>
    <col min="13570" max="13570" width="12.42578125" style="319" customWidth="1"/>
    <col min="13571" max="13572" width="7.7109375" style="319" customWidth="1"/>
    <col min="13573" max="13573" width="9.140625" style="319"/>
    <col min="13574" max="13574" width="10.42578125" style="319" customWidth="1"/>
    <col min="13575" max="13575" width="14" style="319" customWidth="1"/>
    <col min="13576" max="13576" width="17.85546875" style="319" bestFit="1" customWidth="1"/>
    <col min="13577" max="13824" width="9.140625" style="319"/>
    <col min="13825" max="13825" width="11.28515625" style="319" customWidth="1"/>
    <col min="13826" max="13826" width="12.42578125" style="319" customWidth="1"/>
    <col min="13827" max="13828" width="7.7109375" style="319" customWidth="1"/>
    <col min="13829" max="13829" width="9.140625" style="319"/>
    <col min="13830" max="13830" width="10.42578125" style="319" customWidth="1"/>
    <col min="13831" max="13831" width="14" style="319" customWidth="1"/>
    <col min="13832" max="13832" width="17.85546875" style="319" bestFit="1" customWidth="1"/>
    <col min="13833" max="14080" width="9.140625" style="319"/>
    <col min="14081" max="14081" width="11.28515625" style="319" customWidth="1"/>
    <col min="14082" max="14082" width="12.42578125" style="319" customWidth="1"/>
    <col min="14083" max="14084" width="7.7109375" style="319" customWidth="1"/>
    <col min="14085" max="14085" width="9.140625" style="319"/>
    <col min="14086" max="14086" width="10.42578125" style="319" customWidth="1"/>
    <col min="14087" max="14087" width="14" style="319" customWidth="1"/>
    <col min="14088" max="14088" width="17.85546875" style="319" bestFit="1" customWidth="1"/>
    <col min="14089" max="14336" width="9.140625" style="319"/>
    <col min="14337" max="14337" width="11.28515625" style="319" customWidth="1"/>
    <col min="14338" max="14338" width="12.42578125" style="319" customWidth="1"/>
    <col min="14339" max="14340" width="7.7109375" style="319" customWidth="1"/>
    <col min="14341" max="14341" width="9.140625" style="319"/>
    <col min="14342" max="14342" width="10.42578125" style="319" customWidth="1"/>
    <col min="14343" max="14343" width="14" style="319" customWidth="1"/>
    <col min="14344" max="14344" width="17.85546875" style="319" bestFit="1" customWidth="1"/>
    <col min="14345" max="14592" width="9.140625" style="319"/>
    <col min="14593" max="14593" width="11.28515625" style="319" customWidth="1"/>
    <col min="14594" max="14594" width="12.42578125" style="319" customWidth="1"/>
    <col min="14595" max="14596" width="7.7109375" style="319" customWidth="1"/>
    <col min="14597" max="14597" width="9.140625" style="319"/>
    <col min="14598" max="14598" width="10.42578125" style="319" customWidth="1"/>
    <col min="14599" max="14599" width="14" style="319" customWidth="1"/>
    <col min="14600" max="14600" width="17.85546875" style="319" bestFit="1" customWidth="1"/>
    <col min="14601" max="14848" width="9.140625" style="319"/>
    <col min="14849" max="14849" width="11.28515625" style="319" customWidth="1"/>
    <col min="14850" max="14850" width="12.42578125" style="319" customWidth="1"/>
    <col min="14851" max="14852" width="7.7109375" style="319" customWidth="1"/>
    <col min="14853" max="14853" width="9.140625" style="319"/>
    <col min="14854" max="14854" width="10.42578125" style="319" customWidth="1"/>
    <col min="14855" max="14855" width="14" style="319" customWidth="1"/>
    <col min="14856" max="14856" width="17.85546875" style="319" bestFit="1" customWidth="1"/>
    <col min="14857" max="15104" width="9.140625" style="319"/>
    <col min="15105" max="15105" width="11.28515625" style="319" customWidth="1"/>
    <col min="15106" max="15106" width="12.42578125" style="319" customWidth="1"/>
    <col min="15107" max="15108" width="7.7109375" style="319" customWidth="1"/>
    <col min="15109" max="15109" width="9.140625" style="319"/>
    <col min="15110" max="15110" width="10.42578125" style="319" customWidth="1"/>
    <col min="15111" max="15111" width="14" style="319" customWidth="1"/>
    <col min="15112" max="15112" width="17.85546875" style="319" bestFit="1" customWidth="1"/>
    <col min="15113" max="15360" width="9.140625" style="319"/>
    <col min="15361" max="15361" width="11.28515625" style="319" customWidth="1"/>
    <col min="15362" max="15362" width="12.42578125" style="319" customWidth="1"/>
    <col min="15363" max="15364" width="7.7109375" style="319" customWidth="1"/>
    <col min="15365" max="15365" width="9.140625" style="319"/>
    <col min="15366" max="15366" width="10.42578125" style="319" customWidth="1"/>
    <col min="15367" max="15367" width="14" style="319" customWidth="1"/>
    <col min="15368" max="15368" width="17.85546875" style="319" bestFit="1" customWidth="1"/>
    <col min="15369" max="15616" width="9.140625" style="319"/>
    <col min="15617" max="15617" width="11.28515625" style="319" customWidth="1"/>
    <col min="15618" max="15618" width="12.42578125" style="319" customWidth="1"/>
    <col min="15619" max="15620" width="7.7109375" style="319" customWidth="1"/>
    <col min="15621" max="15621" width="9.140625" style="319"/>
    <col min="15622" max="15622" width="10.42578125" style="319" customWidth="1"/>
    <col min="15623" max="15623" width="14" style="319" customWidth="1"/>
    <col min="15624" max="15624" width="17.85546875" style="319" bestFit="1" customWidth="1"/>
    <col min="15625" max="15872" width="9.140625" style="319"/>
    <col min="15873" max="15873" width="11.28515625" style="319" customWidth="1"/>
    <col min="15874" max="15874" width="12.42578125" style="319" customWidth="1"/>
    <col min="15875" max="15876" width="7.7109375" style="319" customWidth="1"/>
    <col min="15877" max="15877" width="9.140625" style="319"/>
    <col min="15878" max="15878" width="10.42578125" style="319" customWidth="1"/>
    <col min="15879" max="15879" width="14" style="319" customWidth="1"/>
    <col min="15880" max="15880" width="17.85546875" style="319" bestFit="1" customWidth="1"/>
    <col min="15881" max="16128" width="9.140625" style="319"/>
    <col min="16129" max="16129" width="11.28515625" style="319" customWidth="1"/>
    <col min="16130" max="16130" width="12.42578125" style="319" customWidth="1"/>
    <col min="16131" max="16132" width="7.7109375" style="319" customWidth="1"/>
    <col min="16133" max="16133" width="9.140625" style="319"/>
    <col min="16134" max="16134" width="10.42578125" style="319" customWidth="1"/>
    <col min="16135" max="16135" width="14" style="319" customWidth="1"/>
    <col min="16136" max="16136" width="17.85546875" style="319" bestFit="1" customWidth="1"/>
    <col min="16137" max="16384" width="9.140625" style="319"/>
  </cols>
  <sheetData>
    <row r="1" spans="1:8" x14ac:dyDescent="0.2">
      <c r="A1" s="319" t="s">
        <v>338</v>
      </c>
      <c r="B1" s="381">
        <f ca="1">TODAY()</f>
        <v>42614</v>
      </c>
      <c r="H1" s="382" t="s">
        <v>346</v>
      </c>
    </row>
    <row r="3" spans="1:8" ht="12.75" x14ac:dyDescent="0.2">
      <c r="A3" s="383" t="s">
        <v>214</v>
      </c>
      <c r="B3" s="320">
        <f>+FACESHEET!A18</f>
        <v>0</v>
      </c>
      <c r="C3" s="527" t="s">
        <v>191</v>
      </c>
      <c r="D3" s="528"/>
      <c r="E3" s="528"/>
      <c r="F3" s="529"/>
      <c r="G3" s="384" t="s">
        <v>46</v>
      </c>
      <c r="H3" s="385"/>
    </row>
    <row r="4" spans="1:8" ht="12.75" x14ac:dyDescent="0.2">
      <c r="A4" s="386"/>
      <c r="B4" s="387"/>
      <c r="C4" s="530" t="s">
        <v>302</v>
      </c>
      <c r="D4" s="531"/>
      <c r="E4" s="531"/>
      <c r="F4" s="531"/>
      <c r="G4" s="388" t="s">
        <v>344</v>
      </c>
      <c r="H4" s="321">
        <f>+FACESHEET!E15</f>
        <v>0</v>
      </c>
    </row>
    <row r="5" spans="1:8" ht="12.75" x14ac:dyDescent="0.2">
      <c r="A5" s="389" t="s">
        <v>47</v>
      </c>
      <c r="B5" s="322">
        <f>+FACESHEET!D18</f>
        <v>0</v>
      </c>
      <c r="C5" s="527" t="str">
        <f>'DMA-HB1'!C5</f>
        <v>2016 COST REPORT</v>
      </c>
      <c r="D5" s="528"/>
      <c r="E5" s="528"/>
      <c r="F5" s="532"/>
      <c r="G5" s="212" t="s">
        <v>335</v>
      </c>
      <c r="H5" s="323">
        <f>+FACESHEET!H15</f>
        <v>0</v>
      </c>
    </row>
    <row r="6" spans="1:8" ht="12.75" x14ac:dyDescent="0.2">
      <c r="C6" s="533" t="s">
        <v>49</v>
      </c>
      <c r="D6" s="528"/>
      <c r="E6" s="528"/>
      <c r="F6" s="528"/>
      <c r="G6" s="222"/>
    </row>
    <row r="7" spans="1:8" x14ac:dyDescent="0.2">
      <c r="C7" s="390"/>
      <c r="D7" s="390"/>
      <c r="E7" s="391"/>
      <c r="F7" s="392"/>
    </row>
    <row r="8" spans="1:8" x14ac:dyDescent="0.2">
      <c r="A8" s="215"/>
      <c r="B8" s="215"/>
      <c r="C8" s="215"/>
      <c r="D8" s="215"/>
      <c r="E8" s="215"/>
      <c r="F8" s="215"/>
      <c r="G8" s="215"/>
      <c r="H8" s="215"/>
    </row>
    <row r="11" spans="1:8" x14ac:dyDescent="0.2">
      <c r="F11" s="379" t="s">
        <v>129</v>
      </c>
    </row>
    <row r="13" spans="1:8" x14ac:dyDescent="0.2">
      <c r="F13" s="329"/>
      <c r="G13" s="393"/>
      <c r="H13" s="379"/>
    </row>
    <row r="14" spans="1:8" x14ac:dyDescent="0.2">
      <c r="A14" s="319" t="s">
        <v>192</v>
      </c>
      <c r="F14" s="328">
        <f>+'DMA-HB3'!F30+'DMA-HB3'!G30</f>
        <v>0</v>
      </c>
      <c r="G14" s="394"/>
      <c r="H14" s="379"/>
    </row>
    <row r="15" spans="1:8" x14ac:dyDescent="0.2">
      <c r="F15" s="330"/>
      <c r="G15" s="394"/>
      <c r="H15" s="379"/>
    </row>
    <row r="16" spans="1:8" x14ac:dyDescent="0.2">
      <c r="A16" s="319" t="s">
        <v>193</v>
      </c>
      <c r="F16" s="328">
        <f>+'DMA-HB5'!D19</f>
        <v>0</v>
      </c>
      <c r="G16" s="394"/>
      <c r="H16" s="379"/>
    </row>
    <row r="17" spans="1:8" x14ac:dyDescent="0.2">
      <c r="F17" s="330"/>
      <c r="G17" s="394"/>
      <c r="H17" s="379"/>
    </row>
    <row r="18" spans="1:8" x14ac:dyDescent="0.2">
      <c r="A18" s="319" t="s">
        <v>303</v>
      </c>
      <c r="F18" s="328">
        <f>+'DMA-HB5'!D21</f>
        <v>0</v>
      </c>
      <c r="G18" s="394"/>
      <c r="H18" s="379"/>
    </row>
    <row r="19" spans="1:8" x14ac:dyDescent="0.2">
      <c r="F19" s="330"/>
      <c r="G19" s="394"/>
      <c r="H19" s="379"/>
    </row>
    <row r="20" spans="1:8" x14ac:dyDescent="0.2">
      <c r="A20" s="319" t="s">
        <v>194</v>
      </c>
      <c r="F20" s="328">
        <f>+'DMA-HB5'!D25</f>
        <v>0</v>
      </c>
      <c r="G20" s="394"/>
      <c r="H20" s="379"/>
    </row>
    <row r="21" spans="1:8" x14ac:dyDescent="0.2">
      <c r="F21" s="329"/>
      <c r="G21" s="394"/>
      <c r="H21" s="379"/>
    </row>
    <row r="22" spans="1:8" x14ac:dyDescent="0.2">
      <c r="A22" s="319" t="s">
        <v>195</v>
      </c>
      <c r="F22" s="404"/>
      <c r="G22" s="394"/>
      <c r="H22" s="379"/>
    </row>
    <row r="23" spans="1:8" x14ac:dyDescent="0.2">
      <c r="G23" s="329"/>
      <c r="H23" s="379"/>
    </row>
    <row r="24" spans="1:8" x14ac:dyDescent="0.2">
      <c r="A24" s="319" t="s">
        <v>196</v>
      </c>
      <c r="G24" s="331">
        <f>SUM(F14:F22)</f>
        <v>0</v>
      </c>
      <c r="H24" s="379"/>
    </row>
    <row r="25" spans="1:8" x14ac:dyDescent="0.2">
      <c r="G25" s="395"/>
      <c r="H25" s="379"/>
    </row>
    <row r="26" spans="1:8" x14ac:dyDescent="0.2">
      <c r="A26" s="319" t="s">
        <v>304</v>
      </c>
      <c r="G26" s="405"/>
      <c r="H26" s="379"/>
    </row>
    <row r="27" spans="1:8" x14ac:dyDescent="0.2">
      <c r="G27" s="395"/>
      <c r="H27" s="379"/>
    </row>
    <row r="28" spans="1:8" x14ac:dyDescent="0.2">
      <c r="A28" s="319" t="s">
        <v>305</v>
      </c>
      <c r="G28" s="396"/>
    </row>
    <row r="29" spans="1:8" x14ac:dyDescent="0.2">
      <c r="A29" s="397" t="s">
        <v>306</v>
      </c>
      <c r="G29" s="332">
        <f>ROUND((G24*G26),0)</f>
        <v>0</v>
      </c>
    </row>
    <row r="30" spans="1:8" x14ac:dyDescent="0.2">
      <c r="A30" s="397"/>
      <c r="G30" s="331"/>
      <c r="H30" s="379"/>
    </row>
    <row r="31" spans="1:8" x14ac:dyDescent="0.2">
      <c r="A31" s="319" t="s">
        <v>307</v>
      </c>
      <c r="G31" s="333">
        <f>'DMA-HB6'!D35</f>
        <v>0</v>
      </c>
      <c r="H31" s="398" t="s">
        <v>142</v>
      </c>
    </row>
    <row r="32" spans="1:8" x14ac:dyDescent="0.2">
      <c r="G32" s="334"/>
    </row>
    <row r="33" spans="1:8" x14ac:dyDescent="0.2">
      <c r="A33" s="319" t="s">
        <v>308</v>
      </c>
      <c r="G33" s="333">
        <f>ROUND((G29-G31),0)</f>
        <v>0</v>
      </c>
      <c r="H33" s="379" t="s">
        <v>309</v>
      </c>
    </row>
    <row r="34" spans="1:8" x14ac:dyDescent="0.2">
      <c r="G34" s="399"/>
    </row>
    <row r="35" spans="1:8" x14ac:dyDescent="0.2">
      <c r="A35" s="319" t="s">
        <v>336</v>
      </c>
      <c r="G35" s="400"/>
    </row>
    <row r="36" spans="1:8" x14ac:dyDescent="0.2">
      <c r="A36" s="397" t="s">
        <v>337</v>
      </c>
      <c r="G36" s="400"/>
    </row>
    <row r="37" spans="1:8" x14ac:dyDescent="0.2">
      <c r="B37" s="319" t="s">
        <v>299</v>
      </c>
      <c r="C37" s="400"/>
    </row>
    <row r="38" spans="1:8" x14ac:dyDescent="0.2">
      <c r="B38" s="319" t="s">
        <v>301</v>
      </c>
      <c r="C38" s="400"/>
    </row>
    <row r="39" spans="1:8" x14ac:dyDescent="0.2">
      <c r="B39" s="319" t="s">
        <v>276</v>
      </c>
      <c r="C39" s="400"/>
    </row>
    <row r="40" spans="1:8" x14ac:dyDescent="0.2">
      <c r="B40" s="319" t="s">
        <v>277</v>
      </c>
      <c r="C40" s="400"/>
    </row>
    <row r="41" spans="1:8" x14ac:dyDescent="0.2">
      <c r="G41" s="399"/>
    </row>
    <row r="42" spans="1:8" x14ac:dyDescent="0.2">
      <c r="A42" s="319" t="s">
        <v>199</v>
      </c>
      <c r="G42" s="399"/>
    </row>
    <row r="44" spans="1:8" x14ac:dyDescent="0.2">
      <c r="A44" s="401" t="s">
        <v>341</v>
      </c>
      <c r="B44" s="402"/>
      <c r="C44" s="402"/>
      <c r="D44" s="402"/>
      <c r="E44" s="402"/>
      <c r="F44" s="402"/>
      <c r="G44" s="402"/>
      <c r="H44" s="402"/>
    </row>
    <row r="45" spans="1:8" x14ac:dyDescent="0.2">
      <c r="A45" s="403"/>
    </row>
    <row r="52" spans="1:8" x14ac:dyDescent="0.2">
      <c r="A52" s="319" t="str">
        <f>FACESHEET!A56</f>
        <v>DMA-HB RHC (01/2016)</v>
      </c>
    </row>
    <row r="53" spans="1:8" x14ac:dyDescent="0.2">
      <c r="A53" s="319" t="str">
        <f>[1]Facesheet!A62</f>
        <v>Audit Section</v>
      </c>
    </row>
    <row r="54" spans="1:8" x14ac:dyDescent="0.2">
      <c r="A54" s="526" t="s">
        <v>332</v>
      </c>
      <c r="B54" s="526"/>
      <c r="C54" s="526"/>
      <c r="D54" s="526"/>
      <c r="E54" s="526"/>
      <c r="F54" s="526"/>
      <c r="G54" s="526"/>
      <c r="H54" s="526"/>
    </row>
  </sheetData>
  <sheetProtection password="C9B5" sheet="1" objects="1" scenarios="1" selectLockedCells="1"/>
  <mergeCells count="5">
    <mergeCell ref="A54:H54"/>
    <mergeCell ref="C3:F3"/>
    <mergeCell ref="C4:F4"/>
    <mergeCell ref="C5:F5"/>
    <mergeCell ref="C6:F6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topLeftCell="A13" workbookViewId="0">
      <selection activeCell="E18" sqref="E18"/>
    </sheetView>
  </sheetViews>
  <sheetFormatPr defaultRowHeight="12.75" x14ac:dyDescent="0.2"/>
  <cols>
    <col min="1" max="1" width="11.140625" style="291" customWidth="1"/>
    <col min="2" max="2" width="11.5703125" style="291" customWidth="1"/>
    <col min="3" max="3" width="13.7109375" style="291" customWidth="1"/>
    <col min="4" max="4" width="7.85546875" style="291" customWidth="1"/>
    <col min="5" max="7" width="8.7109375" style="420" customWidth="1"/>
    <col min="8" max="8" width="8.7109375" style="429" customWidth="1"/>
    <col min="9" max="9" width="10.140625" style="428" customWidth="1"/>
    <col min="10" max="10" width="8.7109375" style="291" customWidth="1"/>
    <col min="11" max="256" width="9.140625" style="291"/>
    <col min="257" max="257" width="11.140625" style="291" customWidth="1"/>
    <col min="258" max="258" width="11.5703125" style="291" customWidth="1"/>
    <col min="259" max="259" width="13.7109375" style="291" customWidth="1"/>
    <col min="260" max="260" width="7.85546875" style="291" customWidth="1"/>
    <col min="261" max="264" width="8.7109375" style="291" customWidth="1"/>
    <col min="265" max="265" width="10.140625" style="291" customWidth="1"/>
    <col min="266" max="266" width="8.7109375" style="291" customWidth="1"/>
    <col min="267" max="512" width="9.140625" style="291"/>
    <col min="513" max="513" width="11.140625" style="291" customWidth="1"/>
    <col min="514" max="514" width="11.5703125" style="291" customWidth="1"/>
    <col min="515" max="515" width="13.7109375" style="291" customWidth="1"/>
    <col min="516" max="516" width="7.85546875" style="291" customWidth="1"/>
    <col min="517" max="520" width="8.7109375" style="291" customWidth="1"/>
    <col min="521" max="521" width="10.140625" style="291" customWidth="1"/>
    <col min="522" max="522" width="8.7109375" style="291" customWidth="1"/>
    <col min="523" max="768" width="9.140625" style="291"/>
    <col min="769" max="769" width="11.140625" style="291" customWidth="1"/>
    <col min="770" max="770" width="11.5703125" style="291" customWidth="1"/>
    <col min="771" max="771" width="13.7109375" style="291" customWidth="1"/>
    <col min="772" max="772" width="7.85546875" style="291" customWidth="1"/>
    <col min="773" max="776" width="8.7109375" style="291" customWidth="1"/>
    <col min="777" max="777" width="10.140625" style="291" customWidth="1"/>
    <col min="778" max="778" width="8.7109375" style="291" customWidth="1"/>
    <col min="779" max="1024" width="9.140625" style="291"/>
    <col min="1025" max="1025" width="11.140625" style="291" customWidth="1"/>
    <col min="1026" max="1026" width="11.5703125" style="291" customWidth="1"/>
    <col min="1027" max="1027" width="13.7109375" style="291" customWidth="1"/>
    <col min="1028" max="1028" width="7.85546875" style="291" customWidth="1"/>
    <col min="1029" max="1032" width="8.7109375" style="291" customWidth="1"/>
    <col min="1033" max="1033" width="10.140625" style="291" customWidth="1"/>
    <col min="1034" max="1034" width="8.7109375" style="291" customWidth="1"/>
    <col min="1035" max="1280" width="9.140625" style="291"/>
    <col min="1281" max="1281" width="11.140625" style="291" customWidth="1"/>
    <col min="1282" max="1282" width="11.5703125" style="291" customWidth="1"/>
    <col min="1283" max="1283" width="13.7109375" style="291" customWidth="1"/>
    <col min="1284" max="1284" width="7.85546875" style="291" customWidth="1"/>
    <col min="1285" max="1288" width="8.7109375" style="291" customWidth="1"/>
    <col min="1289" max="1289" width="10.140625" style="291" customWidth="1"/>
    <col min="1290" max="1290" width="8.7109375" style="291" customWidth="1"/>
    <col min="1291" max="1536" width="9.140625" style="291"/>
    <col min="1537" max="1537" width="11.140625" style="291" customWidth="1"/>
    <col min="1538" max="1538" width="11.5703125" style="291" customWidth="1"/>
    <col min="1539" max="1539" width="13.7109375" style="291" customWidth="1"/>
    <col min="1540" max="1540" width="7.85546875" style="291" customWidth="1"/>
    <col min="1541" max="1544" width="8.7109375" style="291" customWidth="1"/>
    <col min="1545" max="1545" width="10.140625" style="291" customWidth="1"/>
    <col min="1546" max="1546" width="8.7109375" style="291" customWidth="1"/>
    <col min="1547" max="1792" width="9.140625" style="291"/>
    <col min="1793" max="1793" width="11.140625" style="291" customWidth="1"/>
    <col min="1794" max="1794" width="11.5703125" style="291" customWidth="1"/>
    <col min="1795" max="1795" width="13.7109375" style="291" customWidth="1"/>
    <col min="1796" max="1796" width="7.85546875" style="291" customWidth="1"/>
    <col min="1797" max="1800" width="8.7109375" style="291" customWidth="1"/>
    <col min="1801" max="1801" width="10.140625" style="291" customWidth="1"/>
    <col min="1802" max="1802" width="8.7109375" style="291" customWidth="1"/>
    <col min="1803" max="2048" width="9.140625" style="291"/>
    <col min="2049" max="2049" width="11.140625" style="291" customWidth="1"/>
    <col min="2050" max="2050" width="11.5703125" style="291" customWidth="1"/>
    <col min="2051" max="2051" width="13.7109375" style="291" customWidth="1"/>
    <col min="2052" max="2052" width="7.85546875" style="291" customWidth="1"/>
    <col min="2053" max="2056" width="8.7109375" style="291" customWidth="1"/>
    <col min="2057" max="2057" width="10.140625" style="291" customWidth="1"/>
    <col min="2058" max="2058" width="8.7109375" style="291" customWidth="1"/>
    <col min="2059" max="2304" width="9.140625" style="291"/>
    <col min="2305" max="2305" width="11.140625" style="291" customWidth="1"/>
    <col min="2306" max="2306" width="11.5703125" style="291" customWidth="1"/>
    <col min="2307" max="2307" width="13.7109375" style="291" customWidth="1"/>
    <col min="2308" max="2308" width="7.85546875" style="291" customWidth="1"/>
    <col min="2309" max="2312" width="8.7109375" style="291" customWidth="1"/>
    <col min="2313" max="2313" width="10.140625" style="291" customWidth="1"/>
    <col min="2314" max="2314" width="8.7109375" style="291" customWidth="1"/>
    <col min="2315" max="2560" width="9.140625" style="291"/>
    <col min="2561" max="2561" width="11.140625" style="291" customWidth="1"/>
    <col min="2562" max="2562" width="11.5703125" style="291" customWidth="1"/>
    <col min="2563" max="2563" width="13.7109375" style="291" customWidth="1"/>
    <col min="2564" max="2564" width="7.85546875" style="291" customWidth="1"/>
    <col min="2565" max="2568" width="8.7109375" style="291" customWidth="1"/>
    <col min="2569" max="2569" width="10.140625" style="291" customWidth="1"/>
    <col min="2570" max="2570" width="8.7109375" style="291" customWidth="1"/>
    <col min="2571" max="2816" width="9.140625" style="291"/>
    <col min="2817" max="2817" width="11.140625" style="291" customWidth="1"/>
    <col min="2818" max="2818" width="11.5703125" style="291" customWidth="1"/>
    <col min="2819" max="2819" width="13.7109375" style="291" customWidth="1"/>
    <col min="2820" max="2820" width="7.85546875" style="291" customWidth="1"/>
    <col min="2821" max="2824" width="8.7109375" style="291" customWidth="1"/>
    <col min="2825" max="2825" width="10.140625" style="291" customWidth="1"/>
    <col min="2826" max="2826" width="8.7109375" style="291" customWidth="1"/>
    <col min="2827" max="3072" width="9.140625" style="291"/>
    <col min="3073" max="3073" width="11.140625" style="291" customWidth="1"/>
    <col min="3074" max="3074" width="11.5703125" style="291" customWidth="1"/>
    <col min="3075" max="3075" width="13.7109375" style="291" customWidth="1"/>
    <col min="3076" max="3076" width="7.85546875" style="291" customWidth="1"/>
    <col min="3077" max="3080" width="8.7109375" style="291" customWidth="1"/>
    <col min="3081" max="3081" width="10.140625" style="291" customWidth="1"/>
    <col min="3082" max="3082" width="8.7109375" style="291" customWidth="1"/>
    <col min="3083" max="3328" width="9.140625" style="291"/>
    <col min="3329" max="3329" width="11.140625" style="291" customWidth="1"/>
    <col min="3330" max="3330" width="11.5703125" style="291" customWidth="1"/>
    <col min="3331" max="3331" width="13.7109375" style="291" customWidth="1"/>
    <col min="3332" max="3332" width="7.85546875" style="291" customWidth="1"/>
    <col min="3333" max="3336" width="8.7109375" style="291" customWidth="1"/>
    <col min="3337" max="3337" width="10.140625" style="291" customWidth="1"/>
    <col min="3338" max="3338" width="8.7109375" style="291" customWidth="1"/>
    <col min="3339" max="3584" width="9.140625" style="291"/>
    <col min="3585" max="3585" width="11.140625" style="291" customWidth="1"/>
    <col min="3586" max="3586" width="11.5703125" style="291" customWidth="1"/>
    <col min="3587" max="3587" width="13.7109375" style="291" customWidth="1"/>
    <col min="3588" max="3588" width="7.85546875" style="291" customWidth="1"/>
    <col min="3589" max="3592" width="8.7109375" style="291" customWidth="1"/>
    <col min="3593" max="3593" width="10.140625" style="291" customWidth="1"/>
    <col min="3594" max="3594" width="8.7109375" style="291" customWidth="1"/>
    <col min="3595" max="3840" width="9.140625" style="291"/>
    <col min="3841" max="3841" width="11.140625" style="291" customWidth="1"/>
    <col min="3842" max="3842" width="11.5703125" style="291" customWidth="1"/>
    <col min="3843" max="3843" width="13.7109375" style="291" customWidth="1"/>
    <col min="3844" max="3844" width="7.85546875" style="291" customWidth="1"/>
    <col min="3845" max="3848" width="8.7109375" style="291" customWidth="1"/>
    <col min="3849" max="3849" width="10.140625" style="291" customWidth="1"/>
    <col min="3850" max="3850" width="8.7109375" style="291" customWidth="1"/>
    <col min="3851" max="4096" width="9.140625" style="291"/>
    <col min="4097" max="4097" width="11.140625" style="291" customWidth="1"/>
    <col min="4098" max="4098" width="11.5703125" style="291" customWidth="1"/>
    <col min="4099" max="4099" width="13.7109375" style="291" customWidth="1"/>
    <col min="4100" max="4100" width="7.85546875" style="291" customWidth="1"/>
    <col min="4101" max="4104" width="8.7109375" style="291" customWidth="1"/>
    <col min="4105" max="4105" width="10.140625" style="291" customWidth="1"/>
    <col min="4106" max="4106" width="8.7109375" style="291" customWidth="1"/>
    <col min="4107" max="4352" width="9.140625" style="291"/>
    <col min="4353" max="4353" width="11.140625" style="291" customWidth="1"/>
    <col min="4354" max="4354" width="11.5703125" style="291" customWidth="1"/>
    <col min="4355" max="4355" width="13.7109375" style="291" customWidth="1"/>
    <col min="4356" max="4356" width="7.85546875" style="291" customWidth="1"/>
    <col min="4357" max="4360" width="8.7109375" style="291" customWidth="1"/>
    <col min="4361" max="4361" width="10.140625" style="291" customWidth="1"/>
    <col min="4362" max="4362" width="8.7109375" style="291" customWidth="1"/>
    <col min="4363" max="4608" width="9.140625" style="291"/>
    <col min="4609" max="4609" width="11.140625" style="291" customWidth="1"/>
    <col min="4610" max="4610" width="11.5703125" style="291" customWidth="1"/>
    <col min="4611" max="4611" width="13.7109375" style="291" customWidth="1"/>
    <col min="4612" max="4612" width="7.85546875" style="291" customWidth="1"/>
    <col min="4613" max="4616" width="8.7109375" style="291" customWidth="1"/>
    <col min="4617" max="4617" width="10.140625" style="291" customWidth="1"/>
    <col min="4618" max="4618" width="8.7109375" style="291" customWidth="1"/>
    <col min="4619" max="4864" width="9.140625" style="291"/>
    <col min="4865" max="4865" width="11.140625" style="291" customWidth="1"/>
    <col min="4866" max="4866" width="11.5703125" style="291" customWidth="1"/>
    <col min="4867" max="4867" width="13.7109375" style="291" customWidth="1"/>
    <col min="4868" max="4868" width="7.85546875" style="291" customWidth="1"/>
    <col min="4869" max="4872" width="8.7109375" style="291" customWidth="1"/>
    <col min="4873" max="4873" width="10.140625" style="291" customWidth="1"/>
    <col min="4874" max="4874" width="8.7109375" style="291" customWidth="1"/>
    <col min="4875" max="5120" width="9.140625" style="291"/>
    <col min="5121" max="5121" width="11.140625" style="291" customWidth="1"/>
    <col min="5122" max="5122" width="11.5703125" style="291" customWidth="1"/>
    <col min="5123" max="5123" width="13.7109375" style="291" customWidth="1"/>
    <col min="5124" max="5124" width="7.85546875" style="291" customWidth="1"/>
    <col min="5125" max="5128" width="8.7109375" style="291" customWidth="1"/>
    <col min="5129" max="5129" width="10.140625" style="291" customWidth="1"/>
    <col min="5130" max="5130" width="8.7109375" style="291" customWidth="1"/>
    <col min="5131" max="5376" width="9.140625" style="291"/>
    <col min="5377" max="5377" width="11.140625" style="291" customWidth="1"/>
    <col min="5378" max="5378" width="11.5703125" style="291" customWidth="1"/>
    <col min="5379" max="5379" width="13.7109375" style="291" customWidth="1"/>
    <col min="5380" max="5380" width="7.85546875" style="291" customWidth="1"/>
    <col min="5381" max="5384" width="8.7109375" style="291" customWidth="1"/>
    <col min="5385" max="5385" width="10.140625" style="291" customWidth="1"/>
    <col min="5386" max="5386" width="8.7109375" style="291" customWidth="1"/>
    <col min="5387" max="5632" width="9.140625" style="291"/>
    <col min="5633" max="5633" width="11.140625" style="291" customWidth="1"/>
    <col min="5634" max="5634" width="11.5703125" style="291" customWidth="1"/>
    <col min="5635" max="5635" width="13.7109375" style="291" customWidth="1"/>
    <col min="5636" max="5636" width="7.85546875" style="291" customWidth="1"/>
    <col min="5637" max="5640" width="8.7109375" style="291" customWidth="1"/>
    <col min="5641" max="5641" width="10.140625" style="291" customWidth="1"/>
    <col min="5642" max="5642" width="8.7109375" style="291" customWidth="1"/>
    <col min="5643" max="5888" width="9.140625" style="291"/>
    <col min="5889" max="5889" width="11.140625" style="291" customWidth="1"/>
    <col min="5890" max="5890" width="11.5703125" style="291" customWidth="1"/>
    <col min="5891" max="5891" width="13.7109375" style="291" customWidth="1"/>
    <col min="5892" max="5892" width="7.85546875" style="291" customWidth="1"/>
    <col min="5893" max="5896" width="8.7109375" style="291" customWidth="1"/>
    <col min="5897" max="5897" width="10.140625" style="291" customWidth="1"/>
    <col min="5898" max="5898" width="8.7109375" style="291" customWidth="1"/>
    <col min="5899" max="6144" width="9.140625" style="291"/>
    <col min="6145" max="6145" width="11.140625" style="291" customWidth="1"/>
    <col min="6146" max="6146" width="11.5703125" style="291" customWidth="1"/>
    <col min="6147" max="6147" width="13.7109375" style="291" customWidth="1"/>
    <col min="6148" max="6148" width="7.85546875" style="291" customWidth="1"/>
    <col min="6149" max="6152" width="8.7109375" style="291" customWidth="1"/>
    <col min="6153" max="6153" width="10.140625" style="291" customWidth="1"/>
    <col min="6154" max="6154" width="8.7109375" style="291" customWidth="1"/>
    <col min="6155" max="6400" width="9.140625" style="291"/>
    <col min="6401" max="6401" width="11.140625" style="291" customWidth="1"/>
    <col min="6402" max="6402" width="11.5703125" style="291" customWidth="1"/>
    <col min="6403" max="6403" width="13.7109375" style="291" customWidth="1"/>
    <col min="6404" max="6404" width="7.85546875" style="291" customWidth="1"/>
    <col min="6405" max="6408" width="8.7109375" style="291" customWidth="1"/>
    <col min="6409" max="6409" width="10.140625" style="291" customWidth="1"/>
    <col min="6410" max="6410" width="8.7109375" style="291" customWidth="1"/>
    <col min="6411" max="6656" width="9.140625" style="291"/>
    <col min="6657" max="6657" width="11.140625" style="291" customWidth="1"/>
    <col min="6658" max="6658" width="11.5703125" style="291" customWidth="1"/>
    <col min="6659" max="6659" width="13.7109375" style="291" customWidth="1"/>
    <col min="6660" max="6660" width="7.85546875" style="291" customWidth="1"/>
    <col min="6661" max="6664" width="8.7109375" style="291" customWidth="1"/>
    <col min="6665" max="6665" width="10.140625" style="291" customWidth="1"/>
    <col min="6666" max="6666" width="8.7109375" style="291" customWidth="1"/>
    <col min="6667" max="6912" width="9.140625" style="291"/>
    <col min="6913" max="6913" width="11.140625" style="291" customWidth="1"/>
    <col min="6914" max="6914" width="11.5703125" style="291" customWidth="1"/>
    <col min="6915" max="6915" width="13.7109375" style="291" customWidth="1"/>
    <col min="6916" max="6916" width="7.85546875" style="291" customWidth="1"/>
    <col min="6917" max="6920" width="8.7109375" style="291" customWidth="1"/>
    <col min="6921" max="6921" width="10.140625" style="291" customWidth="1"/>
    <col min="6922" max="6922" width="8.7109375" style="291" customWidth="1"/>
    <col min="6923" max="7168" width="9.140625" style="291"/>
    <col min="7169" max="7169" width="11.140625" style="291" customWidth="1"/>
    <col min="7170" max="7170" width="11.5703125" style="291" customWidth="1"/>
    <col min="7171" max="7171" width="13.7109375" style="291" customWidth="1"/>
    <col min="7172" max="7172" width="7.85546875" style="291" customWidth="1"/>
    <col min="7173" max="7176" width="8.7109375" style="291" customWidth="1"/>
    <col min="7177" max="7177" width="10.140625" style="291" customWidth="1"/>
    <col min="7178" max="7178" width="8.7109375" style="291" customWidth="1"/>
    <col min="7179" max="7424" width="9.140625" style="291"/>
    <col min="7425" max="7425" width="11.140625" style="291" customWidth="1"/>
    <col min="7426" max="7426" width="11.5703125" style="291" customWidth="1"/>
    <col min="7427" max="7427" width="13.7109375" style="291" customWidth="1"/>
    <col min="7428" max="7428" width="7.85546875" style="291" customWidth="1"/>
    <col min="7429" max="7432" width="8.7109375" style="291" customWidth="1"/>
    <col min="7433" max="7433" width="10.140625" style="291" customWidth="1"/>
    <col min="7434" max="7434" width="8.7109375" style="291" customWidth="1"/>
    <col min="7435" max="7680" width="9.140625" style="291"/>
    <col min="7681" max="7681" width="11.140625" style="291" customWidth="1"/>
    <col min="7682" max="7682" width="11.5703125" style="291" customWidth="1"/>
    <col min="7683" max="7683" width="13.7109375" style="291" customWidth="1"/>
    <col min="7684" max="7684" width="7.85546875" style="291" customWidth="1"/>
    <col min="7685" max="7688" width="8.7109375" style="291" customWidth="1"/>
    <col min="7689" max="7689" width="10.140625" style="291" customWidth="1"/>
    <col min="7690" max="7690" width="8.7109375" style="291" customWidth="1"/>
    <col min="7691" max="7936" width="9.140625" style="291"/>
    <col min="7937" max="7937" width="11.140625" style="291" customWidth="1"/>
    <col min="7938" max="7938" width="11.5703125" style="291" customWidth="1"/>
    <col min="7939" max="7939" width="13.7109375" style="291" customWidth="1"/>
    <col min="7940" max="7940" width="7.85546875" style="291" customWidth="1"/>
    <col min="7941" max="7944" width="8.7109375" style="291" customWidth="1"/>
    <col min="7945" max="7945" width="10.140625" style="291" customWidth="1"/>
    <col min="7946" max="7946" width="8.7109375" style="291" customWidth="1"/>
    <col min="7947" max="8192" width="9.140625" style="291"/>
    <col min="8193" max="8193" width="11.140625" style="291" customWidth="1"/>
    <col min="8194" max="8194" width="11.5703125" style="291" customWidth="1"/>
    <col min="8195" max="8195" width="13.7109375" style="291" customWidth="1"/>
    <col min="8196" max="8196" width="7.85546875" style="291" customWidth="1"/>
    <col min="8197" max="8200" width="8.7109375" style="291" customWidth="1"/>
    <col min="8201" max="8201" width="10.140625" style="291" customWidth="1"/>
    <col min="8202" max="8202" width="8.7109375" style="291" customWidth="1"/>
    <col min="8203" max="8448" width="9.140625" style="291"/>
    <col min="8449" max="8449" width="11.140625" style="291" customWidth="1"/>
    <col min="8450" max="8450" width="11.5703125" style="291" customWidth="1"/>
    <col min="8451" max="8451" width="13.7109375" style="291" customWidth="1"/>
    <col min="8452" max="8452" width="7.85546875" style="291" customWidth="1"/>
    <col min="8453" max="8456" width="8.7109375" style="291" customWidth="1"/>
    <col min="8457" max="8457" width="10.140625" style="291" customWidth="1"/>
    <col min="8458" max="8458" width="8.7109375" style="291" customWidth="1"/>
    <col min="8459" max="8704" width="9.140625" style="291"/>
    <col min="8705" max="8705" width="11.140625" style="291" customWidth="1"/>
    <col min="8706" max="8706" width="11.5703125" style="291" customWidth="1"/>
    <col min="8707" max="8707" width="13.7109375" style="291" customWidth="1"/>
    <col min="8708" max="8708" width="7.85546875" style="291" customWidth="1"/>
    <col min="8709" max="8712" width="8.7109375" style="291" customWidth="1"/>
    <col min="8713" max="8713" width="10.140625" style="291" customWidth="1"/>
    <col min="8714" max="8714" width="8.7109375" style="291" customWidth="1"/>
    <col min="8715" max="8960" width="9.140625" style="291"/>
    <col min="8961" max="8961" width="11.140625" style="291" customWidth="1"/>
    <col min="8962" max="8962" width="11.5703125" style="291" customWidth="1"/>
    <col min="8963" max="8963" width="13.7109375" style="291" customWidth="1"/>
    <col min="8964" max="8964" width="7.85546875" style="291" customWidth="1"/>
    <col min="8965" max="8968" width="8.7109375" style="291" customWidth="1"/>
    <col min="8969" max="8969" width="10.140625" style="291" customWidth="1"/>
    <col min="8970" max="8970" width="8.7109375" style="291" customWidth="1"/>
    <col min="8971" max="9216" width="9.140625" style="291"/>
    <col min="9217" max="9217" width="11.140625" style="291" customWidth="1"/>
    <col min="9218" max="9218" width="11.5703125" style="291" customWidth="1"/>
    <col min="9219" max="9219" width="13.7109375" style="291" customWidth="1"/>
    <col min="9220" max="9220" width="7.85546875" style="291" customWidth="1"/>
    <col min="9221" max="9224" width="8.7109375" style="291" customWidth="1"/>
    <col min="9225" max="9225" width="10.140625" style="291" customWidth="1"/>
    <col min="9226" max="9226" width="8.7109375" style="291" customWidth="1"/>
    <col min="9227" max="9472" width="9.140625" style="291"/>
    <col min="9473" max="9473" width="11.140625" style="291" customWidth="1"/>
    <col min="9474" max="9474" width="11.5703125" style="291" customWidth="1"/>
    <col min="9475" max="9475" width="13.7109375" style="291" customWidth="1"/>
    <col min="9476" max="9476" width="7.85546875" style="291" customWidth="1"/>
    <col min="9477" max="9480" width="8.7109375" style="291" customWidth="1"/>
    <col min="9481" max="9481" width="10.140625" style="291" customWidth="1"/>
    <col min="9482" max="9482" width="8.7109375" style="291" customWidth="1"/>
    <col min="9483" max="9728" width="9.140625" style="291"/>
    <col min="9729" max="9729" width="11.140625" style="291" customWidth="1"/>
    <col min="9730" max="9730" width="11.5703125" style="291" customWidth="1"/>
    <col min="9731" max="9731" width="13.7109375" style="291" customWidth="1"/>
    <col min="9732" max="9732" width="7.85546875" style="291" customWidth="1"/>
    <col min="9733" max="9736" width="8.7109375" style="291" customWidth="1"/>
    <col min="9737" max="9737" width="10.140625" style="291" customWidth="1"/>
    <col min="9738" max="9738" width="8.7109375" style="291" customWidth="1"/>
    <col min="9739" max="9984" width="9.140625" style="291"/>
    <col min="9985" max="9985" width="11.140625" style="291" customWidth="1"/>
    <col min="9986" max="9986" width="11.5703125" style="291" customWidth="1"/>
    <col min="9987" max="9987" width="13.7109375" style="291" customWidth="1"/>
    <col min="9988" max="9988" width="7.85546875" style="291" customWidth="1"/>
    <col min="9989" max="9992" width="8.7109375" style="291" customWidth="1"/>
    <col min="9993" max="9993" width="10.140625" style="291" customWidth="1"/>
    <col min="9994" max="9994" width="8.7109375" style="291" customWidth="1"/>
    <col min="9995" max="10240" width="9.140625" style="291"/>
    <col min="10241" max="10241" width="11.140625" style="291" customWidth="1"/>
    <col min="10242" max="10242" width="11.5703125" style="291" customWidth="1"/>
    <col min="10243" max="10243" width="13.7109375" style="291" customWidth="1"/>
    <col min="10244" max="10244" width="7.85546875" style="291" customWidth="1"/>
    <col min="10245" max="10248" width="8.7109375" style="291" customWidth="1"/>
    <col min="10249" max="10249" width="10.140625" style="291" customWidth="1"/>
    <col min="10250" max="10250" width="8.7109375" style="291" customWidth="1"/>
    <col min="10251" max="10496" width="9.140625" style="291"/>
    <col min="10497" max="10497" width="11.140625" style="291" customWidth="1"/>
    <col min="10498" max="10498" width="11.5703125" style="291" customWidth="1"/>
    <col min="10499" max="10499" width="13.7109375" style="291" customWidth="1"/>
    <col min="10500" max="10500" width="7.85546875" style="291" customWidth="1"/>
    <col min="10501" max="10504" width="8.7109375" style="291" customWidth="1"/>
    <col min="10505" max="10505" width="10.140625" style="291" customWidth="1"/>
    <col min="10506" max="10506" width="8.7109375" style="291" customWidth="1"/>
    <col min="10507" max="10752" width="9.140625" style="291"/>
    <col min="10753" max="10753" width="11.140625" style="291" customWidth="1"/>
    <col min="10754" max="10754" width="11.5703125" style="291" customWidth="1"/>
    <col min="10755" max="10755" width="13.7109375" style="291" customWidth="1"/>
    <col min="10756" max="10756" width="7.85546875" style="291" customWidth="1"/>
    <col min="10757" max="10760" width="8.7109375" style="291" customWidth="1"/>
    <col min="10761" max="10761" width="10.140625" style="291" customWidth="1"/>
    <col min="10762" max="10762" width="8.7109375" style="291" customWidth="1"/>
    <col min="10763" max="11008" width="9.140625" style="291"/>
    <col min="11009" max="11009" width="11.140625" style="291" customWidth="1"/>
    <col min="11010" max="11010" width="11.5703125" style="291" customWidth="1"/>
    <col min="11011" max="11011" width="13.7109375" style="291" customWidth="1"/>
    <col min="11012" max="11012" width="7.85546875" style="291" customWidth="1"/>
    <col min="11013" max="11016" width="8.7109375" style="291" customWidth="1"/>
    <col min="11017" max="11017" width="10.140625" style="291" customWidth="1"/>
    <col min="11018" max="11018" width="8.7109375" style="291" customWidth="1"/>
    <col min="11019" max="11264" width="9.140625" style="291"/>
    <col min="11265" max="11265" width="11.140625" style="291" customWidth="1"/>
    <col min="11266" max="11266" width="11.5703125" style="291" customWidth="1"/>
    <col min="11267" max="11267" width="13.7109375" style="291" customWidth="1"/>
    <col min="11268" max="11268" width="7.85546875" style="291" customWidth="1"/>
    <col min="11269" max="11272" width="8.7109375" style="291" customWidth="1"/>
    <col min="11273" max="11273" width="10.140625" style="291" customWidth="1"/>
    <col min="11274" max="11274" width="8.7109375" style="291" customWidth="1"/>
    <col min="11275" max="11520" width="9.140625" style="291"/>
    <col min="11521" max="11521" width="11.140625" style="291" customWidth="1"/>
    <col min="11522" max="11522" width="11.5703125" style="291" customWidth="1"/>
    <col min="11523" max="11523" width="13.7109375" style="291" customWidth="1"/>
    <col min="11524" max="11524" width="7.85546875" style="291" customWidth="1"/>
    <col min="11525" max="11528" width="8.7109375" style="291" customWidth="1"/>
    <col min="11529" max="11529" width="10.140625" style="291" customWidth="1"/>
    <col min="11530" max="11530" width="8.7109375" style="291" customWidth="1"/>
    <col min="11531" max="11776" width="9.140625" style="291"/>
    <col min="11777" max="11777" width="11.140625" style="291" customWidth="1"/>
    <col min="11778" max="11778" width="11.5703125" style="291" customWidth="1"/>
    <col min="11779" max="11779" width="13.7109375" style="291" customWidth="1"/>
    <col min="11780" max="11780" width="7.85546875" style="291" customWidth="1"/>
    <col min="11781" max="11784" width="8.7109375" style="291" customWidth="1"/>
    <col min="11785" max="11785" width="10.140625" style="291" customWidth="1"/>
    <col min="11786" max="11786" width="8.7109375" style="291" customWidth="1"/>
    <col min="11787" max="12032" width="9.140625" style="291"/>
    <col min="12033" max="12033" width="11.140625" style="291" customWidth="1"/>
    <col min="12034" max="12034" width="11.5703125" style="291" customWidth="1"/>
    <col min="12035" max="12035" width="13.7109375" style="291" customWidth="1"/>
    <col min="12036" max="12036" width="7.85546875" style="291" customWidth="1"/>
    <col min="12037" max="12040" width="8.7109375" style="291" customWidth="1"/>
    <col min="12041" max="12041" width="10.140625" style="291" customWidth="1"/>
    <col min="12042" max="12042" width="8.7109375" style="291" customWidth="1"/>
    <col min="12043" max="12288" width="9.140625" style="291"/>
    <col min="12289" max="12289" width="11.140625" style="291" customWidth="1"/>
    <col min="12290" max="12290" width="11.5703125" style="291" customWidth="1"/>
    <col min="12291" max="12291" width="13.7109375" style="291" customWidth="1"/>
    <col min="12292" max="12292" width="7.85546875" style="291" customWidth="1"/>
    <col min="12293" max="12296" width="8.7109375" style="291" customWidth="1"/>
    <col min="12297" max="12297" width="10.140625" style="291" customWidth="1"/>
    <col min="12298" max="12298" width="8.7109375" style="291" customWidth="1"/>
    <col min="12299" max="12544" width="9.140625" style="291"/>
    <col min="12545" max="12545" width="11.140625" style="291" customWidth="1"/>
    <col min="12546" max="12546" width="11.5703125" style="291" customWidth="1"/>
    <col min="12547" max="12547" width="13.7109375" style="291" customWidth="1"/>
    <col min="12548" max="12548" width="7.85546875" style="291" customWidth="1"/>
    <col min="12549" max="12552" width="8.7109375" style="291" customWidth="1"/>
    <col min="12553" max="12553" width="10.140625" style="291" customWidth="1"/>
    <col min="12554" max="12554" width="8.7109375" style="291" customWidth="1"/>
    <col min="12555" max="12800" width="9.140625" style="291"/>
    <col min="12801" max="12801" width="11.140625" style="291" customWidth="1"/>
    <col min="12802" max="12802" width="11.5703125" style="291" customWidth="1"/>
    <col min="12803" max="12803" width="13.7109375" style="291" customWidth="1"/>
    <col min="12804" max="12804" width="7.85546875" style="291" customWidth="1"/>
    <col min="12805" max="12808" width="8.7109375" style="291" customWidth="1"/>
    <col min="12809" max="12809" width="10.140625" style="291" customWidth="1"/>
    <col min="12810" max="12810" width="8.7109375" style="291" customWidth="1"/>
    <col min="12811" max="13056" width="9.140625" style="291"/>
    <col min="13057" max="13057" width="11.140625" style="291" customWidth="1"/>
    <col min="13058" max="13058" width="11.5703125" style="291" customWidth="1"/>
    <col min="13059" max="13059" width="13.7109375" style="291" customWidth="1"/>
    <col min="13060" max="13060" width="7.85546875" style="291" customWidth="1"/>
    <col min="13061" max="13064" width="8.7109375" style="291" customWidth="1"/>
    <col min="13065" max="13065" width="10.140625" style="291" customWidth="1"/>
    <col min="13066" max="13066" width="8.7109375" style="291" customWidth="1"/>
    <col min="13067" max="13312" width="9.140625" style="291"/>
    <col min="13313" max="13313" width="11.140625" style="291" customWidth="1"/>
    <col min="13314" max="13314" width="11.5703125" style="291" customWidth="1"/>
    <col min="13315" max="13315" width="13.7109375" style="291" customWidth="1"/>
    <col min="13316" max="13316" width="7.85546875" style="291" customWidth="1"/>
    <col min="13317" max="13320" width="8.7109375" style="291" customWidth="1"/>
    <col min="13321" max="13321" width="10.140625" style="291" customWidth="1"/>
    <col min="13322" max="13322" width="8.7109375" style="291" customWidth="1"/>
    <col min="13323" max="13568" width="9.140625" style="291"/>
    <col min="13569" max="13569" width="11.140625" style="291" customWidth="1"/>
    <col min="13570" max="13570" width="11.5703125" style="291" customWidth="1"/>
    <col min="13571" max="13571" width="13.7109375" style="291" customWidth="1"/>
    <col min="13572" max="13572" width="7.85546875" style="291" customWidth="1"/>
    <col min="13573" max="13576" width="8.7109375" style="291" customWidth="1"/>
    <col min="13577" max="13577" width="10.140625" style="291" customWidth="1"/>
    <col min="13578" max="13578" width="8.7109375" style="291" customWidth="1"/>
    <col min="13579" max="13824" width="9.140625" style="291"/>
    <col min="13825" max="13825" width="11.140625" style="291" customWidth="1"/>
    <col min="13826" max="13826" width="11.5703125" style="291" customWidth="1"/>
    <col min="13827" max="13827" width="13.7109375" style="291" customWidth="1"/>
    <col min="13828" max="13828" width="7.85546875" style="291" customWidth="1"/>
    <col min="13829" max="13832" width="8.7109375" style="291" customWidth="1"/>
    <col min="13833" max="13833" width="10.140625" style="291" customWidth="1"/>
    <col min="13834" max="13834" width="8.7109375" style="291" customWidth="1"/>
    <col min="13835" max="14080" width="9.140625" style="291"/>
    <col min="14081" max="14081" width="11.140625" style="291" customWidth="1"/>
    <col min="14082" max="14082" width="11.5703125" style="291" customWidth="1"/>
    <col min="14083" max="14083" width="13.7109375" style="291" customWidth="1"/>
    <col min="14084" max="14084" width="7.85546875" style="291" customWidth="1"/>
    <col min="14085" max="14088" width="8.7109375" style="291" customWidth="1"/>
    <col min="14089" max="14089" width="10.140625" style="291" customWidth="1"/>
    <col min="14090" max="14090" width="8.7109375" style="291" customWidth="1"/>
    <col min="14091" max="14336" width="9.140625" style="291"/>
    <col min="14337" max="14337" width="11.140625" style="291" customWidth="1"/>
    <col min="14338" max="14338" width="11.5703125" style="291" customWidth="1"/>
    <col min="14339" max="14339" width="13.7109375" style="291" customWidth="1"/>
    <col min="14340" max="14340" width="7.85546875" style="291" customWidth="1"/>
    <col min="14341" max="14344" width="8.7109375" style="291" customWidth="1"/>
    <col min="14345" max="14345" width="10.140625" style="291" customWidth="1"/>
    <col min="14346" max="14346" width="8.7109375" style="291" customWidth="1"/>
    <col min="14347" max="14592" width="9.140625" style="291"/>
    <col min="14593" max="14593" width="11.140625" style="291" customWidth="1"/>
    <col min="14594" max="14594" width="11.5703125" style="291" customWidth="1"/>
    <col min="14595" max="14595" width="13.7109375" style="291" customWidth="1"/>
    <col min="14596" max="14596" width="7.85546875" style="291" customWidth="1"/>
    <col min="14597" max="14600" width="8.7109375" style="291" customWidth="1"/>
    <col min="14601" max="14601" width="10.140625" style="291" customWidth="1"/>
    <col min="14602" max="14602" width="8.7109375" style="291" customWidth="1"/>
    <col min="14603" max="14848" width="9.140625" style="291"/>
    <col min="14849" max="14849" width="11.140625" style="291" customWidth="1"/>
    <col min="14850" max="14850" width="11.5703125" style="291" customWidth="1"/>
    <col min="14851" max="14851" width="13.7109375" style="291" customWidth="1"/>
    <col min="14852" max="14852" width="7.85546875" style="291" customWidth="1"/>
    <col min="14853" max="14856" width="8.7109375" style="291" customWidth="1"/>
    <col min="14857" max="14857" width="10.140625" style="291" customWidth="1"/>
    <col min="14858" max="14858" width="8.7109375" style="291" customWidth="1"/>
    <col min="14859" max="15104" width="9.140625" style="291"/>
    <col min="15105" max="15105" width="11.140625" style="291" customWidth="1"/>
    <col min="15106" max="15106" width="11.5703125" style="291" customWidth="1"/>
    <col min="15107" max="15107" width="13.7109375" style="291" customWidth="1"/>
    <col min="15108" max="15108" width="7.85546875" style="291" customWidth="1"/>
    <col min="15109" max="15112" width="8.7109375" style="291" customWidth="1"/>
    <col min="15113" max="15113" width="10.140625" style="291" customWidth="1"/>
    <col min="15114" max="15114" width="8.7109375" style="291" customWidth="1"/>
    <col min="15115" max="15360" width="9.140625" style="291"/>
    <col min="15361" max="15361" width="11.140625" style="291" customWidth="1"/>
    <col min="15362" max="15362" width="11.5703125" style="291" customWidth="1"/>
    <col min="15363" max="15363" width="13.7109375" style="291" customWidth="1"/>
    <col min="15364" max="15364" width="7.85546875" style="291" customWidth="1"/>
    <col min="15365" max="15368" width="8.7109375" style="291" customWidth="1"/>
    <col min="15369" max="15369" width="10.140625" style="291" customWidth="1"/>
    <col min="15370" max="15370" width="8.7109375" style="291" customWidth="1"/>
    <col min="15371" max="15616" width="9.140625" style="291"/>
    <col min="15617" max="15617" width="11.140625" style="291" customWidth="1"/>
    <col min="15618" max="15618" width="11.5703125" style="291" customWidth="1"/>
    <col min="15619" max="15619" width="13.7109375" style="291" customWidth="1"/>
    <col min="15620" max="15620" width="7.85546875" style="291" customWidth="1"/>
    <col min="15621" max="15624" width="8.7109375" style="291" customWidth="1"/>
    <col min="15625" max="15625" width="10.140625" style="291" customWidth="1"/>
    <col min="15626" max="15626" width="8.7109375" style="291" customWidth="1"/>
    <col min="15627" max="15872" width="9.140625" style="291"/>
    <col min="15873" max="15873" width="11.140625" style="291" customWidth="1"/>
    <col min="15874" max="15874" width="11.5703125" style="291" customWidth="1"/>
    <col min="15875" max="15875" width="13.7109375" style="291" customWidth="1"/>
    <col min="15876" max="15876" width="7.85546875" style="291" customWidth="1"/>
    <col min="15877" max="15880" width="8.7109375" style="291" customWidth="1"/>
    <col min="15881" max="15881" width="10.140625" style="291" customWidth="1"/>
    <col min="15882" max="15882" width="8.7109375" style="291" customWidth="1"/>
    <col min="15883" max="16128" width="9.140625" style="291"/>
    <col min="16129" max="16129" width="11.140625" style="291" customWidth="1"/>
    <col min="16130" max="16130" width="11.5703125" style="291" customWidth="1"/>
    <col min="16131" max="16131" width="13.7109375" style="291" customWidth="1"/>
    <col min="16132" max="16132" width="7.85546875" style="291" customWidth="1"/>
    <col min="16133" max="16136" width="8.7109375" style="291" customWidth="1"/>
    <col min="16137" max="16137" width="10.140625" style="291" customWidth="1"/>
    <col min="16138" max="16138" width="8.7109375" style="291" customWidth="1"/>
    <col min="16139" max="16384" width="9.140625" style="291"/>
  </cols>
  <sheetData>
    <row r="1" spans="1:11" x14ac:dyDescent="0.2">
      <c r="A1" s="289" t="s">
        <v>310</v>
      </c>
      <c r="B1" s="406">
        <f ca="1">+TODAY()</f>
        <v>42614</v>
      </c>
      <c r="C1" s="289"/>
      <c r="D1" s="289"/>
      <c r="E1" s="407"/>
      <c r="F1" s="407"/>
      <c r="G1" s="537" t="s">
        <v>347</v>
      </c>
      <c r="H1" s="538"/>
      <c r="I1" s="538"/>
      <c r="J1" s="408"/>
    </row>
    <row r="2" spans="1:11" ht="13.5" thickBot="1" x14ac:dyDescent="0.25">
      <c r="A2" s="300"/>
      <c r="B2" s="409"/>
      <c r="C2" s="289"/>
      <c r="D2" s="289"/>
      <c r="E2" s="407"/>
      <c r="F2" s="407"/>
      <c r="G2" s="407"/>
      <c r="H2" s="470"/>
      <c r="I2" s="471"/>
      <c r="J2" s="471"/>
    </row>
    <row r="3" spans="1:11" x14ac:dyDescent="0.2">
      <c r="A3" s="410" t="s">
        <v>342</v>
      </c>
      <c r="B3" s="411">
        <f>+'DMA-HB10A'!B3</f>
        <v>0</v>
      </c>
      <c r="C3" s="534" t="s">
        <v>311</v>
      </c>
      <c r="D3" s="528"/>
      <c r="E3" s="528"/>
      <c r="F3" s="528"/>
      <c r="G3" s="528"/>
      <c r="H3" s="412" t="s">
        <v>312</v>
      </c>
      <c r="I3" s="413"/>
      <c r="J3" s="290"/>
    </row>
    <row r="4" spans="1:11" x14ac:dyDescent="0.2">
      <c r="A4" s="414"/>
      <c r="B4" s="415"/>
      <c r="C4" s="535" t="s">
        <v>302</v>
      </c>
      <c r="D4" s="535"/>
      <c r="E4" s="535"/>
      <c r="F4" s="535"/>
      <c r="G4" s="535"/>
      <c r="H4" s="416" t="s">
        <v>213</v>
      </c>
      <c r="I4" s="417">
        <f>+'DMA-HB10A'!H4</f>
        <v>0</v>
      </c>
      <c r="J4" s="418"/>
    </row>
    <row r="5" spans="1:11" ht="13.5" thickBot="1" x14ac:dyDescent="0.25">
      <c r="A5" s="326" t="s">
        <v>47</v>
      </c>
      <c r="B5" s="325">
        <f>+'DMA-HB10A'!B5</f>
        <v>0</v>
      </c>
      <c r="C5" s="539" t="str">
        <f>'DMA-HB1'!C5</f>
        <v>2016 COST REPORT</v>
      </c>
      <c r="D5" s="528"/>
      <c r="E5" s="528"/>
      <c r="F5" s="528"/>
      <c r="G5" s="540"/>
      <c r="H5" s="293" t="s">
        <v>209</v>
      </c>
      <c r="I5" s="292">
        <f>+'DMA-HB10A'!H5</f>
        <v>0</v>
      </c>
      <c r="J5" s="418"/>
    </row>
    <row r="6" spans="1:11" x14ac:dyDescent="0.2">
      <c r="A6" s="294"/>
      <c r="B6" s="294"/>
      <c r="C6" s="533" t="s">
        <v>49</v>
      </c>
      <c r="D6" s="541"/>
      <c r="E6" s="541"/>
      <c r="F6" s="541"/>
      <c r="G6" s="541"/>
      <c r="H6" s="295"/>
      <c r="I6" s="294"/>
      <c r="J6" s="418"/>
    </row>
    <row r="7" spans="1:11" x14ac:dyDescent="0.2">
      <c r="A7" s="296"/>
      <c r="B7" s="297"/>
      <c r="C7" s="296"/>
      <c r="D7" s="419"/>
      <c r="F7" s="421"/>
      <c r="G7" s="421"/>
      <c r="H7" s="297"/>
      <c r="I7" s="297"/>
      <c r="J7" s="297"/>
    </row>
    <row r="8" spans="1:11" x14ac:dyDescent="0.2">
      <c r="A8" s="213"/>
      <c r="B8" s="213"/>
      <c r="C8" s="298"/>
      <c r="D8" s="298"/>
      <c r="E8" s="239"/>
      <c r="F8" s="239"/>
      <c r="G8" s="239"/>
      <c r="H8" s="422"/>
      <c r="I8" s="423"/>
      <c r="J8" s="424"/>
    </row>
    <row r="9" spans="1:11" x14ac:dyDescent="0.2">
      <c r="A9" s="205"/>
      <c r="B9" s="205"/>
      <c r="C9" s="299"/>
      <c r="D9" s="299"/>
      <c r="E9" s="425"/>
      <c r="F9" s="425"/>
      <c r="G9" s="425"/>
      <c r="H9" s="426"/>
      <c r="I9" s="427"/>
      <c r="J9" s="424"/>
    </row>
    <row r="10" spans="1:11" x14ac:dyDescent="0.2">
      <c r="B10" s="428"/>
      <c r="C10" s="213"/>
    </row>
    <row r="11" spans="1:11" x14ac:dyDescent="0.2">
      <c r="A11" s="430"/>
      <c r="B11" s="431"/>
      <c r="C11" s="222"/>
      <c r="D11" s="301"/>
      <c r="E11" s="306"/>
      <c r="F11" s="306"/>
      <c r="G11" s="306"/>
      <c r="H11" s="432" t="s">
        <v>313</v>
      </c>
      <c r="I11" s="433" t="s">
        <v>224</v>
      </c>
      <c r="J11" s="289"/>
      <c r="K11" s="289"/>
    </row>
    <row r="12" spans="1:11" x14ac:dyDescent="0.2">
      <c r="A12" s="430"/>
      <c r="B12" s="434"/>
      <c r="C12" s="300"/>
      <c r="D12" s="302"/>
      <c r="E12" s="435" t="s">
        <v>314</v>
      </c>
      <c r="F12" s="435" t="s">
        <v>315</v>
      </c>
      <c r="G12" s="435" t="s">
        <v>224</v>
      </c>
      <c r="H12" s="436" t="s">
        <v>316</v>
      </c>
      <c r="I12" s="437" t="s">
        <v>313</v>
      </c>
      <c r="J12" s="289"/>
      <c r="K12" s="289"/>
    </row>
    <row r="13" spans="1:11" x14ac:dyDescent="0.2">
      <c r="A13" s="438"/>
      <c r="B13" s="434"/>
      <c r="C13" s="300"/>
      <c r="D13" s="302"/>
      <c r="E13" s="435" t="s">
        <v>317</v>
      </c>
      <c r="F13" s="435" t="s">
        <v>318</v>
      </c>
      <c r="G13" s="435" t="s">
        <v>319</v>
      </c>
      <c r="H13" s="436" t="s">
        <v>318</v>
      </c>
      <c r="I13" s="437" t="s">
        <v>316</v>
      </c>
      <c r="J13" s="289"/>
      <c r="K13" s="289"/>
    </row>
    <row r="14" spans="1:11" x14ac:dyDescent="0.2">
      <c r="A14" s="430"/>
      <c r="B14" s="439"/>
      <c r="C14" s="303" t="s">
        <v>153</v>
      </c>
      <c r="D14" s="304"/>
      <c r="E14" s="440" t="s">
        <v>52</v>
      </c>
      <c r="F14" s="440" t="s">
        <v>65</v>
      </c>
      <c r="G14" s="440" t="s">
        <v>111</v>
      </c>
      <c r="H14" s="441" t="s">
        <v>112</v>
      </c>
      <c r="I14" s="442" t="s">
        <v>113</v>
      </c>
      <c r="J14" s="289"/>
      <c r="K14" s="289"/>
    </row>
    <row r="15" spans="1:11" x14ac:dyDescent="0.2">
      <c r="A15" s="430"/>
      <c r="B15" s="431"/>
      <c r="C15" s="305"/>
      <c r="D15" s="305"/>
      <c r="E15" s="443"/>
      <c r="F15" s="443"/>
      <c r="G15" s="443"/>
      <c r="H15" s="444"/>
      <c r="I15" s="445"/>
      <c r="J15" s="289"/>
      <c r="K15" s="289"/>
    </row>
    <row r="16" spans="1:11" x14ac:dyDescent="0.2">
      <c r="A16" s="438"/>
      <c r="B16" s="386" t="s">
        <v>352</v>
      </c>
      <c r="C16" s="288"/>
      <c r="D16" s="288"/>
      <c r="E16" s="443"/>
      <c r="F16" s="443"/>
      <c r="G16" s="443"/>
      <c r="H16" s="444"/>
      <c r="I16" s="445"/>
      <c r="J16" s="289"/>
      <c r="K16" s="289"/>
    </row>
    <row r="17" spans="1:12" x14ac:dyDescent="0.2">
      <c r="A17" s="430"/>
      <c r="B17" s="386"/>
      <c r="C17" s="288"/>
      <c r="D17" s="288"/>
      <c r="E17" s="306"/>
      <c r="F17" s="306"/>
      <c r="G17" s="306"/>
      <c r="H17" s="307"/>
      <c r="I17" s="308"/>
      <c r="J17" s="289"/>
      <c r="K17" s="289"/>
    </row>
    <row r="18" spans="1:12" x14ac:dyDescent="0.2">
      <c r="A18" s="430"/>
      <c r="B18" s="386" t="s">
        <v>320</v>
      </c>
      <c r="C18" s="288"/>
      <c r="D18" s="288"/>
      <c r="E18" s="461"/>
      <c r="F18" s="461"/>
      <c r="G18" s="462"/>
      <c r="H18" s="463"/>
      <c r="I18" s="464"/>
      <c r="J18" s="289"/>
      <c r="K18" s="289"/>
    </row>
    <row r="19" spans="1:12" x14ac:dyDescent="0.2">
      <c r="A19" s="438"/>
      <c r="B19" s="386"/>
      <c r="C19" s="288"/>
      <c r="D19" s="288"/>
      <c r="E19" s="306"/>
      <c r="F19" s="306"/>
      <c r="G19" s="309"/>
      <c r="H19" s="307"/>
      <c r="I19" s="308"/>
      <c r="J19" s="289"/>
      <c r="K19" s="289"/>
    </row>
    <row r="20" spans="1:12" x14ac:dyDescent="0.2">
      <c r="A20" s="438"/>
      <c r="B20" s="386" t="s">
        <v>321</v>
      </c>
      <c r="C20" s="288"/>
      <c r="D20" s="288"/>
      <c r="E20" s="461"/>
      <c r="F20" s="461"/>
      <c r="G20" s="462"/>
      <c r="H20" s="463"/>
      <c r="I20" s="464"/>
      <c r="J20" s="289"/>
      <c r="K20" s="289"/>
    </row>
    <row r="21" spans="1:12" x14ac:dyDescent="0.2">
      <c r="A21" s="430"/>
      <c r="B21" s="386"/>
      <c r="C21" s="288"/>
      <c r="D21" s="288"/>
      <c r="E21" s="306"/>
      <c r="F21" s="306"/>
      <c r="G21" s="309"/>
      <c r="H21" s="310"/>
      <c r="I21" s="308"/>
      <c r="J21" s="289"/>
      <c r="K21" s="289"/>
    </row>
    <row r="22" spans="1:12" x14ac:dyDescent="0.2">
      <c r="A22" s="446"/>
      <c r="B22" s="447" t="s">
        <v>322</v>
      </c>
      <c r="C22" s="311"/>
      <c r="D22" s="311"/>
      <c r="E22" s="461"/>
      <c r="F22" s="461"/>
      <c r="G22" s="462"/>
      <c r="H22" s="465"/>
      <c r="I22" s="464"/>
      <c r="J22" s="448"/>
      <c r="K22" s="448"/>
      <c r="L22" s="449"/>
    </row>
    <row r="23" spans="1:12" x14ac:dyDescent="0.2">
      <c r="A23" s="430"/>
      <c r="B23" s="447"/>
      <c r="C23" s="311"/>
      <c r="D23" s="311"/>
      <c r="E23" s="306"/>
      <c r="F23" s="306"/>
      <c r="G23" s="309"/>
      <c r="H23" s="310"/>
      <c r="I23" s="308"/>
      <c r="J23" s="448"/>
      <c r="K23" s="448"/>
      <c r="L23" s="449"/>
    </row>
    <row r="24" spans="1:12" x14ac:dyDescent="0.2">
      <c r="B24" s="447" t="s">
        <v>323</v>
      </c>
      <c r="C24" s="311"/>
      <c r="D24" s="311"/>
      <c r="E24" s="461"/>
      <c r="F24" s="461"/>
      <c r="G24" s="462"/>
      <c r="H24" s="465"/>
      <c r="I24" s="464"/>
      <c r="J24" s="448"/>
      <c r="K24" s="448"/>
      <c r="L24" s="449"/>
    </row>
    <row r="25" spans="1:12" x14ac:dyDescent="0.2">
      <c r="A25" s="289"/>
      <c r="B25" s="447"/>
      <c r="C25" s="311"/>
      <c r="D25" s="311"/>
      <c r="E25" s="306"/>
      <c r="F25" s="306"/>
      <c r="G25" s="309"/>
      <c r="H25" s="310"/>
      <c r="I25" s="308"/>
      <c r="J25" s="448"/>
      <c r="K25" s="448"/>
      <c r="L25" s="449"/>
    </row>
    <row r="26" spans="1:12" x14ac:dyDescent="0.2">
      <c r="A26" s="289"/>
      <c r="B26" s="447" t="s">
        <v>324</v>
      </c>
      <c r="C26" s="311"/>
      <c r="D26" s="311"/>
      <c r="E26" s="461"/>
      <c r="F26" s="461"/>
      <c r="G26" s="462"/>
      <c r="H26" s="465"/>
      <c r="I26" s="464"/>
      <c r="J26" s="448"/>
      <c r="K26" s="448"/>
      <c r="L26" s="449"/>
    </row>
    <row r="27" spans="1:12" x14ac:dyDescent="0.2">
      <c r="A27" s="289"/>
      <c r="B27" s="447"/>
      <c r="C27" s="311"/>
      <c r="D27" s="311"/>
      <c r="E27" s="312"/>
      <c r="F27" s="312"/>
      <c r="G27" s="313"/>
      <c r="H27" s="314"/>
      <c r="I27" s="315"/>
      <c r="J27" s="448"/>
      <c r="K27" s="448"/>
      <c r="L27" s="449"/>
    </row>
    <row r="28" spans="1:12" x14ac:dyDescent="0.2">
      <c r="A28" s="289"/>
      <c r="B28" s="447" t="s">
        <v>325</v>
      </c>
      <c r="C28" s="311"/>
      <c r="D28" s="311"/>
      <c r="E28" s="466"/>
      <c r="F28" s="466"/>
      <c r="G28" s="467"/>
      <c r="H28" s="468"/>
      <c r="I28" s="469"/>
      <c r="J28" s="448"/>
      <c r="K28" s="448"/>
      <c r="L28" s="449"/>
    </row>
    <row r="29" spans="1:12" x14ac:dyDescent="0.2">
      <c r="A29" s="289"/>
      <c r="B29" s="447"/>
      <c r="C29" s="311"/>
      <c r="D29" s="311"/>
      <c r="E29" s="306"/>
      <c r="F29" s="306"/>
      <c r="G29" s="309"/>
      <c r="H29" s="310"/>
      <c r="I29" s="308"/>
      <c r="J29" s="448"/>
      <c r="K29" s="448"/>
      <c r="L29" s="449"/>
    </row>
    <row r="30" spans="1:12" x14ac:dyDescent="0.2">
      <c r="A30" s="289"/>
      <c r="B30" s="447" t="s">
        <v>326</v>
      </c>
      <c r="C30" s="311"/>
      <c r="D30" s="311"/>
      <c r="E30" s="461"/>
      <c r="F30" s="461"/>
      <c r="G30" s="462"/>
      <c r="H30" s="465"/>
      <c r="I30" s="464"/>
      <c r="J30" s="448"/>
      <c r="K30" s="448"/>
      <c r="L30" s="449"/>
    </row>
    <row r="31" spans="1:12" x14ac:dyDescent="0.2">
      <c r="A31" s="289"/>
      <c r="B31" s="447"/>
      <c r="C31" s="311"/>
      <c r="D31" s="311"/>
      <c r="E31" s="312"/>
      <c r="F31" s="312"/>
      <c r="G31" s="313"/>
      <c r="H31" s="314"/>
      <c r="I31" s="315"/>
      <c r="J31" s="448"/>
      <c r="K31" s="448"/>
      <c r="L31" s="449"/>
    </row>
    <row r="32" spans="1:12" x14ac:dyDescent="0.2">
      <c r="A32" s="289"/>
      <c r="B32" s="447" t="s">
        <v>327</v>
      </c>
      <c r="C32" s="311"/>
      <c r="D32" s="311"/>
      <c r="E32" s="461"/>
      <c r="F32" s="461"/>
      <c r="G32" s="462"/>
      <c r="H32" s="465"/>
      <c r="I32" s="464"/>
      <c r="J32" s="448"/>
      <c r="K32" s="448"/>
      <c r="L32" s="449"/>
    </row>
    <row r="33" spans="1:12" x14ac:dyDescent="0.2">
      <c r="A33" s="289"/>
      <c r="B33" s="386"/>
      <c r="C33" s="288"/>
      <c r="D33" s="288"/>
      <c r="E33" s="312"/>
      <c r="F33" s="312"/>
      <c r="G33" s="313"/>
      <c r="H33" s="314"/>
      <c r="I33" s="315"/>
      <c r="J33" s="289"/>
      <c r="K33" s="289"/>
    </row>
    <row r="34" spans="1:12" x14ac:dyDescent="0.2">
      <c r="A34" s="289"/>
      <c r="B34" s="447" t="s">
        <v>328</v>
      </c>
      <c r="C34" s="311"/>
      <c r="D34" s="311"/>
      <c r="E34" s="461"/>
      <c r="F34" s="461"/>
      <c r="G34" s="462"/>
      <c r="H34" s="465"/>
      <c r="I34" s="464"/>
      <c r="J34" s="448"/>
      <c r="K34" s="448"/>
      <c r="L34" s="449"/>
    </row>
    <row r="35" spans="1:12" x14ac:dyDescent="0.2">
      <c r="A35" s="289"/>
      <c r="B35" s="386"/>
      <c r="C35" s="288"/>
      <c r="D35" s="288"/>
      <c r="E35" s="312"/>
      <c r="F35" s="312"/>
      <c r="G35" s="313"/>
      <c r="H35" s="314"/>
      <c r="I35" s="315"/>
      <c r="J35" s="289"/>
      <c r="K35" s="289"/>
    </row>
    <row r="36" spans="1:12" x14ac:dyDescent="0.2">
      <c r="A36" s="289"/>
      <c r="B36" s="447" t="s">
        <v>329</v>
      </c>
      <c r="C36" s="311"/>
      <c r="D36" s="311"/>
      <c r="E36" s="461"/>
      <c r="F36" s="461"/>
      <c r="G36" s="462"/>
      <c r="H36" s="465"/>
      <c r="I36" s="464"/>
      <c r="J36" s="448"/>
      <c r="K36" s="448"/>
      <c r="L36" s="449"/>
    </row>
    <row r="37" spans="1:12" x14ac:dyDescent="0.2">
      <c r="A37" s="289"/>
      <c r="B37" s="386"/>
      <c r="C37" s="288"/>
      <c r="D37" s="288"/>
      <c r="E37" s="312"/>
      <c r="F37" s="312"/>
      <c r="G37" s="313"/>
      <c r="H37" s="314"/>
      <c r="I37" s="315"/>
      <c r="J37" s="289"/>
      <c r="K37" s="289"/>
    </row>
    <row r="38" spans="1:12" x14ac:dyDescent="0.2">
      <c r="A38" s="289"/>
      <c r="B38" s="389" t="s">
        <v>330</v>
      </c>
      <c r="C38" s="316"/>
      <c r="D38" s="317"/>
      <c r="E38" s="461"/>
      <c r="F38" s="461"/>
      <c r="G38" s="461"/>
      <c r="H38" s="465"/>
      <c r="I38" s="464"/>
      <c r="J38" s="289"/>
      <c r="K38" s="289"/>
    </row>
    <row r="39" spans="1:12" x14ac:dyDescent="0.2">
      <c r="A39" s="289"/>
      <c r="B39" s="450"/>
      <c r="C39" s="300"/>
      <c r="D39" s="300"/>
      <c r="E39" s="451"/>
      <c r="F39" s="451"/>
      <c r="G39" s="451"/>
      <c r="H39" s="452"/>
      <c r="I39" s="453"/>
      <c r="J39" s="289"/>
      <c r="K39" s="289"/>
    </row>
    <row r="40" spans="1:12" x14ac:dyDescent="0.2">
      <c r="B40" s="288"/>
    </row>
    <row r="41" spans="1:12" x14ac:dyDescent="0.2">
      <c r="A41" s="454" t="s">
        <v>227</v>
      </c>
      <c r="B41" s="536"/>
      <c r="C41" s="536"/>
      <c r="D41" s="536"/>
      <c r="E41" s="536"/>
      <c r="F41" s="536"/>
      <c r="G41" s="536"/>
      <c r="H41" s="536"/>
      <c r="I41" s="536"/>
      <c r="J41" s="455"/>
    </row>
    <row r="42" spans="1:12" x14ac:dyDescent="0.2">
      <c r="B42" s="536"/>
      <c r="C42" s="536"/>
      <c r="D42" s="536"/>
      <c r="E42" s="536"/>
      <c r="F42" s="536"/>
      <c r="G42" s="536"/>
      <c r="H42" s="536"/>
      <c r="I42" s="536"/>
      <c r="J42" s="455"/>
    </row>
    <row r="43" spans="1:12" x14ac:dyDescent="0.2">
      <c r="B43" s="536"/>
      <c r="C43" s="536"/>
      <c r="D43" s="536"/>
      <c r="E43" s="536"/>
      <c r="F43" s="536"/>
      <c r="G43" s="536"/>
      <c r="H43" s="536"/>
      <c r="I43" s="536"/>
      <c r="J43" s="455"/>
    </row>
    <row r="44" spans="1:12" x14ac:dyDescent="0.2">
      <c r="J44" s="449"/>
    </row>
    <row r="45" spans="1:12" s="318" customFormat="1" x14ac:dyDescent="0.2">
      <c r="B45" s="318" t="s">
        <v>331</v>
      </c>
      <c r="E45" s="456"/>
      <c r="F45" s="456"/>
      <c r="G45" s="456"/>
      <c r="H45" s="457"/>
      <c r="I45" s="458"/>
    </row>
    <row r="48" spans="1:12" x14ac:dyDescent="0.2">
      <c r="A48" s="459" t="s">
        <v>333</v>
      </c>
      <c r="B48" s="460"/>
      <c r="C48" s="460"/>
      <c r="D48" s="460"/>
      <c r="E48" s="460"/>
      <c r="F48" s="460"/>
      <c r="G48" s="460"/>
      <c r="H48" s="460"/>
    </row>
    <row r="59" spans="1:1" x14ac:dyDescent="0.2">
      <c r="A59" s="319"/>
    </row>
  </sheetData>
  <sheetProtection password="C9B5" sheet="1" objects="1" scenarios="1" selectLockedCells="1"/>
  <mergeCells count="6">
    <mergeCell ref="C3:G3"/>
    <mergeCell ref="C4:G4"/>
    <mergeCell ref="B41:I43"/>
    <mergeCell ref="G1:I1"/>
    <mergeCell ref="C5:G5"/>
    <mergeCell ref="C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Zeros="0" zoomScale="75" workbookViewId="0">
      <selection activeCell="G13" sqref="G13"/>
    </sheetView>
  </sheetViews>
  <sheetFormatPr defaultRowHeight="12.75" x14ac:dyDescent="0.2"/>
  <cols>
    <col min="1" max="1" width="12.7109375" customWidth="1"/>
    <col min="2" max="2" width="12.42578125" customWidth="1"/>
    <col min="6" max="6" width="13.7109375" customWidth="1"/>
    <col min="7" max="7" width="14.140625" customWidth="1"/>
    <col min="8" max="8" width="11.5703125" customWidth="1"/>
  </cols>
  <sheetData>
    <row r="1" spans="1:8" x14ac:dyDescent="0.2">
      <c r="H1" s="139" t="s">
        <v>44</v>
      </c>
    </row>
    <row r="2" spans="1:8" x14ac:dyDescent="0.2">
      <c r="A2" s="230" t="str">
        <f>IF(FACESHEET!F1="X","RUN DATE:  "," ")</f>
        <v xml:space="preserve">RUN DATE:  </v>
      </c>
      <c r="B2" s="254">
        <f ca="1">IF(FACESHEET!F1="X",TODAY()," ")</f>
        <v>42614</v>
      </c>
    </row>
    <row r="4" spans="1:8" x14ac:dyDescent="0.2">
      <c r="A4" s="8" t="s">
        <v>214</v>
      </c>
      <c r="B4" s="249">
        <f>FACESHEET!A18</f>
        <v>0</v>
      </c>
      <c r="C4" s="73" t="s">
        <v>45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">
        <v>351</v>
      </c>
      <c r="D5" s="281"/>
      <c r="E5" s="73"/>
      <c r="F5" s="73"/>
      <c r="G5" s="6" t="s">
        <v>48</v>
      </c>
      <c r="H5" s="252">
        <f>(FACESHEET!E15)</f>
        <v>0</v>
      </c>
    </row>
    <row r="6" spans="1:8" x14ac:dyDescent="0.2">
      <c r="A6" s="197" t="s">
        <v>47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3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9" spans="1:8" x14ac:dyDescent="0.2">
      <c r="A9" s="131"/>
      <c r="B9" s="131"/>
      <c r="C9" s="131"/>
      <c r="D9" s="131"/>
      <c r="E9" s="131"/>
      <c r="F9" s="131"/>
      <c r="G9" s="131"/>
    </row>
    <row r="10" spans="1:8" x14ac:dyDescent="0.2">
      <c r="A10" s="33"/>
      <c r="B10" s="34"/>
      <c r="C10" s="34"/>
      <c r="D10" s="34"/>
      <c r="E10" s="35"/>
      <c r="F10" s="16"/>
      <c r="G10" s="5"/>
    </row>
    <row r="11" spans="1:8" x14ac:dyDescent="0.2">
      <c r="A11" s="66"/>
      <c r="B11" s="38"/>
      <c r="C11" s="38"/>
      <c r="D11" s="38"/>
      <c r="E11" s="67"/>
      <c r="F11" s="144" t="s">
        <v>51</v>
      </c>
      <c r="G11" s="145" t="s">
        <v>52</v>
      </c>
    </row>
    <row r="12" spans="1:8" x14ac:dyDescent="0.2">
      <c r="A12" s="178" t="s">
        <v>254</v>
      </c>
      <c r="B12" s="274"/>
      <c r="C12" s="274"/>
      <c r="D12" s="274"/>
      <c r="E12" s="274"/>
      <c r="F12" s="17"/>
      <c r="G12" s="23"/>
    </row>
    <row r="13" spans="1:8" x14ac:dyDescent="0.2">
      <c r="A13" s="178"/>
      <c r="F13" s="18"/>
      <c r="G13" s="125"/>
    </row>
    <row r="14" spans="1:8" x14ac:dyDescent="0.2">
      <c r="A14" s="282" t="s">
        <v>278</v>
      </c>
      <c r="B14" s="280"/>
      <c r="C14" s="280"/>
      <c r="D14" s="280"/>
      <c r="E14" s="280"/>
      <c r="F14" s="16"/>
      <c r="G14" s="17"/>
    </row>
    <row r="15" spans="1:8" x14ac:dyDescent="0.2">
      <c r="A15" s="282" t="s">
        <v>279</v>
      </c>
      <c r="B15" s="280"/>
      <c r="C15" s="280"/>
      <c r="D15" s="280"/>
      <c r="E15" s="280"/>
      <c r="F15" s="125"/>
      <c r="G15" s="20"/>
    </row>
    <row r="16" spans="1:8" x14ac:dyDescent="0.2">
      <c r="A16" s="283"/>
      <c r="B16" s="280"/>
      <c r="C16" s="280"/>
      <c r="D16" s="280"/>
      <c r="E16" s="280"/>
      <c r="F16" s="16"/>
      <c r="G16" s="20"/>
    </row>
    <row r="17" spans="1:8" x14ac:dyDescent="0.2">
      <c r="A17" s="282" t="s">
        <v>280</v>
      </c>
      <c r="B17" s="280"/>
      <c r="C17" s="280"/>
      <c r="D17" s="280"/>
      <c r="E17" s="280"/>
      <c r="F17" s="125"/>
      <c r="G17" s="20"/>
    </row>
    <row r="18" spans="1:8" x14ac:dyDescent="0.2">
      <c r="A18" s="283"/>
      <c r="B18" s="280"/>
      <c r="C18" s="280"/>
      <c r="D18" s="280"/>
      <c r="E18" s="280"/>
      <c r="F18" s="16"/>
      <c r="G18" s="20"/>
    </row>
    <row r="19" spans="1:8" x14ac:dyDescent="0.2">
      <c r="A19" s="282" t="s">
        <v>345</v>
      </c>
      <c r="B19" s="280"/>
      <c r="C19" s="280"/>
      <c r="D19" s="280"/>
      <c r="E19" s="280"/>
      <c r="F19" s="125"/>
      <c r="G19" s="20"/>
    </row>
    <row r="20" spans="1:8" x14ac:dyDescent="0.2">
      <c r="A20" s="283"/>
      <c r="B20" s="280"/>
      <c r="C20" s="280"/>
      <c r="D20" s="280"/>
      <c r="E20" s="280"/>
      <c r="F20" s="16"/>
      <c r="G20" s="20"/>
    </row>
    <row r="21" spans="1:8" x14ac:dyDescent="0.2">
      <c r="A21" s="282" t="s">
        <v>281</v>
      </c>
      <c r="B21" s="280"/>
      <c r="C21" s="280"/>
      <c r="D21" s="280"/>
      <c r="E21" s="280"/>
      <c r="F21" s="125"/>
      <c r="G21" s="20"/>
    </row>
    <row r="22" spans="1:8" x14ac:dyDescent="0.2">
      <c r="A22" s="283"/>
      <c r="B22" s="280"/>
      <c r="C22" s="280"/>
      <c r="D22" s="280"/>
      <c r="E22" s="280"/>
      <c r="F22" s="16"/>
      <c r="G22" s="20"/>
    </row>
    <row r="23" spans="1:8" x14ac:dyDescent="0.2">
      <c r="A23" s="282" t="s">
        <v>282</v>
      </c>
      <c r="B23" s="280"/>
      <c r="C23" s="280"/>
      <c r="D23" s="280"/>
      <c r="E23" s="280"/>
      <c r="F23" s="125"/>
      <c r="G23" s="20"/>
    </row>
    <row r="24" spans="1:8" x14ac:dyDescent="0.2">
      <c r="A24" s="283"/>
      <c r="B24" s="280"/>
      <c r="C24" s="280"/>
      <c r="D24" s="280"/>
      <c r="E24" s="280"/>
      <c r="F24" s="16"/>
      <c r="G24" s="20"/>
    </row>
    <row r="25" spans="1:8" x14ac:dyDescent="0.2">
      <c r="A25" s="282" t="s">
        <v>283</v>
      </c>
      <c r="B25" s="280"/>
      <c r="C25" s="280"/>
      <c r="D25" s="280"/>
      <c r="E25" s="280"/>
      <c r="F25" s="125"/>
      <c r="G25" s="20"/>
    </row>
    <row r="26" spans="1:8" x14ac:dyDescent="0.2">
      <c r="A26" s="283"/>
      <c r="B26" s="280"/>
      <c r="C26" s="280"/>
      <c r="D26" s="280"/>
      <c r="E26" s="280"/>
      <c r="F26" s="16">
        <v>0</v>
      </c>
      <c r="G26" s="20"/>
    </row>
    <row r="27" spans="1:8" x14ac:dyDescent="0.2">
      <c r="A27" s="282" t="s">
        <v>284</v>
      </c>
      <c r="B27" s="280"/>
      <c r="C27" s="280"/>
      <c r="D27" s="280"/>
      <c r="E27" s="280"/>
      <c r="F27" s="125"/>
      <c r="G27" s="18"/>
    </row>
    <row r="28" spans="1:8" x14ac:dyDescent="0.2">
      <c r="A28" s="283"/>
      <c r="B28" s="280"/>
      <c r="C28" s="280"/>
      <c r="D28" s="280"/>
      <c r="E28" s="280"/>
      <c r="G28" s="16"/>
    </row>
    <row r="29" spans="1:8" x14ac:dyDescent="0.2">
      <c r="A29" s="282" t="s">
        <v>285</v>
      </c>
      <c r="B29" s="280"/>
      <c r="C29" s="280"/>
      <c r="D29" s="280"/>
      <c r="E29" s="280"/>
      <c r="G29" s="233">
        <f>SUM(F15:F27)</f>
        <v>0</v>
      </c>
    </row>
    <row r="30" spans="1:8" x14ac:dyDescent="0.2">
      <c r="A30" s="284"/>
      <c r="G30" s="16"/>
    </row>
    <row r="31" spans="1:8" x14ac:dyDescent="0.2">
      <c r="A31" s="178" t="s">
        <v>286</v>
      </c>
      <c r="G31" s="234">
        <f>G13-G29</f>
        <v>0</v>
      </c>
      <c r="H31" s="235"/>
    </row>
    <row r="32" spans="1:8" x14ac:dyDescent="0.2">
      <c r="G32" s="1" t="s">
        <v>53</v>
      </c>
    </row>
    <row r="33" spans="1:1" x14ac:dyDescent="0.2">
      <c r="A33" s="1" t="s">
        <v>287</v>
      </c>
    </row>
    <row r="34" spans="1:1" x14ac:dyDescent="0.2">
      <c r="A34" s="1" t="s">
        <v>288</v>
      </c>
    </row>
    <row r="35" spans="1:1" x14ac:dyDescent="0.2">
      <c r="A35" s="1" t="s">
        <v>289</v>
      </c>
    </row>
    <row r="36" spans="1:1" x14ac:dyDescent="0.2">
      <c r="A36" s="1" t="s">
        <v>290</v>
      </c>
    </row>
    <row r="37" spans="1:1" x14ac:dyDescent="0.2">
      <c r="A37" s="1"/>
    </row>
    <row r="39" spans="1:1" x14ac:dyDescent="0.2">
      <c r="A39" s="1" t="s">
        <v>298</v>
      </c>
    </row>
    <row r="55" spans="1:8" x14ac:dyDescent="0.2">
      <c r="A55" s="279" t="str">
        <f>FACESHEET!A56</f>
        <v>DMA-HB RHC (01/2016)</v>
      </c>
      <c r="B55" s="280"/>
    </row>
    <row r="56" spans="1:8" x14ac:dyDescent="0.2">
      <c r="A56" s="1" t="s">
        <v>43</v>
      </c>
    </row>
    <row r="57" spans="1:8" x14ac:dyDescent="0.2">
      <c r="A57" s="198" t="s">
        <v>54</v>
      </c>
      <c r="B57" s="73"/>
      <c r="C57" s="73"/>
      <c r="D57" s="73"/>
      <c r="E57" s="198"/>
      <c r="F57" s="73"/>
      <c r="G57" s="73"/>
      <c r="H57" s="73"/>
    </row>
  </sheetData>
  <sheetProtection password="C9B5" sheet="1" objects="1" scenarios="1" selectLockedCells="1"/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showZeros="0" zoomScale="75" workbookViewId="0">
      <selection activeCell="C11" sqref="C11:L11"/>
    </sheetView>
  </sheetViews>
  <sheetFormatPr defaultRowHeight="12.75" x14ac:dyDescent="0.2"/>
  <cols>
    <col min="1" max="1" width="12.5703125" customWidth="1"/>
    <col min="2" max="2" width="12.42578125" customWidth="1"/>
    <col min="3" max="3" width="10.7109375" customWidth="1"/>
    <col min="4" max="4" width="8" customWidth="1"/>
    <col min="5" max="5" width="9.85546875" customWidth="1"/>
    <col min="6" max="6" width="15.7109375" customWidth="1"/>
    <col min="7" max="7" width="11.140625" customWidth="1"/>
    <col min="8" max="8" width="17.42578125" customWidth="1"/>
    <col min="9" max="9" width="14.7109375" customWidth="1"/>
  </cols>
  <sheetData>
    <row r="1" spans="1:8" x14ac:dyDescent="0.2">
      <c r="B1" s="255"/>
      <c r="H1" s="139" t="s">
        <v>55</v>
      </c>
    </row>
    <row r="2" spans="1:8" x14ac:dyDescent="0.2">
      <c r="A2" s="230" t="str">
        <f>'DMA-HB1'!A2</f>
        <v xml:space="preserve">RUN DATE:  </v>
      </c>
      <c r="B2" s="254">
        <f ca="1">'DMA-HB1'!B2</f>
        <v>42614</v>
      </c>
    </row>
    <row r="3" spans="1:8" ht="7.5" customHeight="1" x14ac:dyDescent="0.2">
      <c r="B3" s="255"/>
    </row>
    <row r="4" spans="1:8" x14ac:dyDescent="0.2">
      <c r="A4" s="8" t="str">
        <f>'DMA-HB1'!A4</f>
        <v>NPI NO.</v>
      </c>
      <c r="B4" s="249">
        <f>FACESHEET!A18</f>
        <v>0</v>
      </c>
      <c r="C4" s="73" t="s">
        <v>56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tr">
        <f>'DMA-HB1'!C5</f>
        <v>2016 COST REPORT</v>
      </c>
      <c r="D5" s="281"/>
      <c r="E5" s="73"/>
      <c r="F5" s="73"/>
      <c r="G5" s="6" t="s">
        <v>48</v>
      </c>
      <c r="H5" s="256">
        <f>(FACESHEET!E15)</f>
        <v>0</v>
      </c>
    </row>
    <row r="6" spans="1:8" x14ac:dyDescent="0.2">
      <c r="A6" s="197" t="str">
        <f>'DMA-HB1'!A6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7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ht="7.5" customHeight="1" x14ac:dyDescent="0.2">
      <c r="F8" s="3"/>
      <c r="G8" s="3"/>
    </row>
    <row r="9" spans="1:8" ht="6.75" customHeight="1" x14ac:dyDescent="0.2">
      <c r="A9" s="131"/>
      <c r="B9" s="73"/>
      <c r="C9" s="73"/>
      <c r="D9" s="73"/>
      <c r="E9" s="73"/>
      <c r="F9" s="73"/>
      <c r="G9" s="73"/>
      <c r="H9" s="73"/>
    </row>
    <row r="10" spans="1:8" x14ac:dyDescent="0.2">
      <c r="A10" s="33"/>
      <c r="B10" s="34"/>
      <c r="C10" s="34"/>
      <c r="D10" s="34"/>
      <c r="E10" s="35"/>
      <c r="F10" s="29" t="s">
        <v>57</v>
      </c>
      <c r="G10" s="29" t="s">
        <v>58</v>
      </c>
      <c r="H10" s="29" t="s">
        <v>59</v>
      </c>
    </row>
    <row r="11" spans="1:8" x14ac:dyDescent="0.2">
      <c r="A11" s="36"/>
      <c r="B11" s="19"/>
      <c r="C11" s="19"/>
      <c r="D11" s="19"/>
      <c r="E11" s="37"/>
      <c r="F11" s="140" t="s">
        <v>60</v>
      </c>
      <c r="G11" s="140" t="s">
        <v>61</v>
      </c>
      <c r="H11" s="140" t="s">
        <v>62</v>
      </c>
    </row>
    <row r="12" spans="1:8" x14ac:dyDescent="0.2">
      <c r="A12" s="36"/>
      <c r="B12" s="19"/>
      <c r="C12" s="19"/>
      <c r="D12" s="19"/>
      <c r="E12" s="37"/>
      <c r="F12" s="143"/>
      <c r="G12" s="143" t="s">
        <v>63</v>
      </c>
      <c r="H12" s="143" t="s">
        <v>64</v>
      </c>
    </row>
    <row r="13" spans="1:8" x14ac:dyDescent="0.2">
      <c r="A13" s="66"/>
      <c r="B13" s="38"/>
      <c r="C13" s="38"/>
      <c r="D13" s="38"/>
      <c r="E13" s="67"/>
      <c r="F13" s="142" t="s">
        <v>51</v>
      </c>
      <c r="G13" s="142" t="s">
        <v>52</v>
      </c>
      <c r="H13" s="261" t="s">
        <v>65</v>
      </c>
    </row>
    <row r="14" spans="1:8" x14ac:dyDescent="0.2">
      <c r="A14" s="1" t="s">
        <v>66</v>
      </c>
      <c r="F14" s="17"/>
      <c r="G14" s="33"/>
      <c r="H14" s="20"/>
    </row>
    <row r="15" spans="1:8" x14ac:dyDescent="0.2">
      <c r="A15" s="141" t="s">
        <v>252</v>
      </c>
      <c r="B15" s="1"/>
      <c r="C15" s="274"/>
      <c r="D15" s="274"/>
      <c r="F15" s="18"/>
      <c r="G15" s="163"/>
      <c r="H15" s="18"/>
    </row>
    <row r="16" spans="1:8" ht="9.9499999999999993" customHeight="1" x14ac:dyDescent="0.2">
      <c r="A16" s="139"/>
      <c r="B16" s="1"/>
      <c r="F16" s="10"/>
      <c r="G16" s="164"/>
      <c r="H16" s="13"/>
    </row>
    <row r="17" spans="1:8" ht="15.95" customHeight="1" x14ac:dyDescent="0.2">
      <c r="A17" s="141" t="s">
        <v>249</v>
      </c>
      <c r="B17" s="1"/>
      <c r="C17" s="274"/>
      <c r="D17" s="274"/>
      <c r="E17" s="274"/>
      <c r="F17" s="232"/>
      <c r="G17" s="231" t="str">
        <f t="shared" ref="G17:G29" si="0">RATIO</f>
        <v/>
      </c>
      <c r="H17" s="149" t="str">
        <f t="shared" ref="H17:H37" si="1">IF(F17=0,"",F17*G17)</f>
        <v/>
      </c>
    </row>
    <row r="18" spans="1:8" ht="15.95" customHeight="1" x14ac:dyDescent="0.2">
      <c r="A18" s="141" t="s">
        <v>250</v>
      </c>
      <c r="B18" s="1"/>
      <c r="C18" s="274"/>
      <c r="D18" s="274"/>
      <c r="E18" s="274"/>
      <c r="F18" s="232"/>
      <c r="G18" s="231" t="str">
        <f t="shared" si="0"/>
        <v/>
      </c>
      <c r="H18" s="149" t="str">
        <f t="shared" si="1"/>
        <v/>
      </c>
    </row>
    <row r="19" spans="1:8" ht="15.95" customHeight="1" x14ac:dyDescent="0.2">
      <c r="A19" s="1" t="s">
        <v>232</v>
      </c>
      <c r="B19" s="1"/>
      <c r="C19" s="273"/>
      <c r="D19" s="273"/>
      <c r="E19" s="274"/>
      <c r="F19" s="232"/>
      <c r="G19" s="231" t="str">
        <f t="shared" si="0"/>
        <v/>
      </c>
      <c r="H19" s="149" t="str">
        <f t="shared" si="1"/>
        <v/>
      </c>
    </row>
    <row r="20" spans="1:8" ht="15.95" customHeight="1" x14ac:dyDescent="0.2">
      <c r="A20" s="1" t="s">
        <v>241</v>
      </c>
      <c r="B20" s="1"/>
      <c r="C20" s="273"/>
      <c r="D20" s="273"/>
      <c r="E20" s="274"/>
      <c r="F20" s="232"/>
      <c r="G20" s="231" t="str">
        <f t="shared" si="0"/>
        <v/>
      </c>
      <c r="H20" s="149" t="str">
        <f t="shared" si="1"/>
        <v/>
      </c>
    </row>
    <row r="21" spans="1:8" ht="15.95" customHeight="1" x14ac:dyDescent="0.2">
      <c r="A21" s="1" t="s">
        <v>233</v>
      </c>
      <c r="B21" s="1"/>
      <c r="C21" s="273"/>
      <c r="D21" s="273"/>
      <c r="E21" s="274"/>
      <c r="F21" s="232"/>
      <c r="G21" s="231" t="str">
        <f t="shared" si="0"/>
        <v/>
      </c>
      <c r="H21" s="149" t="str">
        <f t="shared" si="1"/>
        <v/>
      </c>
    </row>
    <row r="22" spans="1:8" ht="15.95" customHeight="1" x14ac:dyDescent="0.2">
      <c r="A22" s="1" t="s">
        <v>234</v>
      </c>
      <c r="B22" s="1"/>
      <c r="C22" s="273"/>
      <c r="D22" s="273"/>
      <c r="E22" s="274"/>
      <c r="F22" s="232"/>
      <c r="G22" s="231" t="str">
        <f t="shared" si="0"/>
        <v/>
      </c>
      <c r="H22" s="149" t="str">
        <f t="shared" si="1"/>
        <v/>
      </c>
    </row>
    <row r="23" spans="1:8" ht="15.95" customHeight="1" x14ac:dyDescent="0.2">
      <c r="A23" s="1" t="s">
        <v>235</v>
      </c>
      <c r="B23" s="1"/>
      <c r="C23" s="273"/>
      <c r="D23" s="273"/>
      <c r="E23" s="274"/>
      <c r="F23" s="232"/>
      <c r="G23" s="231" t="str">
        <f t="shared" si="0"/>
        <v/>
      </c>
      <c r="H23" s="149" t="str">
        <f t="shared" si="1"/>
        <v/>
      </c>
    </row>
    <row r="24" spans="1:8" ht="15.95" customHeight="1" x14ac:dyDescent="0.2">
      <c r="A24" s="1" t="s">
        <v>236</v>
      </c>
      <c r="B24" s="1"/>
      <c r="C24" s="273"/>
      <c r="D24" s="273"/>
      <c r="E24" s="274"/>
      <c r="F24" s="232"/>
      <c r="G24" s="231" t="str">
        <f t="shared" si="0"/>
        <v/>
      </c>
      <c r="H24" s="149" t="str">
        <f t="shared" si="1"/>
        <v/>
      </c>
    </row>
    <row r="25" spans="1:8" ht="15.95" customHeight="1" x14ac:dyDescent="0.2">
      <c r="A25" s="1" t="s">
        <v>245</v>
      </c>
      <c r="B25" s="1"/>
      <c r="C25" s="273"/>
      <c r="D25" s="273"/>
      <c r="E25" s="274"/>
      <c r="F25" s="232"/>
      <c r="G25" s="231" t="str">
        <f t="shared" si="0"/>
        <v/>
      </c>
      <c r="H25" s="149" t="str">
        <f t="shared" si="1"/>
        <v/>
      </c>
    </row>
    <row r="26" spans="1:8" ht="15.95" customHeight="1" x14ac:dyDescent="0.2">
      <c r="A26" s="1" t="s">
        <v>246</v>
      </c>
      <c r="B26" s="1"/>
      <c r="C26" s="273"/>
      <c r="D26" s="273"/>
      <c r="E26" s="274"/>
      <c r="F26" s="232"/>
      <c r="G26" s="231" t="str">
        <f t="shared" si="0"/>
        <v/>
      </c>
      <c r="H26" s="149" t="str">
        <f t="shared" si="1"/>
        <v/>
      </c>
    </row>
    <row r="27" spans="1:8" ht="15.95" customHeight="1" x14ac:dyDescent="0.2">
      <c r="A27" s="1" t="s">
        <v>240</v>
      </c>
      <c r="B27" s="1"/>
      <c r="C27" s="273"/>
      <c r="D27" s="273"/>
      <c r="E27" s="274"/>
      <c r="F27" s="232"/>
      <c r="G27" s="231" t="str">
        <f t="shared" si="0"/>
        <v/>
      </c>
      <c r="H27" s="149" t="str">
        <f t="shared" si="1"/>
        <v/>
      </c>
    </row>
    <row r="28" spans="1:8" ht="15.95" customHeight="1" x14ac:dyDescent="0.2">
      <c r="A28" s="1" t="s">
        <v>244</v>
      </c>
      <c r="B28" s="1"/>
      <c r="C28" s="273"/>
      <c r="D28" s="273"/>
      <c r="E28" s="274"/>
      <c r="F28" s="232"/>
      <c r="G28" s="231" t="str">
        <f t="shared" si="0"/>
        <v/>
      </c>
      <c r="H28" s="149" t="str">
        <f t="shared" si="1"/>
        <v/>
      </c>
    </row>
    <row r="29" spans="1:8" ht="15.95" customHeight="1" x14ac:dyDescent="0.2">
      <c r="A29" s="1" t="s">
        <v>253</v>
      </c>
      <c r="B29" s="1"/>
      <c r="C29" s="273"/>
      <c r="D29" s="273"/>
      <c r="E29" s="274"/>
      <c r="F29" s="275"/>
      <c r="G29" s="231" t="str">
        <f t="shared" si="0"/>
        <v/>
      </c>
      <c r="H29" s="149" t="str">
        <f t="shared" si="1"/>
        <v/>
      </c>
    </row>
    <row r="30" spans="1:8" ht="15.95" customHeight="1" x14ac:dyDescent="0.2">
      <c r="A30" s="1" t="s">
        <v>237</v>
      </c>
      <c r="B30" s="1"/>
      <c r="C30" s="273"/>
      <c r="D30" s="273"/>
      <c r="E30" s="274"/>
      <c r="F30" s="232">
        <v>0</v>
      </c>
      <c r="G30" s="231">
        <v>0</v>
      </c>
      <c r="H30" s="149" t="str">
        <f t="shared" si="1"/>
        <v/>
      </c>
    </row>
    <row r="31" spans="1:8" ht="15.95" customHeight="1" x14ac:dyDescent="0.2">
      <c r="A31" s="1" t="s">
        <v>238</v>
      </c>
      <c r="B31" s="1"/>
      <c r="C31" s="273"/>
      <c r="D31" s="273"/>
      <c r="E31" s="274"/>
      <c r="F31" s="232"/>
      <c r="G31" s="231" t="str">
        <f t="shared" ref="G31:G37" si="2">RATIO</f>
        <v/>
      </c>
      <c r="H31" s="149" t="str">
        <f t="shared" si="1"/>
        <v/>
      </c>
    </row>
    <row r="32" spans="1:8" ht="15.95" customHeight="1" x14ac:dyDescent="0.2">
      <c r="A32" s="1" t="s">
        <v>239</v>
      </c>
      <c r="B32" s="1"/>
      <c r="C32" s="273"/>
      <c r="D32" s="273"/>
      <c r="E32" s="274"/>
      <c r="F32" s="232"/>
      <c r="G32" s="231" t="str">
        <f t="shared" si="2"/>
        <v/>
      </c>
      <c r="H32" s="149" t="str">
        <f t="shared" si="1"/>
        <v/>
      </c>
    </row>
    <row r="33" spans="1:8" ht="15.95" customHeight="1" x14ac:dyDescent="0.2">
      <c r="A33" s="1" t="s">
        <v>242</v>
      </c>
      <c r="B33" s="1"/>
      <c r="C33" s="273"/>
      <c r="D33" s="273"/>
      <c r="E33" s="274"/>
      <c r="F33" s="275"/>
      <c r="G33" s="231" t="str">
        <f t="shared" si="2"/>
        <v/>
      </c>
      <c r="H33" s="149" t="str">
        <f t="shared" si="1"/>
        <v/>
      </c>
    </row>
    <row r="34" spans="1:8" ht="15.95" customHeight="1" x14ac:dyDescent="0.2">
      <c r="A34" s="1" t="s">
        <v>251</v>
      </c>
      <c r="B34" s="1"/>
      <c r="C34" s="273"/>
      <c r="D34" s="273"/>
      <c r="E34" s="274"/>
      <c r="F34" s="275"/>
      <c r="G34" s="231" t="str">
        <f t="shared" si="2"/>
        <v/>
      </c>
      <c r="H34" s="149" t="str">
        <f t="shared" si="1"/>
        <v/>
      </c>
    </row>
    <row r="35" spans="1:8" ht="15.95" customHeight="1" x14ac:dyDescent="0.2">
      <c r="A35" s="1" t="s">
        <v>247</v>
      </c>
      <c r="B35" s="1"/>
      <c r="C35" s="273"/>
      <c r="D35" s="273"/>
      <c r="E35" s="274"/>
      <c r="F35" s="232"/>
      <c r="G35" s="231" t="str">
        <f t="shared" si="2"/>
        <v/>
      </c>
      <c r="H35" s="149" t="str">
        <f t="shared" si="1"/>
        <v/>
      </c>
    </row>
    <row r="36" spans="1:8" ht="15.95" customHeight="1" x14ac:dyDescent="0.2">
      <c r="A36" s="1" t="s">
        <v>248</v>
      </c>
      <c r="B36" s="1"/>
      <c r="C36" s="273"/>
      <c r="D36" s="273"/>
      <c r="E36" s="274"/>
      <c r="F36" s="232"/>
      <c r="G36" s="231" t="str">
        <f t="shared" si="2"/>
        <v/>
      </c>
      <c r="H36" s="149" t="str">
        <f t="shared" si="1"/>
        <v/>
      </c>
    </row>
    <row r="37" spans="1:8" ht="15.95" customHeight="1" x14ac:dyDescent="0.2">
      <c r="A37" s="1" t="s">
        <v>243</v>
      </c>
      <c r="B37" s="1"/>
      <c r="C37" s="273"/>
      <c r="D37" s="273"/>
      <c r="E37" s="274"/>
      <c r="F37" s="232">
        <v>0</v>
      </c>
      <c r="G37" s="231" t="str">
        <f t="shared" si="2"/>
        <v/>
      </c>
      <c r="H37" s="149" t="str">
        <f t="shared" si="1"/>
        <v/>
      </c>
    </row>
    <row r="38" spans="1:8" ht="9.9499999999999993" customHeight="1" x14ac:dyDescent="0.2">
      <c r="A38" s="1"/>
      <c r="B38" s="1"/>
      <c r="C38" s="1"/>
      <c r="D38" s="1"/>
      <c r="F38" s="10"/>
      <c r="G38" s="165"/>
      <c r="H38" s="11"/>
    </row>
    <row r="39" spans="1:8" x14ac:dyDescent="0.2">
      <c r="A39" s="1" t="s">
        <v>67</v>
      </c>
      <c r="F39" s="160">
        <f>SUM(F17:F37)</f>
        <v>0</v>
      </c>
      <c r="G39" s="166"/>
      <c r="H39" s="160">
        <f>SUM(H17:H37)</f>
        <v>0</v>
      </c>
    </row>
    <row r="40" spans="1:8" ht="12.75" customHeight="1" x14ac:dyDescent="0.2">
      <c r="F40" s="10"/>
      <c r="H40" s="139" t="s">
        <v>68</v>
      </c>
    </row>
    <row r="41" spans="1:8" ht="12.75" customHeight="1" x14ac:dyDescent="0.2">
      <c r="A41" s="1" t="s">
        <v>69</v>
      </c>
      <c r="B41" s="1"/>
      <c r="C41" s="1"/>
      <c r="D41" s="2"/>
      <c r="F41" s="13"/>
    </row>
    <row r="42" spans="1:8" ht="12.75" customHeight="1" x14ac:dyDescent="0.2">
      <c r="A42" s="1" t="s">
        <v>70</v>
      </c>
      <c r="B42" s="1"/>
      <c r="C42" s="1"/>
      <c r="D42" s="2"/>
      <c r="F42" s="13"/>
    </row>
    <row r="43" spans="1:8" ht="15.95" customHeight="1" x14ac:dyDescent="0.2">
      <c r="A43" s="1" t="s">
        <v>228</v>
      </c>
      <c r="B43" s="1"/>
      <c r="C43" s="1"/>
      <c r="D43" s="2"/>
      <c r="F43" s="234">
        <f>H39+F30</f>
        <v>0</v>
      </c>
    </row>
    <row r="44" spans="1:8" ht="12.75" customHeight="1" x14ac:dyDescent="0.2">
      <c r="A44" s="1"/>
      <c r="B44" s="1"/>
      <c r="C44" s="1"/>
      <c r="D44" s="2"/>
      <c r="F44" s="13"/>
    </row>
    <row r="45" spans="1:8" x14ac:dyDescent="0.2">
      <c r="A45" s="1" t="s">
        <v>71</v>
      </c>
      <c r="B45" s="1"/>
      <c r="C45" s="1"/>
      <c r="D45" s="2"/>
      <c r="F45" s="13"/>
    </row>
    <row r="46" spans="1:8" x14ac:dyDescent="0.2">
      <c r="A46" s="1" t="s">
        <v>72</v>
      </c>
      <c r="B46" s="1"/>
      <c r="C46" s="1"/>
      <c r="D46" s="2"/>
      <c r="F46" s="234">
        <f>F39-F43</f>
        <v>0</v>
      </c>
      <c r="G46" s="1" t="s">
        <v>73</v>
      </c>
    </row>
    <row r="47" spans="1:8" x14ac:dyDescent="0.2">
      <c r="A47" s="1"/>
      <c r="B47" s="1"/>
      <c r="C47" s="1"/>
      <c r="D47" s="2"/>
      <c r="F47" s="10"/>
    </row>
    <row r="48" spans="1:8" x14ac:dyDescent="0.2">
      <c r="A48" s="1" t="s">
        <v>74</v>
      </c>
      <c r="D48" s="2"/>
      <c r="F48" s="13"/>
    </row>
    <row r="49" spans="1:8" x14ac:dyDescent="0.2">
      <c r="A49" s="1" t="s">
        <v>229</v>
      </c>
      <c r="D49" s="2"/>
      <c r="F49" s="236" t="str">
        <f>IF('DMA-HB1'!G13=0,"",'DMA-HB1'!G31/('DMA-HB1'!G13))</f>
        <v/>
      </c>
      <c r="G49" s="1" t="s">
        <v>75</v>
      </c>
    </row>
    <row r="51" spans="1:8" x14ac:dyDescent="0.2">
      <c r="A51" t="s">
        <v>76</v>
      </c>
    </row>
    <row r="53" spans="1:8" x14ac:dyDescent="0.2">
      <c r="A53" s="1" t="str">
        <f>FACESHEET!A56</f>
        <v>DMA-HB RHC (01/2016)</v>
      </c>
      <c r="B53" s="22"/>
    </row>
    <row r="54" spans="1:8" x14ac:dyDescent="0.2">
      <c r="A54" s="1" t="s">
        <v>43</v>
      </c>
    </row>
    <row r="55" spans="1:8" x14ac:dyDescent="0.2">
      <c r="A55" s="73" t="s">
        <v>77</v>
      </c>
      <c r="B55" s="73"/>
      <c r="C55" s="73"/>
      <c r="D55" s="73"/>
      <c r="E55" s="198"/>
      <c r="F55" s="73"/>
      <c r="G55" s="73"/>
      <c r="H55" s="73"/>
    </row>
  </sheetData>
  <sheetProtection password="C9B5" sheet="1" objects="1" scenarios="1" selectLockedCells="1"/>
  <phoneticPr fontId="11" type="noConversion"/>
  <conditionalFormatting sqref="F49">
    <cfRule type="cellIs" dxfId="0" priority="1" stopIfTrue="1" operator="equal">
      <formula>0</formula>
    </cfRule>
  </conditionalFormatting>
  <printOptions gridLinesSet="0"/>
  <pageMargins left="0.75" right="0.25" top="0.5" bottom="0.5" header="0.25" footer="0.2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showZeros="0" zoomScale="75" workbookViewId="0">
      <selection activeCell="H18" sqref="H18"/>
    </sheetView>
  </sheetViews>
  <sheetFormatPr defaultRowHeight="12.75" x14ac:dyDescent="0.2"/>
  <cols>
    <col min="1" max="1" width="19.140625" customWidth="1"/>
    <col min="2" max="2" width="7" customWidth="1"/>
    <col min="4" max="4" width="8" customWidth="1"/>
    <col min="5" max="5" width="17.140625" customWidth="1"/>
    <col min="6" max="6" width="11.5703125" customWidth="1"/>
    <col min="7" max="7" width="11.7109375" customWidth="1"/>
    <col min="8" max="8" width="15.7109375" customWidth="1"/>
  </cols>
  <sheetData>
    <row r="1" spans="1:8" x14ac:dyDescent="0.2">
      <c r="H1" s="139" t="s">
        <v>78</v>
      </c>
    </row>
    <row r="2" spans="1:8" x14ac:dyDescent="0.2">
      <c r="A2" s="230" t="str">
        <f>'DMA-HB1'!A2</f>
        <v xml:space="preserve">RUN DATE:  </v>
      </c>
      <c r="B2" s="254">
        <f ca="1">'DMA-HB1'!B2</f>
        <v>42614</v>
      </c>
    </row>
    <row r="3" spans="1:8" x14ac:dyDescent="0.2">
      <c r="B3" s="255"/>
    </row>
    <row r="4" spans="1:8" x14ac:dyDescent="0.2">
      <c r="A4" s="8" t="str">
        <f>'DMA-HB2'!A4</f>
        <v>NPI NO.</v>
      </c>
      <c r="B4" s="249">
        <f>FACESHEET!A18</f>
        <v>0</v>
      </c>
      <c r="C4" s="73" t="s">
        <v>79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tr">
        <f>'DMA-HB1'!C5</f>
        <v>2016 COST REPORT</v>
      </c>
      <c r="D5" s="281"/>
      <c r="E5" s="281"/>
      <c r="F5" s="73"/>
      <c r="G5" s="6" t="s">
        <v>48</v>
      </c>
      <c r="H5" s="256">
        <f>(FACESHEET!E15)</f>
        <v>0</v>
      </c>
    </row>
    <row r="6" spans="1:8" x14ac:dyDescent="0.2">
      <c r="A6" s="197" t="str">
        <f>'DMA-HB2'!A6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7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x14ac:dyDescent="0.2">
      <c r="F8" s="3"/>
      <c r="G8" s="3"/>
    </row>
    <row r="9" spans="1:8" x14ac:dyDescent="0.2">
      <c r="A9" s="131"/>
      <c r="B9" s="73"/>
      <c r="C9" s="73"/>
      <c r="D9" s="73"/>
      <c r="E9" s="73"/>
      <c r="F9" s="73"/>
      <c r="G9" s="73"/>
      <c r="H9" s="73"/>
    </row>
    <row r="10" spans="1:8" x14ac:dyDescent="0.2">
      <c r="A10" s="33"/>
      <c r="B10" s="34"/>
      <c r="C10" s="34"/>
      <c r="D10" s="34"/>
      <c r="E10" s="34"/>
      <c r="F10" s="34"/>
      <c r="G10" s="35"/>
      <c r="H10" s="181" t="s">
        <v>80</v>
      </c>
    </row>
    <row r="11" spans="1:8" x14ac:dyDescent="0.2">
      <c r="A11" s="66"/>
      <c r="B11" s="38"/>
      <c r="C11" s="38"/>
      <c r="D11" s="38"/>
      <c r="E11" s="38"/>
      <c r="F11" s="38"/>
      <c r="G11" s="67"/>
      <c r="H11" s="285">
        <f>(FACESHEET!D6)</f>
        <v>2016</v>
      </c>
    </row>
    <row r="12" spans="1:8" x14ac:dyDescent="0.2">
      <c r="A12" s="1" t="s">
        <v>81</v>
      </c>
      <c r="H12" s="150"/>
    </row>
    <row r="13" spans="1:8" x14ac:dyDescent="0.2">
      <c r="A13" s="139" t="s">
        <v>82</v>
      </c>
      <c r="B13" s="1" t="s">
        <v>83</v>
      </c>
      <c r="H13" s="160">
        <f>+'DMA-HB1'!G31</f>
        <v>0</v>
      </c>
    </row>
    <row r="14" spans="1:8" x14ac:dyDescent="0.2">
      <c r="A14" s="139"/>
      <c r="B14" s="1"/>
      <c r="H14" s="150"/>
    </row>
    <row r="15" spans="1:8" ht="12.75" customHeight="1" x14ac:dyDescent="0.2">
      <c r="A15" s="139" t="s">
        <v>84</v>
      </c>
      <c r="B15" s="1" t="s">
        <v>85</v>
      </c>
      <c r="H15" s="160">
        <f>+'DMA-HB2'!H39</f>
        <v>0</v>
      </c>
    </row>
    <row r="16" spans="1:8" ht="24.95" customHeight="1" x14ac:dyDescent="0.2">
      <c r="A16" s="139" t="s">
        <v>86</v>
      </c>
      <c r="B16" s="1" t="s">
        <v>87</v>
      </c>
      <c r="H16" s="162">
        <f>H13+H15</f>
        <v>0</v>
      </c>
    </row>
    <row r="17" spans="1:8" x14ac:dyDescent="0.2">
      <c r="H17" s="10"/>
    </row>
    <row r="18" spans="1:8" x14ac:dyDescent="0.2">
      <c r="A18" s="1" t="s">
        <v>88</v>
      </c>
      <c r="H18" s="167"/>
    </row>
    <row r="19" spans="1:8" x14ac:dyDescent="0.2">
      <c r="H19" s="10"/>
    </row>
    <row r="20" spans="1:8" x14ac:dyDescent="0.2">
      <c r="A20" s="1" t="s">
        <v>89</v>
      </c>
      <c r="H20" s="12" t="str">
        <f>IF(ISERROR(H16/H18)," ",H16/H18)</f>
        <v xml:space="preserve"> </v>
      </c>
    </row>
    <row r="21" spans="1:8" x14ac:dyDescent="0.2">
      <c r="A21" s="1"/>
      <c r="F21" s="182">
        <f>H11-1</f>
        <v>2015</v>
      </c>
      <c r="G21" s="182">
        <f>H11</f>
        <v>2016</v>
      </c>
      <c r="H21" s="152" t="s">
        <v>90</v>
      </c>
    </row>
    <row r="22" spans="1:8" x14ac:dyDescent="0.2">
      <c r="A22" s="1"/>
      <c r="F22" s="30"/>
      <c r="G22" s="30"/>
      <c r="H22" s="157"/>
    </row>
    <row r="23" spans="1:8" x14ac:dyDescent="0.2">
      <c r="A23" s="1"/>
      <c r="F23" s="151">
        <v>-1</v>
      </c>
      <c r="G23" s="151">
        <v>-2</v>
      </c>
      <c r="H23" s="151">
        <v>-3</v>
      </c>
    </row>
    <row r="24" spans="1:8" x14ac:dyDescent="0.2">
      <c r="A24" s="1"/>
      <c r="F24" s="153"/>
      <c r="G24" s="154"/>
      <c r="H24" s="155"/>
    </row>
    <row r="25" spans="1:8" x14ac:dyDescent="0.2">
      <c r="A25" s="1" t="s">
        <v>91</v>
      </c>
      <c r="F25" s="168"/>
      <c r="G25" s="169"/>
      <c r="H25" s="156"/>
    </row>
    <row r="26" spans="1:8" x14ac:dyDescent="0.2">
      <c r="A26" s="1"/>
      <c r="F26" s="153"/>
      <c r="G26" s="154"/>
      <c r="H26" s="156"/>
    </row>
    <row r="27" spans="1:8" x14ac:dyDescent="0.2">
      <c r="A27" s="1" t="s">
        <v>92</v>
      </c>
      <c r="F27" s="187">
        <f>IF(H20&gt;F25,F25,H20)</f>
        <v>0</v>
      </c>
      <c r="G27" s="187">
        <f>IF(H20&gt;G25,G25,H20)</f>
        <v>0</v>
      </c>
      <c r="H27" s="64"/>
    </row>
    <row r="28" spans="1:8" x14ac:dyDescent="0.2">
      <c r="A28" s="1"/>
      <c r="F28" s="16"/>
      <c r="G28" s="16"/>
      <c r="H28" s="46"/>
    </row>
    <row r="29" spans="1:8" x14ac:dyDescent="0.2">
      <c r="A29" s="1" t="s">
        <v>93</v>
      </c>
      <c r="F29" s="21"/>
      <c r="G29" s="27"/>
      <c r="H29" s="53"/>
    </row>
    <row r="30" spans="1:8" x14ac:dyDescent="0.2">
      <c r="A30" s="1" t="s">
        <v>255</v>
      </c>
      <c r="F30" s="167"/>
      <c r="G30" s="167"/>
      <c r="H30" s="160">
        <f>F30+G30</f>
        <v>0</v>
      </c>
    </row>
    <row r="31" spans="1:8" x14ac:dyDescent="0.2">
      <c r="A31" s="1"/>
      <c r="F31" s="83"/>
      <c r="G31" s="16"/>
      <c r="H31" s="13"/>
    </row>
    <row r="32" spans="1:8" x14ac:dyDescent="0.2">
      <c r="A32" s="1"/>
      <c r="F32" s="27"/>
      <c r="G32" s="21"/>
      <c r="H32" s="13"/>
    </row>
    <row r="33" spans="1:8" x14ac:dyDescent="0.2">
      <c r="A33" s="1" t="s">
        <v>94</v>
      </c>
      <c r="F33" s="161">
        <f>IF(ISERROR(F27*F30)," ",ROUND(F27*F30,0))</f>
        <v>0</v>
      </c>
      <c r="G33" s="161">
        <f>IF(ISERROR(G27*G30)," ",ROUND(G27*G30,0))</f>
        <v>0</v>
      </c>
      <c r="H33" s="160">
        <f>F33+G33</f>
        <v>0</v>
      </c>
    </row>
    <row r="52" spans="1:8" x14ac:dyDescent="0.2">
      <c r="A52" s="1" t="str">
        <f>FACESHEET!A56</f>
        <v>DMA-HB RHC (01/2016)</v>
      </c>
      <c r="B52" s="280"/>
    </row>
    <row r="53" spans="1:8" x14ac:dyDescent="0.2">
      <c r="A53" s="1" t="str">
        <f>FACESHEET!A57</f>
        <v>Audit Section</v>
      </c>
    </row>
    <row r="54" spans="1:8" x14ac:dyDescent="0.2">
      <c r="A54" s="73" t="s">
        <v>95</v>
      </c>
      <c r="B54" s="73"/>
      <c r="C54" s="73"/>
      <c r="D54" s="73"/>
      <c r="E54" s="198"/>
      <c r="F54" s="73"/>
      <c r="G54" s="73"/>
      <c r="H54" s="73"/>
    </row>
  </sheetData>
  <sheetProtection password="C9B5" sheet="1" objects="1" scenarios="1" selectLockedCells="1"/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showZeros="0" zoomScale="75" zoomScaleNormal="75" workbookViewId="0">
      <selection activeCell="G19" sqref="G19"/>
    </sheetView>
  </sheetViews>
  <sheetFormatPr defaultRowHeight="12.75" x14ac:dyDescent="0.2"/>
  <cols>
    <col min="1" max="3" width="11.7109375" customWidth="1"/>
    <col min="4" max="4" width="10.42578125" customWidth="1"/>
    <col min="5" max="6" width="12.7109375" style="40" customWidth="1"/>
    <col min="7" max="7" width="14.140625" style="40" customWidth="1"/>
    <col min="8" max="8" width="16.7109375" style="59" customWidth="1"/>
  </cols>
  <sheetData>
    <row r="1" spans="1:8" x14ac:dyDescent="0.2">
      <c r="H1" s="170" t="s">
        <v>96</v>
      </c>
    </row>
    <row r="2" spans="1:8" x14ac:dyDescent="0.2">
      <c r="A2" s="230" t="str">
        <f>'DMA-HB1'!A2</f>
        <v xml:space="preserve">RUN DATE:  </v>
      </c>
      <c r="B2" s="254">
        <f ca="1">'DMA-HB1'!B2</f>
        <v>42614</v>
      </c>
    </row>
    <row r="3" spans="1:8" x14ac:dyDescent="0.2">
      <c r="B3" s="255"/>
    </row>
    <row r="4" spans="1:8" x14ac:dyDescent="0.2">
      <c r="A4" s="8" t="str">
        <f>'DMA-HB3'!A4</f>
        <v>NPI NO.</v>
      </c>
      <c r="B4" s="249">
        <f>FACESHEET!A18</f>
        <v>0</v>
      </c>
      <c r="C4" s="73" t="s">
        <v>97</v>
      </c>
      <c r="D4" s="73"/>
      <c r="E4" s="158"/>
      <c r="F4" s="73"/>
      <c r="G4" s="50" t="s">
        <v>46</v>
      </c>
      <c r="H4" s="58"/>
    </row>
    <row r="5" spans="1:8" x14ac:dyDescent="0.2">
      <c r="A5" s="6"/>
      <c r="B5" s="250"/>
      <c r="C5" s="73" t="str">
        <f>'DMA-HB1'!C5</f>
        <v>2016 COST REPORT</v>
      </c>
      <c r="D5" s="281"/>
      <c r="E5" s="158"/>
      <c r="F5" s="73"/>
      <c r="G5" s="51" t="s">
        <v>48</v>
      </c>
      <c r="H5" s="252">
        <f>(FACESHEET!E15)</f>
        <v>0</v>
      </c>
    </row>
    <row r="6" spans="1:8" x14ac:dyDescent="0.2">
      <c r="A6" s="197" t="str">
        <f>'DMA-HB3'!A6</f>
        <v>PROVIDER NO.</v>
      </c>
      <c r="B6" s="251">
        <f>FACESHEET!D18</f>
        <v>0</v>
      </c>
      <c r="C6" s="73" t="s">
        <v>49</v>
      </c>
      <c r="D6" s="73"/>
      <c r="E6" s="158"/>
      <c r="F6" s="73"/>
      <c r="G6" s="52" t="s">
        <v>50</v>
      </c>
      <c r="H6" s="253">
        <f>(FACESHEET!H15)</f>
        <v>0</v>
      </c>
    </row>
    <row r="7" spans="1:8" x14ac:dyDescent="0.2">
      <c r="A7" s="15"/>
      <c r="B7" s="15"/>
      <c r="C7" s="15"/>
      <c r="D7" s="15"/>
      <c r="E7" s="41"/>
      <c r="F7" s="41"/>
      <c r="G7" s="41"/>
      <c r="H7" s="56"/>
    </row>
    <row r="9" spans="1:8" x14ac:dyDescent="0.2">
      <c r="A9" s="131"/>
      <c r="B9" s="131"/>
      <c r="C9" s="131"/>
      <c r="D9" s="131"/>
      <c r="E9" s="132"/>
      <c r="F9" s="132"/>
      <c r="G9" s="132"/>
      <c r="H9" s="138"/>
    </row>
    <row r="10" spans="1:8" x14ac:dyDescent="0.2">
      <c r="A10" s="33"/>
      <c r="B10" s="34"/>
      <c r="C10" s="35"/>
      <c r="D10" s="29" t="s">
        <v>60</v>
      </c>
      <c r="E10" s="42" t="s">
        <v>98</v>
      </c>
      <c r="F10" s="42" t="s">
        <v>57</v>
      </c>
      <c r="G10" s="42" t="s">
        <v>57</v>
      </c>
      <c r="H10" s="60" t="s">
        <v>99</v>
      </c>
    </row>
    <row r="11" spans="1:8" x14ac:dyDescent="0.2">
      <c r="A11" s="36"/>
      <c r="B11" s="19"/>
      <c r="C11" s="37"/>
      <c r="D11" s="21"/>
      <c r="E11" s="43" t="s">
        <v>100</v>
      </c>
      <c r="F11" s="44" t="s">
        <v>60</v>
      </c>
      <c r="G11" s="44" t="s">
        <v>101</v>
      </c>
      <c r="H11" s="61" t="s">
        <v>102</v>
      </c>
    </row>
    <row r="12" spans="1:8" x14ac:dyDescent="0.2">
      <c r="A12" s="66"/>
      <c r="B12" s="38"/>
      <c r="C12" s="67"/>
      <c r="D12" s="30" t="s">
        <v>103</v>
      </c>
      <c r="E12" s="44" t="s">
        <v>104</v>
      </c>
      <c r="G12" s="44" t="s">
        <v>105</v>
      </c>
      <c r="H12" s="13"/>
    </row>
    <row r="13" spans="1:8" x14ac:dyDescent="0.2">
      <c r="A13" s="27"/>
      <c r="B13" s="3"/>
      <c r="C13" s="28"/>
      <c r="D13" s="21"/>
      <c r="E13" s="44" t="s">
        <v>106</v>
      </c>
      <c r="F13" s="43" t="s">
        <v>107</v>
      </c>
      <c r="G13" s="44" t="s">
        <v>108</v>
      </c>
      <c r="H13" s="65" t="s">
        <v>109</v>
      </c>
    </row>
    <row r="14" spans="1:8" x14ac:dyDescent="0.2">
      <c r="A14" s="27"/>
      <c r="B14" s="3"/>
      <c r="C14" s="28"/>
      <c r="D14" s="21"/>
      <c r="E14" s="44" t="s">
        <v>110</v>
      </c>
      <c r="F14" s="53"/>
      <c r="G14" s="53"/>
      <c r="H14" s="13"/>
    </row>
    <row r="15" spans="1:8" x14ac:dyDescent="0.2">
      <c r="A15" s="7"/>
      <c r="B15" s="32" t="s">
        <v>51</v>
      </c>
      <c r="C15" s="9"/>
      <c r="D15" s="31" t="s">
        <v>52</v>
      </c>
      <c r="E15" s="45" t="s">
        <v>65</v>
      </c>
      <c r="F15" s="45" t="s">
        <v>111</v>
      </c>
      <c r="G15" s="45" t="s">
        <v>112</v>
      </c>
      <c r="H15" s="62" t="s">
        <v>113</v>
      </c>
    </row>
    <row r="16" spans="1:8" x14ac:dyDescent="0.2">
      <c r="D16" s="33"/>
      <c r="E16" s="48"/>
      <c r="F16" s="48"/>
      <c r="G16" s="48"/>
      <c r="H16" s="68"/>
    </row>
    <row r="17" spans="1:9" x14ac:dyDescent="0.2">
      <c r="A17" s="1" t="s">
        <v>114</v>
      </c>
      <c r="D17" s="66"/>
      <c r="E17" s="49"/>
      <c r="F17" s="49"/>
      <c r="G17" s="49"/>
      <c r="H17" s="69"/>
    </row>
    <row r="18" spans="1:9" x14ac:dyDescent="0.2">
      <c r="A18" t="s">
        <v>115</v>
      </c>
      <c r="D18" s="16"/>
      <c r="E18" s="46"/>
      <c r="F18" s="46"/>
      <c r="G18" s="46"/>
      <c r="H18" s="10"/>
    </row>
    <row r="19" spans="1:9" x14ac:dyDescent="0.2">
      <c r="A19" s="279" t="s">
        <v>116</v>
      </c>
      <c r="B19" s="280"/>
      <c r="C19" s="280"/>
      <c r="D19" s="24">
        <f>ROUND(('DMA-HB1'!F15),0)</f>
        <v>0</v>
      </c>
      <c r="E19" s="24">
        <f>ROUND((D19*D37),0)</f>
        <v>0</v>
      </c>
      <c r="F19" s="24">
        <f>(D19+E19)</f>
        <v>0</v>
      </c>
      <c r="G19" s="380"/>
      <c r="H19" s="12">
        <f>IF((G19=0),0,(F19/G19))</f>
        <v>0</v>
      </c>
      <c r="I19">
        <f>IF(G19&lt;'DMA-HB5'!D17,FALSE, )</f>
        <v>0</v>
      </c>
    </row>
    <row r="20" spans="1:9" x14ac:dyDescent="0.2">
      <c r="A20" s="280"/>
      <c r="B20" s="280"/>
      <c r="C20" s="280"/>
      <c r="D20" s="16"/>
      <c r="E20" s="46"/>
      <c r="F20" s="46"/>
      <c r="G20" s="46"/>
      <c r="H20" s="10"/>
    </row>
    <row r="21" spans="1:9" x14ac:dyDescent="0.2">
      <c r="A21" s="279" t="s">
        <v>117</v>
      </c>
      <c r="B21" s="280"/>
      <c r="C21" s="280"/>
      <c r="D21" s="24">
        <f>ROUND(('DMA-HB1'!F17),0)</f>
        <v>0</v>
      </c>
      <c r="E21" s="24">
        <f>ROUND((D21*D37),0)</f>
        <v>0</v>
      </c>
      <c r="F21" s="24">
        <f>(D21+E21)</f>
        <v>0</v>
      </c>
      <c r="G21" s="126"/>
      <c r="H21" s="12">
        <f>IF((G21=0),0,(F21/G21))</f>
        <v>0</v>
      </c>
      <c r="I21">
        <f>IF(G21&lt;'DMA-HB5'!D19,FALSE, )</f>
        <v>0</v>
      </c>
    </row>
    <row r="22" spans="1:9" x14ac:dyDescent="0.2">
      <c r="A22" s="280"/>
      <c r="B22" s="280"/>
      <c r="C22" s="280"/>
      <c r="D22" s="16"/>
      <c r="E22" s="46"/>
      <c r="F22" s="46"/>
      <c r="G22" s="46"/>
      <c r="H22" s="10"/>
    </row>
    <row r="23" spans="1:9" x14ac:dyDescent="0.2">
      <c r="A23" s="279" t="s">
        <v>291</v>
      </c>
      <c r="B23" s="280"/>
      <c r="C23" s="280"/>
      <c r="D23" s="24">
        <f>ROUND(('DMA-HB1'!F19),0)</f>
        <v>0</v>
      </c>
      <c r="E23" s="24">
        <f>ROUND((D23*D37),0)</f>
        <v>0</v>
      </c>
      <c r="F23" s="24">
        <f>(D23+E23)</f>
        <v>0</v>
      </c>
      <c r="G23" s="126"/>
      <c r="H23" s="12">
        <f>IF((G23=0),0,(F23/G23))</f>
        <v>0</v>
      </c>
      <c r="I23">
        <f>IF(G23&lt;'DMA-HB5'!D21,FALSE, )</f>
        <v>0</v>
      </c>
    </row>
    <row r="24" spans="1:9" x14ac:dyDescent="0.2">
      <c r="A24" s="279"/>
      <c r="B24" s="280"/>
      <c r="C24" s="280"/>
      <c r="D24" s="16"/>
      <c r="E24" s="46"/>
      <c r="F24" s="46"/>
      <c r="G24" s="177"/>
      <c r="H24" s="10"/>
    </row>
    <row r="25" spans="1:9" x14ac:dyDescent="0.2">
      <c r="A25" s="279" t="s">
        <v>263</v>
      </c>
      <c r="B25" s="280"/>
      <c r="C25" s="280"/>
      <c r="D25" s="24">
        <f>ROUND(('DMA-HB1'!F21),0)</f>
        <v>0</v>
      </c>
      <c r="E25" s="24">
        <f>ROUND((D25*D37),0)</f>
        <v>0</v>
      </c>
      <c r="F25" s="24">
        <f>(D25+E25)</f>
        <v>0</v>
      </c>
      <c r="G25" s="126"/>
      <c r="H25" s="12">
        <f>IF((G25=0),0,(F25/G25))</f>
        <v>0</v>
      </c>
      <c r="I25">
        <f>IF(G25&lt;'DMA-HB5'!D23,FALSE, )</f>
        <v>0</v>
      </c>
    </row>
    <row r="26" spans="1:9" x14ac:dyDescent="0.2">
      <c r="A26" s="279"/>
      <c r="B26" s="280"/>
      <c r="C26" s="280"/>
      <c r="D26" s="16"/>
      <c r="E26" s="46"/>
      <c r="F26" s="46"/>
      <c r="G26" s="46"/>
      <c r="H26" s="10"/>
    </row>
    <row r="27" spans="1:9" x14ac:dyDescent="0.2">
      <c r="A27" s="279" t="s">
        <v>264</v>
      </c>
      <c r="B27" s="280"/>
      <c r="C27" s="280"/>
      <c r="D27" s="24">
        <f>ROUND(('DMA-HB1'!F23),0)</f>
        <v>0</v>
      </c>
      <c r="E27" s="24">
        <f>ROUND((D27*D37),0)</f>
        <v>0</v>
      </c>
      <c r="F27" s="24">
        <f>(D27+E27)</f>
        <v>0</v>
      </c>
      <c r="G27" s="126"/>
      <c r="H27" s="12">
        <f>IF((G27=0),0,(F27/G27))</f>
        <v>0</v>
      </c>
      <c r="I27">
        <f>IF(G27&lt;'DMA-HB5'!D25,FALSE, )</f>
        <v>0</v>
      </c>
    </row>
    <row r="28" spans="1:9" x14ac:dyDescent="0.2">
      <c r="A28" s="279"/>
      <c r="B28" s="280"/>
      <c r="C28" s="280"/>
      <c r="D28" s="16"/>
      <c r="E28" s="46"/>
      <c r="F28" s="46"/>
      <c r="G28" s="46"/>
      <c r="H28" s="10"/>
    </row>
    <row r="29" spans="1:9" x14ac:dyDescent="0.2">
      <c r="A29" s="279" t="s">
        <v>265</v>
      </c>
      <c r="B29" s="280"/>
      <c r="C29" s="280"/>
      <c r="D29" s="24">
        <f>ROUND(('DMA-HB1'!F25),0)</f>
        <v>0</v>
      </c>
      <c r="E29" s="24">
        <f>ROUND((D29*D37),0)</f>
        <v>0</v>
      </c>
      <c r="F29" s="24">
        <f>(D29+E29)</f>
        <v>0</v>
      </c>
      <c r="G29" s="126"/>
      <c r="H29" s="12">
        <f>IF((G29=0),0,(F29/G29))</f>
        <v>0</v>
      </c>
      <c r="I29">
        <f>IF(G29&lt;'DMA-HB5'!D27,FALSE, )</f>
        <v>0</v>
      </c>
    </row>
    <row r="30" spans="1:9" x14ac:dyDescent="0.2">
      <c r="A30" s="279"/>
      <c r="B30" s="280"/>
      <c r="C30" s="280"/>
      <c r="D30" s="16"/>
      <c r="E30" s="58"/>
      <c r="F30" s="58"/>
      <c r="G30" s="46"/>
      <c r="H30" s="10"/>
    </row>
    <row r="31" spans="1:9" ht="13.5" thickBot="1" x14ac:dyDescent="0.25">
      <c r="A31" s="279" t="s">
        <v>266</v>
      </c>
      <c r="B31" s="280"/>
      <c r="C31" s="280"/>
      <c r="D31" s="237">
        <f>ROUND(('DMA-HB1'!F27),0)</f>
        <v>0</v>
      </c>
      <c r="E31" s="238">
        <f>ROUND((D31*D37),0)</f>
        <v>0</v>
      </c>
      <c r="F31" s="238">
        <f>(D31+E31)</f>
        <v>0</v>
      </c>
      <c r="G31" s="125"/>
      <c r="H31" s="12">
        <f>IF((G31=0),0,(F31/G31))</f>
        <v>0</v>
      </c>
      <c r="I31">
        <f>IF(G31&lt;'DMA-HB5'!D29,FALSE, )</f>
        <v>0</v>
      </c>
    </row>
    <row r="32" spans="1:9" ht="13.5" thickTop="1" x14ac:dyDescent="0.2">
      <c r="A32" s="279"/>
      <c r="B32" s="280"/>
      <c r="C32" s="280"/>
      <c r="D32" s="16"/>
      <c r="E32" s="47"/>
      <c r="F32" s="46"/>
      <c r="G32" s="54"/>
      <c r="H32" s="63"/>
    </row>
    <row r="33" spans="1:8" x14ac:dyDescent="0.2">
      <c r="A33" s="279" t="s">
        <v>267</v>
      </c>
      <c r="B33" s="280"/>
      <c r="C33" s="280"/>
      <c r="D33" s="24">
        <f>ROUND(('DMA-HB1'!G29),0)</f>
        <v>0</v>
      </c>
      <c r="E33" s="239">
        <f>SUM(E19:E31)</f>
        <v>0</v>
      </c>
      <c r="F33" s="240">
        <f>(D33+E33)</f>
        <v>0</v>
      </c>
      <c r="G33" s="55"/>
      <c r="H33" s="64"/>
    </row>
    <row r="34" spans="1:8" x14ac:dyDescent="0.2">
      <c r="A34" s="1"/>
      <c r="D34" s="16"/>
      <c r="E34" s="48"/>
      <c r="F34" s="54"/>
      <c r="G34" s="54"/>
      <c r="H34" s="63"/>
    </row>
    <row r="35" spans="1:8" x14ac:dyDescent="0.2">
      <c r="A35" s="1" t="s">
        <v>118</v>
      </c>
      <c r="D35" s="24">
        <f>ROUND(('DMA-HB2'!F46),0)</f>
        <v>0</v>
      </c>
      <c r="E35" s="49"/>
      <c r="F35" s="55"/>
      <c r="G35" s="55"/>
      <c r="H35" s="64"/>
    </row>
    <row r="36" spans="1:8" x14ac:dyDescent="0.2">
      <c r="A36" s="1"/>
      <c r="D36" s="16"/>
      <c r="E36" s="48"/>
      <c r="F36" s="54"/>
      <c r="G36" s="54"/>
      <c r="H36" s="63"/>
    </row>
    <row r="37" spans="1:8" x14ac:dyDescent="0.2">
      <c r="A37" s="1" t="s">
        <v>119</v>
      </c>
      <c r="D37" s="39">
        <f>IF(ISERROR(D35/D33),0,D35/D33)</f>
        <v>0</v>
      </c>
      <c r="E37" s="49"/>
      <c r="F37" s="55"/>
      <c r="G37" s="55"/>
      <c r="H37" s="64"/>
    </row>
    <row r="38" spans="1:8" x14ac:dyDescent="0.2">
      <c r="A38" s="1"/>
    </row>
    <row r="39" spans="1:8" x14ac:dyDescent="0.2">
      <c r="A39" s="1"/>
    </row>
    <row r="40" spans="1:8" x14ac:dyDescent="0.2">
      <c r="A40" s="1" t="s">
        <v>120</v>
      </c>
    </row>
    <row r="41" spans="1:8" x14ac:dyDescent="0.2">
      <c r="A41" s="1" t="s">
        <v>121</v>
      </c>
    </row>
    <row r="42" spans="1:8" x14ac:dyDescent="0.2">
      <c r="A42" s="1" t="s">
        <v>122</v>
      </c>
    </row>
    <row r="51" spans="1:8" x14ac:dyDescent="0.2">
      <c r="A51" s="1" t="str">
        <f>FACESHEET!A56</f>
        <v>DMA-HB RHC (01/2016)</v>
      </c>
      <c r="B51" s="280"/>
    </row>
    <row r="52" spans="1:8" x14ac:dyDescent="0.2">
      <c r="A52" s="1" t="s">
        <v>43</v>
      </c>
    </row>
    <row r="53" spans="1:8" x14ac:dyDescent="0.2">
      <c r="A53" s="199" t="s">
        <v>123</v>
      </c>
      <c r="B53" s="73"/>
      <c r="C53" s="73"/>
      <c r="D53" s="73"/>
      <c r="E53" s="158"/>
      <c r="F53" s="158"/>
      <c r="G53" s="158"/>
      <c r="H53" s="200"/>
    </row>
  </sheetData>
  <sheetProtection password="C9B5" sheet="1" objects="1" scenarios="1" selectLockedCells="1"/>
  <phoneticPr fontId="11" type="noConversion"/>
  <pageMargins left="0.75" right="0.25" top="0.5" bottom="0.5" header="0.25" footer="0.25"/>
  <pageSetup scale="87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showZeros="0" zoomScale="75" workbookViewId="0">
      <selection activeCell="C11" sqref="C11:L11"/>
    </sheetView>
  </sheetViews>
  <sheetFormatPr defaultRowHeight="12.75" x14ac:dyDescent="0.2"/>
  <cols>
    <col min="1" max="2" width="17.28515625" customWidth="1"/>
    <col min="3" max="3" width="14" customWidth="1"/>
    <col min="4" max="4" width="16.5703125" style="40" customWidth="1"/>
    <col min="5" max="5" width="14" style="40" customWidth="1"/>
    <col min="6" max="6" width="15.7109375" customWidth="1"/>
  </cols>
  <sheetData>
    <row r="1" spans="1:8" x14ac:dyDescent="0.2">
      <c r="E1"/>
      <c r="F1" s="170" t="s">
        <v>124</v>
      </c>
      <c r="H1" s="57"/>
    </row>
    <row r="2" spans="1:8" x14ac:dyDescent="0.2">
      <c r="A2" s="230" t="str">
        <f>'DMA-HB1'!A2</f>
        <v xml:space="preserve">RUN DATE:  </v>
      </c>
      <c r="B2" s="254">
        <f ca="1">'DMA-HB1'!B2</f>
        <v>42614</v>
      </c>
      <c r="E2"/>
      <c r="F2" s="57"/>
      <c r="H2" s="57"/>
    </row>
    <row r="3" spans="1:8" x14ac:dyDescent="0.2">
      <c r="B3" s="255"/>
      <c r="E3"/>
      <c r="F3" s="57"/>
      <c r="H3" s="57"/>
    </row>
    <row r="4" spans="1:8" x14ac:dyDescent="0.2">
      <c r="A4" s="8" t="str">
        <f>'DMA-HB4'!A4</f>
        <v>NPI NO.</v>
      </c>
      <c r="B4" s="249">
        <f>FACESHEET!A18</f>
        <v>0</v>
      </c>
      <c r="C4" s="131" t="s">
        <v>125</v>
      </c>
      <c r="D4" s="132"/>
      <c r="E4" s="50" t="s">
        <v>46</v>
      </c>
      <c r="F4" s="58"/>
      <c r="G4" s="87"/>
      <c r="H4" s="70"/>
    </row>
    <row r="5" spans="1:8" x14ac:dyDescent="0.2">
      <c r="A5" s="6"/>
      <c r="B5" s="250"/>
      <c r="C5" s="131" t="s">
        <v>126</v>
      </c>
      <c r="D5" s="132"/>
      <c r="E5" s="51" t="s">
        <v>48</v>
      </c>
      <c r="F5" s="252">
        <f>(FACESHEET!E15)</f>
        <v>0</v>
      </c>
      <c r="G5" s="88"/>
      <c r="H5" s="89"/>
    </row>
    <row r="6" spans="1:8" x14ac:dyDescent="0.2">
      <c r="A6" s="197" t="str">
        <f>'DMA-HB4'!A6</f>
        <v>PROVIDER NO.</v>
      </c>
      <c r="B6" s="251">
        <f>FACESHEET!D18</f>
        <v>0</v>
      </c>
      <c r="C6" s="286" t="str">
        <f>'DMA-HB1'!C5</f>
        <v>2016 COST REPORT</v>
      </c>
      <c r="D6" s="132"/>
      <c r="E6" s="52" t="s">
        <v>50</v>
      </c>
      <c r="F6" s="253">
        <f>(FACESHEET!H15)</f>
        <v>0</v>
      </c>
      <c r="G6" s="70"/>
      <c r="H6" s="89"/>
    </row>
    <row r="7" spans="1:8" x14ac:dyDescent="0.2">
      <c r="A7" s="3"/>
      <c r="B7" s="3"/>
      <c r="C7" s="133" t="s">
        <v>49</v>
      </c>
      <c r="D7" s="159"/>
      <c r="E7" s="70"/>
      <c r="F7" s="3"/>
    </row>
    <row r="8" spans="1:8" s="3" customFormat="1" x14ac:dyDescent="0.2">
      <c r="A8" s="15"/>
      <c r="B8" s="15"/>
      <c r="C8" s="136"/>
      <c r="D8" s="137"/>
      <c r="E8" s="41"/>
      <c r="F8" s="15"/>
    </row>
    <row r="9" spans="1:8" x14ac:dyDescent="0.2">
      <c r="A9" s="3"/>
      <c r="B9" s="3"/>
      <c r="C9" s="3"/>
      <c r="D9" s="70"/>
      <c r="E9" s="70"/>
      <c r="F9" s="3"/>
    </row>
    <row r="10" spans="1:8" x14ac:dyDescent="0.2">
      <c r="A10" s="3"/>
      <c r="B10" s="3"/>
      <c r="C10" s="3"/>
      <c r="D10" s="70"/>
      <c r="E10" s="70"/>
      <c r="F10" s="3"/>
    </row>
    <row r="11" spans="1:8" x14ac:dyDescent="0.2">
      <c r="A11" s="33"/>
      <c r="B11" s="35"/>
      <c r="C11" s="29" t="s">
        <v>60</v>
      </c>
      <c r="D11" s="42" t="s">
        <v>127</v>
      </c>
      <c r="E11" s="42" t="s">
        <v>127</v>
      </c>
    </row>
    <row r="12" spans="1:8" x14ac:dyDescent="0.2">
      <c r="A12" s="36"/>
      <c r="B12" s="37"/>
      <c r="C12" s="30" t="s">
        <v>128</v>
      </c>
      <c r="D12" s="44" t="s">
        <v>129</v>
      </c>
      <c r="E12" s="44" t="s">
        <v>60</v>
      </c>
    </row>
    <row r="13" spans="1:8" x14ac:dyDescent="0.2">
      <c r="A13" s="66"/>
      <c r="B13" s="67"/>
      <c r="C13" s="30" t="s">
        <v>130</v>
      </c>
      <c r="D13" s="44" t="s">
        <v>108</v>
      </c>
      <c r="E13" s="44" t="s">
        <v>131</v>
      </c>
    </row>
    <row r="14" spans="1:8" x14ac:dyDescent="0.2">
      <c r="A14" s="7"/>
      <c r="B14" s="91" t="s">
        <v>51</v>
      </c>
      <c r="C14" s="31" t="s">
        <v>52</v>
      </c>
      <c r="D14" s="45" t="s">
        <v>65</v>
      </c>
      <c r="E14" s="45" t="s">
        <v>111</v>
      </c>
    </row>
    <row r="15" spans="1:8" x14ac:dyDescent="0.2">
      <c r="A15" s="279" t="s">
        <v>132</v>
      </c>
      <c r="B15" s="279"/>
      <c r="C15" s="16"/>
      <c r="D15" s="46"/>
      <c r="E15" s="46"/>
    </row>
    <row r="16" spans="1:8" x14ac:dyDescent="0.2">
      <c r="A16" s="279"/>
      <c r="B16" s="279"/>
      <c r="C16" s="21"/>
      <c r="D16" s="53"/>
      <c r="E16" s="53"/>
    </row>
    <row r="17" spans="1:5" x14ac:dyDescent="0.2">
      <c r="A17" s="279" t="s">
        <v>133</v>
      </c>
      <c r="B17" s="279"/>
      <c r="C17" s="92">
        <f>ROUND('DMA-HB4'!H19,2)</f>
        <v>0</v>
      </c>
      <c r="D17" s="125"/>
      <c r="E17" s="25">
        <f>ROUND((C17*D17),0)</f>
        <v>0</v>
      </c>
    </row>
    <row r="18" spans="1:5" x14ac:dyDescent="0.2">
      <c r="A18" s="279" t="s">
        <v>134</v>
      </c>
      <c r="B18" s="279"/>
      <c r="C18" s="16"/>
      <c r="D18" s="46"/>
      <c r="E18" s="46"/>
    </row>
    <row r="19" spans="1:5" x14ac:dyDescent="0.2">
      <c r="A19" s="279" t="s">
        <v>135</v>
      </c>
      <c r="B19" s="279"/>
      <c r="C19" s="12">
        <f>ROUND('DMA-HB4'!H21,2)</f>
        <v>0</v>
      </c>
      <c r="D19" s="125"/>
      <c r="E19" s="24">
        <f>ROUND((C19*D19),0)</f>
        <v>0</v>
      </c>
    </row>
    <row r="20" spans="1:5" x14ac:dyDescent="0.2">
      <c r="A20" s="279"/>
      <c r="B20" s="279"/>
      <c r="C20" s="16"/>
      <c r="D20" s="46"/>
      <c r="E20" s="46"/>
    </row>
    <row r="21" spans="1:5" x14ac:dyDescent="0.2">
      <c r="A21" s="279" t="s">
        <v>292</v>
      </c>
      <c r="B21" s="279"/>
      <c r="C21" s="12">
        <f>ROUND('DMA-HB4'!H23,2)</f>
        <v>0</v>
      </c>
      <c r="D21" s="125"/>
      <c r="E21" s="24">
        <f>ROUND((C21*D21),0)</f>
        <v>0</v>
      </c>
    </row>
    <row r="22" spans="1:5" x14ac:dyDescent="0.2">
      <c r="A22" s="279"/>
      <c r="B22" s="279"/>
      <c r="C22" s="16"/>
      <c r="D22" s="46"/>
      <c r="E22" s="46"/>
    </row>
    <row r="23" spans="1:5" x14ac:dyDescent="0.2">
      <c r="A23" s="279" t="s">
        <v>268</v>
      </c>
      <c r="B23" s="279"/>
      <c r="C23" s="12">
        <f>ROUND('DMA-HB4'!H25,2)</f>
        <v>0</v>
      </c>
      <c r="D23" s="125"/>
      <c r="E23" s="24">
        <f>ROUND((C23*D23),0)</f>
        <v>0</v>
      </c>
    </row>
    <row r="24" spans="1:5" x14ac:dyDescent="0.2">
      <c r="A24" s="279"/>
      <c r="B24" s="279"/>
      <c r="C24" s="21"/>
      <c r="D24" s="53"/>
      <c r="E24" s="53"/>
    </row>
    <row r="25" spans="1:5" x14ac:dyDescent="0.2">
      <c r="A25" s="279" t="s">
        <v>269</v>
      </c>
      <c r="B25" s="279"/>
      <c r="C25" s="13">
        <f>ROUND('DMA-HB4'!H27,2)</f>
        <v>0</v>
      </c>
      <c r="D25" s="124"/>
      <c r="E25" s="53">
        <f>ROUND((C25*D25),0)</f>
        <v>0</v>
      </c>
    </row>
    <row r="26" spans="1:5" x14ac:dyDescent="0.2">
      <c r="A26" s="279"/>
      <c r="B26" s="279"/>
      <c r="C26" s="16"/>
      <c r="D26" s="46"/>
      <c r="E26" s="46"/>
    </row>
    <row r="27" spans="1:5" x14ac:dyDescent="0.2">
      <c r="A27" s="279" t="s">
        <v>270</v>
      </c>
      <c r="B27" s="279"/>
      <c r="C27" s="12">
        <f>ROUND('DMA-HB4'!H29,2)</f>
        <v>0</v>
      </c>
      <c r="D27" s="125"/>
      <c r="E27" s="24">
        <f>ROUND((C27*D27),0)</f>
        <v>0</v>
      </c>
    </row>
    <row r="28" spans="1:5" x14ac:dyDescent="0.2">
      <c r="A28" s="279"/>
      <c r="B28" s="279"/>
      <c r="C28" s="21"/>
      <c r="D28" s="180"/>
      <c r="E28" s="53"/>
    </row>
    <row r="29" spans="1:5" x14ac:dyDescent="0.2">
      <c r="A29" s="279" t="s">
        <v>271</v>
      </c>
      <c r="B29" s="279"/>
      <c r="C29" s="12">
        <f>ROUND('DMA-HB4'!H31,2)</f>
        <v>0</v>
      </c>
      <c r="D29" s="125"/>
      <c r="E29" s="24">
        <f>ROUND((C29*D29),0)</f>
        <v>0</v>
      </c>
    </row>
    <row r="30" spans="1:5" x14ac:dyDescent="0.2">
      <c r="A30" s="1"/>
      <c r="B30" s="1"/>
      <c r="C30" s="3"/>
      <c r="D30" s="70"/>
      <c r="E30" s="46"/>
    </row>
    <row r="31" spans="1:5" x14ac:dyDescent="0.2">
      <c r="A31" s="1" t="s">
        <v>136</v>
      </c>
      <c r="B31" s="1"/>
      <c r="C31" s="3"/>
      <c r="D31" s="70"/>
      <c r="E31" s="24">
        <f>SUM(E17:E29)</f>
        <v>0</v>
      </c>
    </row>
    <row r="32" spans="1:5" x14ac:dyDescent="0.2">
      <c r="A32" s="1"/>
      <c r="B32" s="1"/>
      <c r="C32" s="3"/>
      <c r="D32" s="70"/>
      <c r="E32" s="46"/>
    </row>
    <row r="33" spans="1:6" x14ac:dyDescent="0.2">
      <c r="A33" s="1" t="s">
        <v>137</v>
      </c>
      <c r="B33" s="1"/>
      <c r="C33" s="3"/>
      <c r="D33" s="70"/>
      <c r="E33" s="24">
        <f>IF(ISERROR(ROUND(('DMA-HB3'!H33),0))," ",ROUND(('DMA-HB3'!H33),0))</f>
        <v>0</v>
      </c>
      <c r="F33" s="113" t="s">
        <v>293</v>
      </c>
    </row>
    <row r="34" spans="1:6" x14ac:dyDescent="0.2">
      <c r="A34" s="1"/>
      <c r="B34" s="1"/>
      <c r="C34" s="3"/>
      <c r="D34" s="70"/>
      <c r="E34" s="46"/>
      <c r="F34" s="1"/>
    </row>
    <row r="35" spans="1:6" x14ac:dyDescent="0.2">
      <c r="A35" s="1" t="s">
        <v>138</v>
      </c>
      <c r="B35" s="1"/>
      <c r="C35" s="3"/>
      <c r="D35" s="70"/>
      <c r="E35" s="24">
        <f>ROUND(('DMA-HB8'!J25),0)</f>
        <v>0</v>
      </c>
      <c r="F35" s="90" t="s">
        <v>139</v>
      </c>
    </row>
    <row r="36" spans="1:6" x14ac:dyDescent="0.2">
      <c r="A36" s="1"/>
      <c r="E36" s="46"/>
      <c r="F36" s="1"/>
    </row>
    <row r="37" spans="1:6" x14ac:dyDescent="0.2">
      <c r="A37" s="130" t="s">
        <v>140</v>
      </c>
      <c r="E37" s="24">
        <f>(+E31+E33+E35)</f>
        <v>0</v>
      </c>
      <c r="F37" s="1"/>
    </row>
    <row r="38" spans="1:6" x14ac:dyDescent="0.2">
      <c r="A38" s="1"/>
      <c r="E38" s="46"/>
      <c r="F38" s="1"/>
    </row>
    <row r="39" spans="1:6" x14ac:dyDescent="0.2">
      <c r="A39" s="1" t="s">
        <v>141</v>
      </c>
      <c r="E39" s="24">
        <f>ROUND(('DMA-HB6'!D35),0)</f>
        <v>0</v>
      </c>
      <c r="F39" s="90" t="s">
        <v>142</v>
      </c>
    </row>
    <row r="40" spans="1:6" x14ac:dyDescent="0.2">
      <c r="A40" s="1"/>
      <c r="E40" s="46"/>
      <c r="F40" s="1"/>
    </row>
    <row r="41" spans="1:6" x14ac:dyDescent="0.2">
      <c r="A41" s="130" t="s">
        <v>143</v>
      </c>
      <c r="E41" s="149">
        <f>E37-E39</f>
        <v>0</v>
      </c>
      <c r="F41" s="1"/>
    </row>
    <row r="42" spans="1:6" x14ac:dyDescent="0.2">
      <c r="A42" s="1"/>
      <c r="E42" s="46"/>
      <c r="F42" s="1"/>
    </row>
    <row r="43" spans="1:6" x14ac:dyDescent="0.2">
      <c r="A43" s="1" t="s">
        <v>144</v>
      </c>
      <c r="E43" s="149">
        <f>ROUND(('DMA-HB7'!G25),0)</f>
        <v>0</v>
      </c>
      <c r="F43" s="90" t="s">
        <v>145</v>
      </c>
    </row>
    <row r="44" spans="1:6" x14ac:dyDescent="0.2">
      <c r="A44" s="1"/>
      <c r="E44" s="46"/>
      <c r="F44" s="1"/>
    </row>
    <row r="45" spans="1:6" x14ac:dyDescent="0.2">
      <c r="A45" s="130" t="s">
        <v>201</v>
      </c>
      <c r="E45" s="149">
        <f>IF(ISERROR(E41+E43)," ",(E41+E43))</f>
        <v>0</v>
      </c>
      <c r="F45" s="1"/>
    </row>
    <row r="46" spans="1:6" x14ac:dyDescent="0.2">
      <c r="A46" s="1"/>
    </row>
    <row r="48" spans="1:6" x14ac:dyDescent="0.2">
      <c r="A48" s="1"/>
    </row>
    <row r="55" spans="1:6" x14ac:dyDescent="0.2">
      <c r="A55" s="279" t="str">
        <f>FACESHEET!A56</f>
        <v>DMA-HB RHC (01/2016)</v>
      </c>
    </row>
    <row r="56" spans="1:6" x14ac:dyDescent="0.2">
      <c r="A56" s="1" t="s">
        <v>43</v>
      </c>
    </row>
    <row r="57" spans="1:6" x14ac:dyDescent="0.2">
      <c r="A57" s="199" t="s">
        <v>146</v>
      </c>
      <c r="B57" s="73"/>
      <c r="C57" s="73"/>
      <c r="D57" s="158"/>
      <c r="E57" s="158"/>
      <c r="F57" s="73"/>
    </row>
  </sheetData>
  <sheetProtection password="C9B5" sheet="1" objects="1" scenarios="1" selectLockedCells="1"/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showZeros="0" zoomScale="75" workbookViewId="0">
      <selection activeCell="C11" sqref="C11:L11"/>
    </sheetView>
  </sheetViews>
  <sheetFormatPr defaultRowHeight="12.75" x14ac:dyDescent="0.2"/>
  <cols>
    <col min="1" max="1" width="13.85546875" customWidth="1"/>
    <col min="2" max="2" width="15.7109375" customWidth="1"/>
    <col min="3" max="3" width="18.7109375" customWidth="1"/>
    <col min="4" max="4" width="18" style="40" customWidth="1"/>
    <col min="5" max="5" width="16.5703125" style="105" customWidth="1"/>
    <col min="6" max="6" width="17.42578125" customWidth="1"/>
  </cols>
  <sheetData>
    <row r="1" spans="1:6" x14ac:dyDescent="0.2">
      <c r="E1"/>
      <c r="F1" s="171" t="s">
        <v>147</v>
      </c>
    </row>
    <row r="2" spans="1:6" x14ac:dyDescent="0.2">
      <c r="A2" s="230" t="str">
        <f>'DMA-HB1'!A2</f>
        <v xml:space="preserve">RUN DATE:  </v>
      </c>
      <c r="B2" s="254">
        <f ca="1">'DMA-HB1'!B2</f>
        <v>42614</v>
      </c>
    </row>
    <row r="3" spans="1:6" x14ac:dyDescent="0.2">
      <c r="B3" s="255"/>
    </row>
    <row r="4" spans="1:6" x14ac:dyDescent="0.2">
      <c r="A4" s="8" t="str">
        <f>'DMA-HB5'!A4</f>
        <v>NPI NO.</v>
      </c>
      <c r="B4" s="249">
        <f>FACESHEET!A18</f>
        <v>0</v>
      </c>
      <c r="C4" s="131" t="s">
        <v>148</v>
      </c>
      <c r="D4" s="132"/>
      <c r="E4" s="97" t="s">
        <v>46</v>
      </c>
      <c r="F4" s="58"/>
    </row>
    <row r="5" spans="1:6" x14ac:dyDescent="0.2">
      <c r="A5" s="6"/>
      <c r="B5" s="250"/>
      <c r="C5" s="286" t="str">
        <f>'DMA-HB1'!C5</f>
        <v>2016 COST REPORT</v>
      </c>
      <c r="D5" s="132"/>
      <c r="E5" s="98" t="s">
        <v>48</v>
      </c>
      <c r="F5" s="252">
        <f>(FACESHEET!E15)</f>
        <v>0</v>
      </c>
    </row>
    <row r="6" spans="1:6" x14ac:dyDescent="0.2">
      <c r="A6" s="197" t="str">
        <f>'DMA-HB5'!A6</f>
        <v>PROVIDER NO.</v>
      </c>
      <c r="B6" s="251">
        <f>FACESHEET!D18</f>
        <v>0</v>
      </c>
      <c r="C6" s="131" t="s">
        <v>49</v>
      </c>
      <c r="D6" s="132"/>
      <c r="E6" s="99" t="s">
        <v>50</v>
      </c>
      <c r="F6" s="253">
        <f>(FACESHEET!H15)</f>
        <v>0</v>
      </c>
    </row>
    <row r="7" spans="1:6" x14ac:dyDescent="0.2">
      <c r="A7" s="15"/>
      <c r="B7" s="15"/>
      <c r="C7" s="15"/>
      <c r="D7" s="41"/>
      <c r="E7" s="100"/>
      <c r="F7" s="93"/>
    </row>
    <row r="8" spans="1:6" x14ac:dyDescent="0.2">
      <c r="A8" s="3"/>
      <c r="B8" s="3"/>
      <c r="C8" s="3"/>
      <c r="D8" s="70"/>
      <c r="E8" s="114"/>
      <c r="F8" s="89"/>
    </row>
    <row r="10" spans="1:6" x14ac:dyDescent="0.2">
      <c r="B10" s="83"/>
      <c r="C10" s="5"/>
      <c r="D10" s="42" t="s">
        <v>149</v>
      </c>
      <c r="E10" s="148" t="s">
        <v>150</v>
      </c>
    </row>
    <row r="11" spans="1:6" x14ac:dyDescent="0.2">
      <c r="B11" s="27"/>
      <c r="C11" s="28"/>
      <c r="D11" s="44" t="s">
        <v>151</v>
      </c>
      <c r="E11" s="101" t="s">
        <v>152</v>
      </c>
    </row>
    <row r="12" spans="1:6" x14ac:dyDescent="0.2">
      <c r="B12" s="27"/>
      <c r="C12" s="95"/>
      <c r="D12" s="44" t="s">
        <v>108</v>
      </c>
      <c r="E12" s="101"/>
    </row>
    <row r="13" spans="1:6" x14ac:dyDescent="0.2">
      <c r="B13" s="7"/>
      <c r="C13" s="96" t="s">
        <v>153</v>
      </c>
      <c r="D13" s="45" t="s">
        <v>52</v>
      </c>
      <c r="E13" s="102" t="s">
        <v>65</v>
      </c>
    </row>
    <row r="14" spans="1:6" x14ac:dyDescent="0.2">
      <c r="B14" s="3"/>
      <c r="C14" s="94"/>
      <c r="D14" s="106"/>
      <c r="E14" s="107"/>
    </row>
    <row r="15" spans="1:6" x14ac:dyDescent="0.2">
      <c r="A15" s="280"/>
      <c r="B15" s="279" t="s">
        <v>154</v>
      </c>
      <c r="C15" s="280"/>
      <c r="D15" s="106"/>
      <c r="E15" s="107"/>
    </row>
    <row r="16" spans="1:6" x14ac:dyDescent="0.2">
      <c r="A16" s="280"/>
      <c r="B16" s="279"/>
      <c r="C16" s="280"/>
      <c r="D16" s="46"/>
      <c r="E16" s="121"/>
    </row>
    <row r="17" spans="1:5" x14ac:dyDescent="0.2">
      <c r="A17" s="280"/>
      <c r="B17" s="279" t="s">
        <v>155</v>
      </c>
      <c r="C17" s="280"/>
      <c r="D17" s="125"/>
      <c r="E17" s="262"/>
    </row>
    <row r="18" spans="1:5" x14ac:dyDescent="0.2">
      <c r="A18" s="280"/>
      <c r="B18" s="279"/>
      <c r="C18" s="280"/>
      <c r="D18" s="46"/>
      <c r="E18" s="121"/>
    </row>
    <row r="19" spans="1:5" x14ac:dyDescent="0.2">
      <c r="A19" s="280"/>
      <c r="B19" s="279" t="s">
        <v>156</v>
      </c>
      <c r="C19" s="280"/>
      <c r="D19" s="125"/>
      <c r="E19" s="262"/>
    </row>
    <row r="20" spans="1:5" x14ac:dyDescent="0.2">
      <c r="A20" s="280"/>
      <c r="B20" s="279"/>
      <c r="C20" s="280"/>
      <c r="D20" s="46"/>
      <c r="E20" s="267"/>
    </row>
    <row r="21" spans="1:5" x14ac:dyDescent="0.2">
      <c r="A21" s="280"/>
      <c r="B21" s="279" t="s">
        <v>294</v>
      </c>
      <c r="C21" s="280"/>
      <c r="D21" s="125"/>
      <c r="E21" s="268"/>
    </row>
    <row r="22" spans="1:5" x14ac:dyDescent="0.2">
      <c r="A22" s="280"/>
      <c r="B22" s="279"/>
      <c r="C22" s="280"/>
      <c r="D22" s="53"/>
      <c r="E22" s="269"/>
    </row>
    <row r="23" spans="1:5" x14ac:dyDescent="0.2">
      <c r="A23" s="280"/>
      <c r="B23" s="279" t="s">
        <v>272</v>
      </c>
      <c r="C23" s="280"/>
      <c r="D23" s="124"/>
      <c r="E23" s="270"/>
    </row>
    <row r="24" spans="1:5" x14ac:dyDescent="0.2">
      <c r="A24" s="280"/>
      <c r="B24" s="279"/>
      <c r="C24" s="280"/>
      <c r="D24" s="46"/>
      <c r="E24" s="122"/>
    </row>
    <row r="25" spans="1:5" x14ac:dyDescent="0.2">
      <c r="A25" s="280"/>
      <c r="B25" s="279" t="s">
        <v>273</v>
      </c>
      <c r="C25" s="280"/>
      <c r="D25" s="125"/>
      <c r="E25" s="263"/>
    </row>
    <row r="26" spans="1:5" x14ac:dyDescent="0.2">
      <c r="A26" s="280"/>
      <c r="B26" s="279"/>
      <c r="C26" s="280"/>
      <c r="D26" s="53"/>
      <c r="E26" s="269"/>
    </row>
    <row r="27" spans="1:5" x14ac:dyDescent="0.2">
      <c r="A27" s="280"/>
      <c r="B27" s="279" t="s">
        <v>274</v>
      </c>
      <c r="C27" s="280"/>
      <c r="D27" s="124"/>
      <c r="E27" s="270"/>
    </row>
    <row r="28" spans="1:5" x14ac:dyDescent="0.2">
      <c r="A28" s="280"/>
      <c r="B28" s="279"/>
      <c r="C28" s="280"/>
      <c r="D28" s="46"/>
      <c r="E28" s="267"/>
    </row>
    <row r="29" spans="1:5" x14ac:dyDescent="0.2">
      <c r="A29" s="280"/>
      <c r="B29" s="279" t="s">
        <v>275</v>
      </c>
      <c r="C29" s="280"/>
      <c r="D29" s="125"/>
      <c r="E29" s="268"/>
    </row>
    <row r="30" spans="1:5" x14ac:dyDescent="0.2">
      <c r="B30" s="1"/>
      <c r="D30" s="53"/>
      <c r="E30" s="269"/>
    </row>
    <row r="31" spans="1:5" x14ac:dyDescent="0.2">
      <c r="B31" s="1" t="s">
        <v>157</v>
      </c>
      <c r="D31" s="124"/>
      <c r="E31" s="270"/>
    </row>
    <row r="32" spans="1:5" x14ac:dyDescent="0.2">
      <c r="B32" s="1"/>
      <c r="D32" s="46"/>
      <c r="E32" s="267"/>
    </row>
    <row r="33" spans="1:7" x14ac:dyDescent="0.2">
      <c r="B33" s="1" t="s">
        <v>202</v>
      </c>
      <c r="D33" s="125"/>
      <c r="E33" s="268"/>
    </row>
    <row r="34" spans="1:7" x14ac:dyDescent="0.2">
      <c r="B34" s="1"/>
      <c r="D34" s="129"/>
      <c r="E34" s="103"/>
      <c r="F34" s="90"/>
    </row>
    <row r="35" spans="1:7" x14ac:dyDescent="0.2">
      <c r="B35" s="1" t="s">
        <v>158</v>
      </c>
      <c r="D35" s="25">
        <f>SUM(D17:D33)</f>
        <v>0</v>
      </c>
      <c r="E35" s="104"/>
      <c r="F35" s="130" t="s">
        <v>159</v>
      </c>
    </row>
    <row r="36" spans="1:7" x14ac:dyDescent="0.2">
      <c r="B36" s="1"/>
      <c r="D36" s="127"/>
      <c r="E36" s="128"/>
      <c r="F36" s="90"/>
    </row>
    <row r="37" spans="1:7" x14ac:dyDescent="0.2">
      <c r="B37" s="1"/>
    </row>
    <row r="38" spans="1:7" x14ac:dyDescent="0.2">
      <c r="A38" s="147" t="s">
        <v>160</v>
      </c>
      <c r="B38" s="2" t="s">
        <v>161</v>
      </c>
      <c r="C38" s="2"/>
      <c r="D38" s="146"/>
    </row>
    <row r="39" spans="1:7" x14ac:dyDescent="0.2">
      <c r="A39" s="2"/>
      <c r="B39" s="2"/>
      <c r="C39" s="2" t="s">
        <v>162</v>
      </c>
      <c r="D39" s="146"/>
    </row>
    <row r="40" spans="1:7" x14ac:dyDescent="0.2">
      <c r="A40" s="2"/>
      <c r="B40" s="2"/>
      <c r="C40" s="2" t="s">
        <v>163</v>
      </c>
      <c r="D40" s="146"/>
    </row>
    <row r="41" spans="1:7" x14ac:dyDescent="0.2">
      <c r="A41" s="2"/>
      <c r="B41" s="2"/>
      <c r="C41" s="2" t="s">
        <v>164</v>
      </c>
      <c r="D41" s="146"/>
    </row>
    <row r="42" spans="1:7" x14ac:dyDescent="0.2">
      <c r="A42" s="2"/>
      <c r="B42" s="2"/>
      <c r="C42" s="2"/>
      <c r="D42" s="146"/>
    </row>
    <row r="43" spans="1:7" x14ac:dyDescent="0.2">
      <c r="A43" s="147" t="s">
        <v>160</v>
      </c>
      <c r="B43" s="2" t="s">
        <v>165</v>
      </c>
      <c r="C43" s="2" t="s">
        <v>166</v>
      </c>
      <c r="D43" s="146"/>
    </row>
    <row r="44" spans="1:7" x14ac:dyDescent="0.2">
      <c r="A44" s="2"/>
      <c r="B44" s="2"/>
      <c r="D44" s="146"/>
    </row>
    <row r="45" spans="1:7" x14ac:dyDescent="0.2">
      <c r="B45" s="1"/>
    </row>
    <row r="46" spans="1:7" x14ac:dyDescent="0.2">
      <c r="B46" s="1"/>
    </row>
    <row r="47" spans="1:7" x14ac:dyDescent="0.2">
      <c r="A47" s="255" t="s">
        <v>227</v>
      </c>
      <c r="B47" s="514"/>
      <c r="C47" s="514"/>
      <c r="D47" s="514"/>
      <c r="E47" s="514"/>
      <c r="F47" s="514"/>
      <c r="G47" s="260"/>
    </row>
    <row r="48" spans="1:7" x14ac:dyDescent="0.2">
      <c r="B48" s="514"/>
      <c r="C48" s="514"/>
      <c r="D48" s="514"/>
      <c r="E48" s="514"/>
      <c r="F48" s="514"/>
      <c r="G48" s="260"/>
    </row>
    <row r="57" spans="1:6" x14ac:dyDescent="0.2">
      <c r="A57" s="279" t="str">
        <f>FACESHEET!A56</f>
        <v>DMA-HB RHC (01/2016)</v>
      </c>
    </row>
    <row r="58" spans="1:6" x14ac:dyDescent="0.2">
      <c r="A58" s="1" t="s">
        <v>43</v>
      </c>
    </row>
    <row r="59" spans="1:6" x14ac:dyDescent="0.2">
      <c r="A59" s="199" t="s">
        <v>219</v>
      </c>
      <c r="B59" s="73"/>
      <c r="C59" s="73"/>
      <c r="D59" s="158"/>
      <c r="E59" s="201"/>
      <c r="F59" s="73"/>
    </row>
  </sheetData>
  <sheetProtection password="C9B5" sheet="1" objects="1" scenarios="1" selectLockedCells="1"/>
  <mergeCells count="1">
    <mergeCell ref="B47:F48"/>
  </mergeCells>
  <phoneticPr fontId="11" type="noConversion"/>
  <pageMargins left="0.75" right="0.25" top="0.5" bottom="0.5" header="0.25" footer="0.25"/>
  <pageSetup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Zeros="0" zoomScale="75" workbookViewId="0">
      <selection activeCell="C11" sqref="C11:L11"/>
    </sheetView>
  </sheetViews>
  <sheetFormatPr defaultRowHeight="12.75" x14ac:dyDescent="0.2"/>
  <cols>
    <col min="1" max="1" width="12" customWidth="1"/>
    <col min="2" max="2" width="11.42578125" customWidth="1"/>
    <col min="4" max="4" width="7.42578125" customWidth="1"/>
    <col min="7" max="7" width="15" style="40" customWidth="1"/>
    <col min="8" max="8" width="13.85546875" style="172" customWidth="1"/>
  </cols>
  <sheetData>
    <row r="1" spans="1:8" x14ac:dyDescent="0.2">
      <c r="H1" s="174" t="s">
        <v>167</v>
      </c>
    </row>
    <row r="2" spans="1:8" x14ac:dyDescent="0.2">
      <c r="A2" s="230" t="str">
        <f>'DMA-HB1'!A2</f>
        <v xml:space="preserve">RUN DATE:  </v>
      </c>
      <c r="B2" s="254">
        <f ca="1">'DMA-HB1'!B2</f>
        <v>42614</v>
      </c>
    </row>
    <row r="3" spans="1:8" x14ac:dyDescent="0.2">
      <c r="B3" s="255"/>
    </row>
    <row r="4" spans="1:8" x14ac:dyDescent="0.2">
      <c r="A4" s="8" t="str">
        <f>'DMA-HB6'!A4</f>
        <v>NPI NO.</v>
      </c>
      <c r="B4" s="249">
        <f>FACESHEET!A18</f>
        <v>0</v>
      </c>
      <c r="C4" s="131" t="s">
        <v>168</v>
      </c>
      <c r="D4" s="131"/>
      <c r="E4" s="131"/>
      <c r="F4" s="73"/>
      <c r="G4" s="97" t="s">
        <v>46</v>
      </c>
      <c r="H4" s="175"/>
    </row>
    <row r="5" spans="1:8" x14ac:dyDescent="0.2">
      <c r="A5" s="6"/>
      <c r="B5" s="250"/>
      <c r="C5" s="131" t="str">
        <f>'DMA-HB1'!C5</f>
        <v>2016 COST REPORT</v>
      </c>
      <c r="D5" s="286"/>
      <c r="E5" s="131"/>
      <c r="F5" s="73"/>
      <c r="G5" s="98" t="s">
        <v>48</v>
      </c>
      <c r="H5" s="258">
        <f>(FACESHEET!E15)</f>
        <v>0</v>
      </c>
    </row>
    <row r="6" spans="1:8" x14ac:dyDescent="0.2">
      <c r="A6" s="197" t="str">
        <f>'DMA-HB6'!A6</f>
        <v>PROVIDER NO.</v>
      </c>
      <c r="B6" s="251">
        <f>FACESHEET!D18</f>
        <v>0</v>
      </c>
      <c r="C6" s="131" t="s">
        <v>49</v>
      </c>
      <c r="D6" s="131"/>
      <c r="E6" s="131"/>
      <c r="F6" s="73"/>
      <c r="G6" s="99" t="s">
        <v>50</v>
      </c>
      <c r="H6" s="259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41"/>
      <c r="H7" s="176"/>
    </row>
    <row r="8" spans="1:8" x14ac:dyDescent="0.2">
      <c r="A8" s="3"/>
      <c r="B8" s="3"/>
      <c r="C8" s="3"/>
      <c r="D8" s="3"/>
      <c r="E8" s="3"/>
      <c r="F8" s="3"/>
      <c r="G8" s="70"/>
    </row>
    <row r="10" spans="1:8" x14ac:dyDescent="0.2">
      <c r="A10" s="83"/>
      <c r="B10" s="76"/>
      <c r="C10" s="76"/>
      <c r="D10" s="76"/>
      <c r="E10" s="76"/>
      <c r="F10" s="5"/>
      <c r="G10" s="110"/>
    </row>
    <row r="11" spans="1:8" x14ac:dyDescent="0.2">
      <c r="A11" s="27"/>
      <c r="B11" s="3"/>
      <c r="C11" s="3"/>
      <c r="D11" s="108"/>
      <c r="E11" s="3"/>
      <c r="F11" s="28"/>
      <c r="G11" s="44" t="s">
        <v>169</v>
      </c>
    </row>
    <row r="12" spans="1:8" x14ac:dyDescent="0.2">
      <c r="A12" s="7"/>
      <c r="B12" s="15"/>
      <c r="C12" s="15"/>
      <c r="D12" s="109" t="s">
        <v>51</v>
      </c>
      <c r="E12" s="15"/>
      <c r="F12" s="9"/>
      <c r="G12" s="111" t="s">
        <v>170</v>
      </c>
    </row>
    <row r="13" spans="1:8" x14ac:dyDescent="0.2">
      <c r="G13" s="112"/>
    </row>
    <row r="14" spans="1:8" x14ac:dyDescent="0.2">
      <c r="B14" s="1" t="s">
        <v>171</v>
      </c>
      <c r="G14" s="53"/>
    </row>
    <row r="15" spans="1:8" x14ac:dyDescent="0.2">
      <c r="B15" s="1" t="s">
        <v>172</v>
      </c>
      <c r="G15" s="125"/>
    </row>
    <row r="16" spans="1:8" x14ac:dyDescent="0.2">
      <c r="B16" s="1"/>
      <c r="G16" s="46"/>
    </row>
    <row r="17" spans="2:8" x14ac:dyDescent="0.2">
      <c r="B17" s="1" t="s">
        <v>173</v>
      </c>
      <c r="G17" s="53"/>
    </row>
    <row r="18" spans="2:8" x14ac:dyDescent="0.2">
      <c r="B18" s="1" t="s">
        <v>174</v>
      </c>
      <c r="G18" s="125"/>
    </row>
    <row r="19" spans="2:8" x14ac:dyDescent="0.2">
      <c r="B19" s="1"/>
      <c r="G19" s="46"/>
    </row>
    <row r="20" spans="2:8" x14ac:dyDescent="0.2">
      <c r="B20" s="1" t="s">
        <v>175</v>
      </c>
      <c r="G20" s="25">
        <f>G15-G18</f>
        <v>0</v>
      </c>
    </row>
    <row r="21" spans="2:8" x14ac:dyDescent="0.2">
      <c r="B21" s="1"/>
      <c r="G21" s="46"/>
    </row>
    <row r="22" spans="2:8" x14ac:dyDescent="0.2">
      <c r="B22" s="1" t="s">
        <v>176</v>
      </c>
      <c r="G22" s="53"/>
    </row>
    <row r="23" spans="2:8" x14ac:dyDescent="0.2">
      <c r="B23" s="1" t="s">
        <v>177</v>
      </c>
      <c r="G23" s="125"/>
    </row>
    <row r="24" spans="2:8" x14ac:dyDescent="0.2">
      <c r="B24" s="1"/>
      <c r="G24" s="46"/>
    </row>
    <row r="25" spans="2:8" x14ac:dyDescent="0.2">
      <c r="B25" s="1" t="s">
        <v>178</v>
      </c>
      <c r="G25" s="160">
        <f>G20-G23</f>
        <v>0</v>
      </c>
      <c r="H25" s="173" t="s">
        <v>179</v>
      </c>
    </row>
    <row r="26" spans="2:8" x14ac:dyDescent="0.2">
      <c r="B26" s="1"/>
      <c r="H26" s="173"/>
    </row>
    <row r="27" spans="2:8" x14ac:dyDescent="0.2">
      <c r="B27" s="1"/>
    </row>
    <row r="28" spans="2:8" x14ac:dyDescent="0.2">
      <c r="B28" s="1"/>
    </row>
    <row r="29" spans="2:8" x14ac:dyDescent="0.2">
      <c r="B29" s="1"/>
    </row>
    <row r="30" spans="2:8" x14ac:dyDescent="0.2">
      <c r="B30" s="1"/>
    </row>
    <row r="31" spans="2:8" x14ac:dyDescent="0.2">
      <c r="B31" s="1"/>
    </row>
    <row r="32" spans="2:8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54" spans="1:8" x14ac:dyDescent="0.2">
      <c r="A54" s="279" t="str">
        <f>FACESHEET!A56</f>
        <v>DMA-HB RHC (01/2016)</v>
      </c>
    </row>
    <row r="55" spans="1:8" x14ac:dyDescent="0.2">
      <c r="A55" s="1" t="s">
        <v>43</v>
      </c>
    </row>
    <row r="56" spans="1:8" x14ac:dyDescent="0.2">
      <c r="A56" s="73"/>
      <c r="B56" s="73"/>
      <c r="C56" s="73"/>
      <c r="D56" s="73"/>
      <c r="E56" s="287" t="s">
        <v>295</v>
      </c>
      <c r="F56" s="73"/>
      <c r="G56" s="158"/>
      <c r="H56" s="202"/>
    </row>
    <row r="57" spans="1:8" x14ac:dyDescent="0.2">
      <c r="G57" s="158"/>
    </row>
  </sheetData>
  <sheetProtection password="C9B5" sheet="1" objects="1" scenarios="1" selectLockedCells="1"/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showZeros="0" zoomScale="75" workbookViewId="0">
      <selection activeCell="C11" sqref="C11:L11"/>
    </sheetView>
  </sheetViews>
  <sheetFormatPr defaultRowHeight="12.75" x14ac:dyDescent="0.2"/>
  <cols>
    <col min="1" max="1" width="12.85546875" customWidth="1"/>
    <col min="2" max="2" width="10.7109375" customWidth="1"/>
    <col min="6" max="6" width="6" customWidth="1"/>
    <col min="7" max="7" width="12.140625" customWidth="1"/>
    <col min="8" max="8" width="6.5703125" customWidth="1"/>
    <col min="9" max="9" width="10.85546875" customWidth="1"/>
    <col min="10" max="10" width="14.28515625" customWidth="1"/>
  </cols>
  <sheetData>
    <row r="1" spans="1:10" x14ac:dyDescent="0.2">
      <c r="I1" s="515" t="s">
        <v>180</v>
      </c>
      <c r="J1" s="516"/>
    </row>
    <row r="2" spans="1:10" x14ac:dyDescent="0.2">
      <c r="A2" s="230" t="str">
        <f>'DMA-HB1'!A2</f>
        <v xml:space="preserve">RUN DATE:  </v>
      </c>
      <c r="B2" s="254">
        <f ca="1">'DMA-HB1'!B2</f>
        <v>42614</v>
      </c>
    </row>
    <row r="3" spans="1:10" x14ac:dyDescent="0.2">
      <c r="B3" s="255"/>
    </row>
    <row r="4" spans="1:10" x14ac:dyDescent="0.2">
      <c r="A4" s="8" t="str">
        <f>'DMA-HB7'!A4</f>
        <v>NPI NO.</v>
      </c>
      <c r="B4" s="249">
        <f>FACESHEET!A18</f>
        <v>0</v>
      </c>
      <c r="C4" s="272" t="s">
        <v>231</v>
      </c>
      <c r="D4" s="73"/>
      <c r="E4" s="73"/>
      <c r="F4" s="73"/>
      <c r="G4" s="73"/>
      <c r="I4" s="97" t="s">
        <v>46</v>
      </c>
      <c r="J4" s="58"/>
    </row>
    <row r="5" spans="1:10" x14ac:dyDescent="0.2">
      <c r="A5" s="6"/>
      <c r="B5" s="250"/>
      <c r="C5" s="73" t="str">
        <f>'DMA-HB1'!C5</f>
        <v>2016 COST REPORT</v>
      </c>
      <c r="D5" s="281"/>
      <c r="E5" s="73"/>
      <c r="F5" s="73"/>
      <c r="G5" s="73"/>
      <c r="I5" s="98" t="s">
        <v>48</v>
      </c>
      <c r="J5" s="252">
        <f>(FACESHEET!E15)</f>
        <v>0</v>
      </c>
    </row>
    <row r="6" spans="1:10" x14ac:dyDescent="0.2">
      <c r="A6" s="197" t="str">
        <f>'DMA-HB7'!A6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3"/>
      <c r="I6" s="99" t="s">
        <v>50</v>
      </c>
      <c r="J6" s="253">
        <f>(FACESHEET!H15)</f>
        <v>0</v>
      </c>
    </row>
    <row r="7" spans="1:10" x14ac:dyDescent="0.2">
      <c r="A7" s="15"/>
      <c r="B7" s="15"/>
      <c r="C7" s="15"/>
      <c r="D7" s="15"/>
      <c r="E7" s="15"/>
      <c r="F7" s="15"/>
      <c r="G7" s="100"/>
      <c r="H7" s="93"/>
      <c r="I7" s="15"/>
      <c r="J7" s="15"/>
    </row>
    <row r="8" spans="1:10" x14ac:dyDescent="0.2">
      <c r="A8" s="131"/>
      <c r="B8" s="133"/>
      <c r="C8" s="131"/>
      <c r="D8" s="131"/>
      <c r="E8" s="131"/>
      <c r="F8" s="131"/>
      <c r="G8" s="134"/>
      <c r="H8" s="135"/>
    </row>
    <row r="9" spans="1:10" x14ac:dyDescent="0.2">
      <c r="A9" s="3"/>
      <c r="B9" s="15"/>
      <c r="C9" s="15"/>
      <c r="D9" s="15"/>
      <c r="E9" s="15"/>
      <c r="F9" s="15"/>
      <c r="G9" s="15"/>
      <c r="H9" s="15"/>
      <c r="I9" s="3"/>
    </row>
    <row r="10" spans="1:10" s="1" customFormat="1" x14ac:dyDescent="0.2">
      <c r="B10" s="6"/>
      <c r="C10" s="115"/>
      <c r="D10" s="115"/>
      <c r="E10" s="115"/>
      <c r="F10" s="115"/>
      <c r="I10" s="16"/>
      <c r="J10" s="271"/>
    </row>
    <row r="11" spans="1:10" s="1" customFormat="1" x14ac:dyDescent="0.2">
      <c r="B11" s="6"/>
      <c r="C11" s="115"/>
      <c r="D11" s="3"/>
      <c r="E11" s="115"/>
      <c r="F11" s="115"/>
      <c r="G11" s="115"/>
      <c r="H11" s="95"/>
      <c r="I11" s="30" t="s">
        <v>181</v>
      </c>
      <c r="J11" s="30" t="s">
        <v>182</v>
      </c>
    </row>
    <row r="12" spans="1:10" x14ac:dyDescent="0.2">
      <c r="B12" s="7"/>
      <c r="C12" s="15"/>
      <c r="D12" s="116" t="s">
        <v>51</v>
      </c>
      <c r="E12" s="15"/>
      <c r="F12" s="15"/>
      <c r="G12" s="15"/>
      <c r="H12" s="9"/>
      <c r="I12" s="31" t="s">
        <v>52</v>
      </c>
      <c r="J12" s="31" t="s">
        <v>65</v>
      </c>
    </row>
    <row r="13" spans="1:10" x14ac:dyDescent="0.2">
      <c r="B13" s="3"/>
      <c r="C13" s="3"/>
      <c r="D13" s="3"/>
      <c r="E13" s="3"/>
      <c r="F13" s="3"/>
      <c r="I13" s="16"/>
      <c r="J13" s="16"/>
    </row>
    <row r="14" spans="1:10" x14ac:dyDescent="0.2">
      <c r="B14" s="1" t="s">
        <v>183</v>
      </c>
      <c r="I14" s="21"/>
      <c r="J14" s="21"/>
    </row>
    <row r="15" spans="1:10" x14ac:dyDescent="0.2">
      <c r="B15" s="1" t="s">
        <v>355</v>
      </c>
      <c r="I15" s="123"/>
      <c r="J15" s="123">
        <v>0</v>
      </c>
    </row>
    <row r="16" spans="1:10" x14ac:dyDescent="0.2">
      <c r="B16" s="1"/>
      <c r="I16" s="13"/>
      <c r="J16" s="11"/>
    </row>
    <row r="17" spans="2:10" x14ac:dyDescent="0.2">
      <c r="B17" s="1" t="s">
        <v>184</v>
      </c>
      <c r="I17" s="13"/>
      <c r="J17" s="14"/>
    </row>
    <row r="18" spans="2:10" x14ac:dyDescent="0.2">
      <c r="B18" s="1" t="s">
        <v>356</v>
      </c>
      <c r="I18" s="124"/>
      <c r="J18" s="327"/>
    </row>
    <row r="19" spans="2:10" x14ac:dyDescent="0.2">
      <c r="B19" s="1"/>
      <c r="I19" s="10"/>
      <c r="J19" s="10">
        <v>0</v>
      </c>
    </row>
    <row r="20" spans="2:10" x14ac:dyDescent="0.2">
      <c r="B20" s="1" t="s">
        <v>185</v>
      </c>
      <c r="I20" s="13"/>
      <c r="J20" s="13"/>
    </row>
    <row r="21" spans="2:10" x14ac:dyDescent="0.2">
      <c r="B21" s="1" t="s">
        <v>357</v>
      </c>
      <c r="I21" s="24">
        <f>ROUND((I15*I18),0)</f>
        <v>0</v>
      </c>
      <c r="J21" s="24">
        <f>ROUND((J15*J18),0)</f>
        <v>0</v>
      </c>
    </row>
    <row r="22" spans="2:10" x14ac:dyDescent="0.2">
      <c r="B22" s="1"/>
      <c r="I22" s="71"/>
      <c r="J22" s="10"/>
    </row>
    <row r="23" spans="2:10" x14ac:dyDescent="0.2">
      <c r="B23" s="1" t="s">
        <v>186</v>
      </c>
      <c r="I23" s="71"/>
      <c r="J23" s="13"/>
    </row>
    <row r="24" spans="2:10" x14ac:dyDescent="0.2">
      <c r="B24" s="1" t="s">
        <v>187</v>
      </c>
      <c r="I24" s="71"/>
      <c r="J24" s="13"/>
    </row>
    <row r="25" spans="2:10" x14ac:dyDescent="0.2">
      <c r="B25" s="1" t="s">
        <v>353</v>
      </c>
      <c r="I25" s="71"/>
      <c r="J25" s="24">
        <f>SUM(I21:J21)</f>
        <v>0</v>
      </c>
    </row>
    <row r="26" spans="2:10" x14ac:dyDescent="0.2">
      <c r="B26" s="1"/>
    </row>
    <row r="27" spans="2:10" x14ac:dyDescent="0.2">
      <c r="B27" s="1"/>
    </row>
    <row r="28" spans="2:10" x14ac:dyDescent="0.2">
      <c r="B28" s="1"/>
    </row>
    <row r="29" spans="2:10" x14ac:dyDescent="0.2">
      <c r="B29" s="1"/>
    </row>
    <row r="58" spans="1:9" x14ac:dyDescent="0.2">
      <c r="A58" s="279" t="str">
        <f>FACESHEET!A56</f>
        <v>DMA-HB RHC (01/2016)</v>
      </c>
      <c r="B58" s="280"/>
    </row>
    <row r="59" spans="1:9" x14ac:dyDescent="0.2">
      <c r="A59" s="1" t="s">
        <v>43</v>
      </c>
    </row>
    <row r="60" spans="1:9" x14ac:dyDescent="0.2">
      <c r="A60" s="198" t="s">
        <v>188</v>
      </c>
      <c r="B60" s="73"/>
      <c r="C60" s="73"/>
      <c r="D60" s="73"/>
      <c r="E60" s="73"/>
      <c r="F60" s="73"/>
      <c r="G60" s="73"/>
      <c r="H60" s="73"/>
      <c r="I60" s="73"/>
    </row>
  </sheetData>
  <sheetProtection password="C9B5" sheet="1" objects="1" scenarios="1" selectLockedCells="1"/>
  <mergeCells count="1">
    <mergeCell ref="I1:J1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FACESHEET</vt:lpstr>
      <vt:lpstr>DMA-HB1</vt:lpstr>
      <vt:lpstr>DMA-HB2</vt:lpstr>
      <vt:lpstr>DMA-HB3</vt:lpstr>
      <vt:lpstr>DMA-HB4</vt:lpstr>
      <vt:lpstr>DMA-HB5</vt:lpstr>
      <vt:lpstr>DMA-HB6</vt:lpstr>
      <vt:lpstr>DMA-HB7</vt:lpstr>
      <vt:lpstr>DMA-HB8</vt:lpstr>
      <vt:lpstr>DMA-HB9</vt:lpstr>
      <vt:lpstr>DMA-HB10A</vt:lpstr>
      <vt:lpstr>DMA-HB10B</vt:lpstr>
      <vt:lpstr>'DMA-HB10A'!Print_Area</vt:lpstr>
      <vt:lpstr>'DMA-HB10B'!Print_Area</vt:lpstr>
      <vt:lpstr>'DMA-HB4'!Print_Area</vt:lpstr>
      <vt:lpstr>'DMA-HB8'!Print_Area</vt:lpstr>
      <vt:lpstr>'DMA-HB9'!Print_Area</vt:lpstr>
      <vt:lpstr>RATIO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Joan Plotnick</cp:lastModifiedBy>
  <cp:lastPrinted>2016-08-31T14:22:02Z</cp:lastPrinted>
  <dcterms:created xsi:type="dcterms:W3CDTF">1998-07-31T12:57:44Z</dcterms:created>
  <dcterms:modified xsi:type="dcterms:W3CDTF">2016-09-01T14:02:12Z</dcterms:modified>
</cp:coreProperties>
</file>