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Web Updates\MARCH 2026\WBTR-2739\"/>
    </mc:Choice>
  </mc:AlternateContent>
  <xr:revisionPtr revIDLastSave="0" documentId="8_{0C370FD3-B4EE-429E-A646-CC9D70D3E06F}" xr6:coauthVersionLast="47" xr6:coauthVersionMax="47" xr10:uidLastSave="{00000000-0000-0000-0000-000000000000}"/>
  <bookViews>
    <workbookView xWindow="-108" yWindow="-108" windowWidth="23256" windowHeight="12456" firstSheet="3" activeTab="3" xr2:uid="{00000000-000D-0000-FFFF-FFFF00000000}"/>
  </bookViews>
  <sheets>
    <sheet name="Table 3 Providers" sheetId="5" r:id="rId1"/>
    <sheet name="Table 4 Sources" sheetId="3" r:id="rId2"/>
    <sheet name="Table 5 Pgrm &amp; Admin Expend" sheetId="4" r:id="rId3"/>
    <sheet name="Table 6 Eligibility History" sheetId="2" r:id="rId4"/>
    <sheet name="Table 7 Elig. &amp; Prgm Payments" sheetId="1" r:id="rId5"/>
    <sheet name="Table 8 Exp by Type of Service" sheetId="6" r:id="rId6"/>
    <sheet name="Table 10 Exp by Service Categ"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1" i="7" l="1"/>
  <c r="B40" i="7"/>
  <c r="B82" i="7"/>
  <c r="B73" i="6"/>
  <c r="B42" i="6"/>
  <c r="B40" i="6"/>
  <c r="B39" i="7"/>
  <c r="B81" i="7" l="1"/>
  <c r="O59" i="2"/>
  <c r="P59" i="2"/>
  <c r="B38" i="7" l="1"/>
  <c r="E77" i="6" l="1"/>
  <c r="N32" i="7" l="1"/>
  <c r="R82" i="7"/>
  <c r="Q82" i="7"/>
  <c r="P82" i="7"/>
  <c r="O82" i="7"/>
  <c r="N82" i="7"/>
  <c r="M82" i="7"/>
  <c r="L82" i="7"/>
  <c r="K82" i="7"/>
  <c r="J82" i="7"/>
  <c r="I82" i="7"/>
  <c r="H82" i="7"/>
  <c r="G82" i="7"/>
  <c r="F82" i="7"/>
  <c r="E82" i="7"/>
  <c r="D82" i="7"/>
  <c r="R78" i="7"/>
  <c r="R84" i="7" s="1"/>
  <c r="Q78" i="7"/>
  <c r="Q84" i="7" s="1"/>
  <c r="P78" i="7"/>
  <c r="P84" i="7" s="1"/>
  <c r="O78" i="7"/>
  <c r="O84" i="7" s="1"/>
  <c r="N78" i="7"/>
  <c r="N84" i="7" s="1"/>
  <c r="M78" i="7"/>
  <c r="M84" i="7" s="1"/>
  <c r="L78" i="7"/>
  <c r="L84" i="7" s="1"/>
  <c r="K78" i="7"/>
  <c r="K84" i="7" s="1"/>
  <c r="J78" i="7"/>
  <c r="J84" i="7" s="1"/>
  <c r="I78" i="7"/>
  <c r="I84" i="7" s="1"/>
  <c r="H78" i="7"/>
  <c r="H84" i="7" s="1"/>
  <c r="G78" i="7"/>
  <c r="G84" i="7" s="1"/>
  <c r="F78" i="7"/>
  <c r="E78" i="7"/>
  <c r="E84" i="7" s="1"/>
  <c r="D78" i="7"/>
  <c r="D84" i="7" s="1"/>
  <c r="B77" i="7"/>
  <c r="B76" i="7"/>
  <c r="B75" i="7"/>
  <c r="B74" i="7"/>
  <c r="B73" i="7"/>
  <c r="B72" i="7"/>
  <c r="B71" i="7"/>
  <c r="B70" i="7"/>
  <c r="B69" i="7"/>
  <c r="B68" i="7"/>
  <c r="B67" i="7"/>
  <c r="B66" i="7"/>
  <c r="B65" i="7"/>
  <c r="B64" i="7"/>
  <c r="B63" i="7"/>
  <c r="B62" i="7"/>
  <c r="R41" i="7"/>
  <c r="Q41" i="7"/>
  <c r="P41" i="7"/>
  <c r="O41" i="7"/>
  <c r="N41" i="7"/>
  <c r="M41" i="7"/>
  <c r="L41" i="7"/>
  <c r="K41" i="7"/>
  <c r="J41" i="7"/>
  <c r="I41" i="7"/>
  <c r="H41" i="7"/>
  <c r="G41" i="7"/>
  <c r="F41" i="7"/>
  <c r="E41" i="7"/>
  <c r="D41" i="7"/>
  <c r="B37" i="7"/>
  <c r="B36" i="7"/>
  <c r="B35" i="7"/>
  <c r="E34" i="7"/>
  <c r="R32" i="7"/>
  <c r="Q32" i="7"/>
  <c r="P32" i="7"/>
  <c r="O32" i="7"/>
  <c r="M32" i="7"/>
  <c r="L32" i="7"/>
  <c r="K32" i="7"/>
  <c r="J32" i="7"/>
  <c r="I32" i="7"/>
  <c r="H32" i="7"/>
  <c r="G32" i="7"/>
  <c r="F32" i="7"/>
  <c r="E32" i="7"/>
  <c r="D32" i="7"/>
  <c r="B31" i="7"/>
  <c r="B30" i="7"/>
  <c r="B29" i="7"/>
  <c r="B28" i="7"/>
  <c r="B27" i="7"/>
  <c r="B26" i="7"/>
  <c r="B25" i="7"/>
  <c r="B24" i="7"/>
  <c r="B23" i="7"/>
  <c r="B22" i="7"/>
  <c r="B21" i="7"/>
  <c r="B20" i="7"/>
  <c r="B19" i="7"/>
  <c r="B18" i="7"/>
  <c r="B17" i="7"/>
  <c r="B16" i="7"/>
  <c r="B15" i="7"/>
  <c r="B14" i="7"/>
  <c r="B13" i="7"/>
  <c r="B12" i="7"/>
  <c r="B11" i="7"/>
  <c r="F10" i="6"/>
  <c r="B77" i="6"/>
  <c r="F73" i="6"/>
  <c r="F72" i="6"/>
  <c r="F71" i="6"/>
  <c r="F70" i="6"/>
  <c r="F69" i="6"/>
  <c r="F68" i="6"/>
  <c r="F67" i="6"/>
  <c r="F66" i="6"/>
  <c r="F65" i="6"/>
  <c r="F64" i="6"/>
  <c r="F63" i="6"/>
  <c r="F62" i="6"/>
  <c r="F61" i="6"/>
  <c r="F60" i="6"/>
  <c r="F59" i="6"/>
  <c r="F58" i="6"/>
  <c r="F57" i="6"/>
  <c r="F56" i="6"/>
  <c r="B31" i="6"/>
  <c r="F30" i="6"/>
  <c r="F29" i="6"/>
  <c r="F27" i="6"/>
  <c r="F26" i="6"/>
  <c r="F25" i="6"/>
  <c r="F24" i="6"/>
  <c r="F23" i="6"/>
  <c r="F22" i="6"/>
  <c r="F21" i="6"/>
  <c r="F20" i="6"/>
  <c r="F19" i="6"/>
  <c r="F18" i="6"/>
  <c r="F16" i="6"/>
  <c r="F15" i="6"/>
  <c r="F14" i="6"/>
  <c r="F13" i="6"/>
  <c r="F11" i="6"/>
  <c r="B35" i="5"/>
  <c r="D30" i="6" l="1"/>
  <c r="D31" i="6"/>
  <c r="D65" i="6"/>
  <c r="G45" i="7"/>
  <c r="F84" i="7"/>
  <c r="B78" i="7"/>
  <c r="B84" i="7" s="1"/>
  <c r="F45" i="7"/>
  <c r="R45" i="7"/>
  <c r="Q45" i="7"/>
  <c r="P45" i="7"/>
  <c r="O45" i="7"/>
  <c r="N45" i="7"/>
  <c r="H45" i="7"/>
  <c r="I45" i="7"/>
  <c r="J45" i="7"/>
  <c r="K43" i="7"/>
  <c r="K45" i="7"/>
  <c r="L45" i="7"/>
  <c r="M45" i="7"/>
  <c r="E45" i="7"/>
  <c r="D45" i="7"/>
  <c r="B32" i="7"/>
  <c r="D43" i="7"/>
  <c r="L43" i="7"/>
  <c r="E43" i="7"/>
  <c r="M43" i="7"/>
  <c r="F43" i="7"/>
  <c r="N43" i="7"/>
  <c r="G43" i="7"/>
  <c r="P43" i="7"/>
  <c r="B41" i="7"/>
  <c r="B43" i="7" s="1"/>
  <c r="I43" i="7"/>
  <c r="Q43" i="7"/>
  <c r="O43" i="7"/>
  <c r="H43" i="7"/>
  <c r="J43" i="7"/>
  <c r="R43" i="7"/>
  <c r="D28" i="6"/>
  <c r="F31" i="6"/>
  <c r="D60" i="6"/>
  <c r="D61" i="6"/>
  <c r="D66" i="6"/>
  <c r="D70" i="6"/>
  <c r="B79" i="6"/>
  <c r="C57" i="6" s="1"/>
  <c r="D64" i="6"/>
  <c r="D58" i="6"/>
  <c r="D62" i="6"/>
  <c r="D67" i="6"/>
  <c r="D71" i="6"/>
  <c r="D69" i="6"/>
  <c r="D59" i="6"/>
  <c r="D63" i="6"/>
  <c r="D56" i="6"/>
  <c r="D68" i="6"/>
  <c r="D72" i="6"/>
  <c r="D17" i="6"/>
  <c r="D11" i="6"/>
  <c r="D25" i="6"/>
  <c r="D20" i="6"/>
  <c r="D14" i="6"/>
  <c r="D23" i="6"/>
  <c r="D12" i="6"/>
  <c r="D15" i="6"/>
  <c r="D18" i="6"/>
  <c r="D26" i="6"/>
  <c r="D21" i="6"/>
  <c r="D29" i="6"/>
  <c r="D10" i="6"/>
  <c r="D13" i="6"/>
  <c r="D24" i="6"/>
  <c r="D16" i="6"/>
  <c r="D19" i="6"/>
  <c r="D27" i="6"/>
  <c r="D22" i="6"/>
  <c r="D57" i="6"/>
  <c r="I9" i="1"/>
  <c r="N59" i="2"/>
  <c r="M59" i="2"/>
  <c r="L59" i="2"/>
  <c r="K59" i="2"/>
  <c r="J59" i="2"/>
  <c r="I59" i="2"/>
  <c r="H59" i="2"/>
  <c r="G59" i="2"/>
  <c r="F59" i="2"/>
  <c r="E59" i="2"/>
  <c r="D59" i="2"/>
  <c r="C59" i="2"/>
  <c r="B59" i="2"/>
  <c r="C39" i="7" l="1"/>
  <c r="C40" i="7"/>
  <c r="C38" i="7"/>
  <c r="C38" i="6"/>
  <c r="C35" i="6"/>
  <c r="C34" i="6"/>
  <c r="C39" i="6"/>
  <c r="C37" i="6"/>
  <c r="C36" i="6"/>
  <c r="B45" i="7"/>
  <c r="C65" i="6"/>
  <c r="C60" i="6"/>
  <c r="C77" i="6"/>
  <c r="C63" i="6"/>
  <c r="C72" i="6"/>
  <c r="C68" i="6"/>
  <c r="C71" i="6"/>
  <c r="C59" i="6"/>
  <c r="C62" i="6"/>
  <c r="C56" i="6"/>
  <c r="C64" i="6"/>
  <c r="C58" i="6"/>
  <c r="C67" i="6"/>
  <c r="C66" i="6"/>
  <c r="C61" i="6"/>
  <c r="C70" i="6"/>
  <c r="C69" i="6"/>
  <c r="D73" i="6"/>
  <c r="C31" i="6"/>
  <c r="C10" i="6"/>
  <c r="C25" i="6"/>
  <c r="C14" i="6"/>
  <c r="C11" i="6"/>
  <c r="C30" i="6"/>
  <c r="C22" i="6"/>
  <c r="C27" i="6"/>
  <c r="C19" i="6"/>
  <c r="C16" i="6"/>
  <c r="C24" i="6"/>
  <c r="C13" i="6"/>
  <c r="C29" i="6"/>
  <c r="C21" i="6"/>
  <c r="C42" i="6"/>
  <c r="C26" i="6"/>
  <c r="C18" i="6"/>
  <c r="C15" i="6"/>
  <c r="C12" i="6"/>
  <c r="C23" i="6"/>
  <c r="C40" i="6"/>
  <c r="C28" i="6"/>
  <c r="C20" i="6"/>
  <c r="C17" i="6"/>
  <c r="Q55" i="2"/>
  <c r="P58" i="2"/>
  <c r="N58" i="2"/>
  <c r="M58" i="2"/>
  <c r="L58" i="2"/>
  <c r="K58" i="2"/>
  <c r="J58" i="2"/>
  <c r="I58" i="2"/>
  <c r="H58" i="2"/>
  <c r="G58" i="2"/>
  <c r="F58" i="2"/>
  <c r="E58" i="2"/>
  <c r="D58" i="2"/>
  <c r="C58" i="2"/>
  <c r="B58" i="2"/>
  <c r="Q54" i="2"/>
  <c r="Q53" i="2"/>
  <c r="Q52" i="2"/>
  <c r="Q51" i="2"/>
  <c r="Q50" i="2"/>
  <c r="Q49" i="2"/>
  <c r="P47" i="2"/>
  <c r="Q48" i="2" s="1"/>
  <c r="P45" i="2"/>
  <c r="Q46" i="2" s="1"/>
  <c r="P44" i="2"/>
  <c r="Q43" i="2"/>
  <c r="Q42" i="2"/>
  <c r="Q41" i="2"/>
  <c r="Q40" i="2"/>
  <c r="Q39" i="2"/>
  <c r="Q38" i="2"/>
  <c r="E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C73" i="6" l="1"/>
  <c r="C79" i="6" s="1"/>
  <c r="C43" i="7"/>
  <c r="C26" i="7"/>
  <c r="C28" i="7"/>
  <c r="C69" i="7"/>
  <c r="C37" i="7"/>
  <c r="C14" i="7"/>
  <c r="C25" i="7"/>
  <c r="C22" i="7"/>
  <c r="C66" i="7"/>
  <c r="C62" i="7"/>
  <c r="C71" i="7"/>
  <c r="C70" i="7"/>
  <c r="C17" i="7"/>
  <c r="C65" i="7"/>
  <c r="C67" i="7"/>
  <c r="C77" i="7"/>
  <c r="C73" i="7"/>
  <c r="C30" i="7"/>
  <c r="C36" i="7"/>
  <c r="C11" i="7"/>
  <c r="C13" i="7"/>
  <c r="C82" i="7"/>
  <c r="C19" i="7"/>
  <c r="C16" i="7"/>
  <c r="C64" i="7"/>
  <c r="C32" i="7"/>
  <c r="C29" i="7"/>
  <c r="C15" i="7"/>
  <c r="C74" i="7"/>
  <c r="C24" i="7"/>
  <c r="C72" i="7"/>
  <c r="C76" i="7"/>
  <c r="C23" i="7"/>
  <c r="C20" i="7"/>
  <c r="C35" i="7"/>
  <c r="C27" i="7"/>
  <c r="C31" i="7"/>
  <c r="C75" i="7"/>
  <c r="C63" i="7"/>
  <c r="C78" i="7"/>
  <c r="C21" i="7"/>
  <c r="C61" i="7"/>
  <c r="C18" i="7"/>
  <c r="C12" i="7"/>
  <c r="C68" i="7"/>
  <c r="C41" i="7"/>
  <c r="C84" i="7"/>
  <c r="Q47" i="2"/>
  <c r="Q45" i="2"/>
  <c r="H42" i="1" l="1"/>
  <c r="H74" i="1"/>
  <c r="H106" i="1"/>
  <c r="H9" i="1"/>
  <c r="I10" i="1"/>
  <c r="H10" i="1" s="1"/>
  <c r="I11" i="1"/>
  <c r="H11" i="1" s="1"/>
  <c r="I12" i="1"/>
  <c r="H12" i="1" s="1"/>
  <c r="I13" i="1"/>
  <c r="H13" i="1" s="1"/>
  <c r="I14" i="1"/>
  <c r="H14" i="1" s="1"/>
  <c r="I15" i="1"/>
  <c r="H15" i="1" s="1"/>
  <c r="I16" i="1"/>
  <c r="H16" i="1" s="1"/>
  <c r="I17" i="1"/>
  <c r="H17" i="1" s="1"/>
  <c r="I18" i="1"/>
  <c r="H18" i="1" s="1"/>
  <c r="I19" i="1"/>
  <c r="H19" i="1" s="1"/>
  <c r="I20" i="1"/>
  <c r="H20" i="1" s="1"/>
  <c r="I21" i="1"/>
  <c r="H21" i="1" s="1"/>
  <c r="I22" i="1"/>
  <c r="H22" i="1" s="1"/>
  <c r="I23" i="1"/>
  <c r="H23" i="1" s="1"/>
  <c r="I24" i="1"/>
  <c r="H24" i="1" s="1"/>
  <c r="I25" i="1"/>
  <c r="H25" i="1" s="1"/>
  <c r="I26" i="1"/>
  <c r="H26" i="1" s="1"/>
  <c r="I27" i="1"/>
  <c r="H27" i="1" s="1"/>
  <c r="I28" i="1"/>
  <c r="H28" i="1" s="1"/>
  <c r="I29" i="1"/>
  <c r="H29" i="1" s="1"/>
  <c r="I30" i="1"/>
  <c r="H30" i="1" s="1"/>
  <c r="I31" i="1"/>
  <c r="H31" i="1" s="1"/>
  <c r="I32" i="1"/>
  <c r="H32" i="1" s="1"/>
  <c r="I33" i="1"/>
  <c r="H33" i="1" s="1"/>
  <c r="I34" i="1"/>
  <c r="H34" i="1" s="1"/>
  <c r="I35" i="1"/>
  <c r="H35" i="1" s="1"/>
  <c r="I36" i="1"/>
  <c r="H36" i="1" s="1"/>
  <c r="I37" i="1"/>
  <c r="H37" i="1" s="1"/>
  <c r="I38" i="1"/>
  <c r="H38" i="1" s="1"/>
  <c r="I39" i="1"/>
  <c r="H39" i="1" s="1"/>
  <c r="I40" i="1"/>
  <c r="H40" i="1" s="1"/>
  <c r="I41" i="1"/>
  <c r="H41" i="1" s="1"/>
  <c r="I42" i="1"/>
  <c r="I43" i="1"/>
  <c r="H43" i="1" s="1"/>
  <c r="I44" i="1"/>
  <c r="H44" i="1" s="1"/>
  <c r="I45" i="1"/>
  <c r="H45" i="1" s="1"/>
  <c r="I46" i="1"/>
  <c r="H46" i="1" s="1"/>
  <c r="I47" i="1"/>
  <c r="H47" i="1" s="1"/>
  <c r="I48" i="1"/>
  <c r="H48" i="1" s="1"/>
  <c r="I49" i="1"/>
  <c r="H49" i="1" s="1"/>
  <c r="I50" i="1"/>
  <c r="H50" i="1" s="1"/>
  <c r="I51" i="1"/>
  <c r="H51" i="1" s="1"/>
  <c r="I52" i="1"/>
  <c r="H52" i="1" s="1"/>
  <c r="I53" i="1"/>
  <c r="H53" i="1" s="1"/>
  <c r="I54" i="1"/>
  <c r="H54" i="1" s="1"/>
  <c r="I55" i="1"/>
  <c r="H55" i="1" s="1"/>
  <c r="I56" i="1"/>
  <c r="H56" i="1" s="1"/>
  <c r="I57" i="1"/>
  <c r="H57" i="1" s="1"/>
  <c r="I58" i="1"/>
  <c r="H58" i="1" s="1"/>
  <c r="I59" i="1"/>
  <c r="H59" i="1" s="1"/>
  <c r="I60" i="1"/>
  <c r="H60" i="1" s="1"/>
  <c r="I61" i="1"/>
  <c r="H61" i="1" s="1"/>
  <c r="I62" i="1"/>
  <c r="H62" i="1" s="1"/>
  <c r="I63" i="1"/>
  <c r="H63" i="1" s="1"/>
  <c r="I64" i="1"/>
  <c r="H64" i="1" s="1"/>
  <c r="I65" i="1"/>
  <c r="H65" i="1" s="1"/>
  <c r="I66" i="1"/>
  <c r="H66" i="1" s="1"/>
  <c r="I67" i="1"/>
  <c r="H67" i="1" s="1"/>
  <c r="I68" i="1"/>
  <c r="H68" i="1" s="1"/>
  <c r="I69" i="1"/>
  <c r="H69" i="1" s="1"/>
  <c r="I70" i="1"/>
  <c r="H70" i="1" s="1"/>
  <c r="I71" i="1"/>
  <c r="H71" i="1" s="1"/>
  <c r="I72" i="1"/>
  <c r="H72" i="1" s="1"/>
  <c r="I73" i="1"/>
  <c r="H73" i="1" s="1"/>
  <c r="I74" i="1"/>
  <c r="I75" i="1"/>
  <c r="H75" i="1" s="1"/>
  <c r="I76" i="1"/>
  <c r="H76" i="1" s="1"/>
  <c r="I77" i="1"/>
  <c r="H77" i="1" s="1"/>
  <c r="I78" i="1"/>
  <c r="H78" i="1" s="1"/>
  <c r="I79" i="1"/>
  <c r="H79" i="1" s="1"/>
  <c r="I80" i="1"/>
  <c r="H80" i="1" s="1"/>
  <c r="I81" i="1"/>
  <c r="H81" i="1" s="1"/>
  <c r="I82" i="1"/>
  <c r="H82" i="1" s="1"/>
  <c r="I83" i="1"/>
  <c r="H83" i="1" s="1"/>
  <c r="I84" i="1"/>
  <c r="H84" i="1" s="1"/>
  <c r="I85" i="1"/>
  <c r="H85" i="1" s="1"/>
  <c r="I86" i="1"/>
  <c r="H86" i="1" s="1"/>
  <c r="I87" i="1"/>
  <c r="H87" i="1" s="1"/>
  <c r="I88" i="1"/>
  <c r="H88" i="1" s="1"/>
  <c r="I89" i="1"/>
  <c r="H89" i="1" s="1"/>
  <c r="I90" i="1"/>
  <c r="H90" i="1" s="1"/>
  <c r="I91" i="1"/>
  <c r="H91" i="1" s="1"/>
  <c r="I92" i="1"/>
  <c r="H92" i="1" s="1"/>
  <c r="I93" i="1"/>
  <c r="H93" i="1" s="1"/>
  <c r="I94" i="1"/>
  <c r="H94" i="1" s="1"/>
  <c r="I95" i="1"/>
  <c r="H95" i="1" s="1"/>
  <c r="I96" i="1"/>
  <c r="H96" i="1" s="1"/>
  <c r="I97" i="1"/>
  <c r="H97" i="1" s="1"/>
  <c r="I98" i="1"/>
  <c r="H98" i="1" s="1"/>
  <c r="I99" i="1"/>
  <c r="H99" i="1" s="1"/>
  <c r="I100" i="1"/>
  <c r="H100" i="1" s="1"/>
  <c r="I101" i="1"/>
  <c r="H101" i="1" s="1"/>
  <c r="I102" i="1"/>
  <c r="H102" i="1" s="1"/>
  <c r="I103" i="1"/>
  <c r="H103" i="1" s="1"/>
  <c r="I104" i="1"/>
  <c r="H104" i="1" s="1"/>
  <c r="I105" i="1"/>
  <c r="H105" i="1" s="1"/>
  <c r="I106" i="1"/>
  <c r="I107" i="1"/>
  <c r="H107" i="1" s="1"/>
  <c r="I108" i="1"/>
  <c r="H108" i="1" s="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G50" i="1" s="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G97" i="1" s="1"/>
  <c r="F98" i="1"/>
  <c r="G98" i="1" s="1"/>
  <c r="F99" i="1"/>
  <c r="G99" i="1" s="1"/>
  <c r="F100" i="1"/>
  <c r="F101" i="1"/>
  <c r="F102" i="1"/>
  <c r="F103" i="1"/>
  <c r="F104" i="1"/>
  <c r="F105" i="1"/>
  <c r="F106" i="1"/>
  <c r="G106" i="1" s="1"/>
  <c r="F107" i="1"/>
  <c r="F108" i="1"/>
  <c r="F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9" i="1"/>
  <c r="G82" i="1" l="1"/>
  <c r="G34" i="1"/>
  <c r="G104" i="1"/>
  <c r="G96" i="1"/>
  <c r="G88" i="1"/>
  <c r="G80" i="1"/>
  <c r="G72" i="1"/>
  <c r="G64" i="1"/>
  <c r="G56" i="1"/>
  <c r="G48" i="1"/>
  <c r="G40" i="1"/>
  <c r="G32" i="1"/>
  <c r="G24" i="1"/>
  <c r="G16" i="1"/>
  <c r="G58" i="1"/>
  <c r="G10" i="1"/>
  <c r="G107" i="1"/>
  <c r="G103" i="1"/>
  <c r="G95" i="1"/>
  <c r="G87" i="1"/>
  <c r="G79" i="1"/>
  <c r="G71" i="1"/>
  <c r="G63" i="1"/>
  <c r="G55" i="1"/>
  <c r="G47" i="1"/>
  <c r="G39" i="1"/>
  <c r="G31" i="1"/>
  <c r="G23" i="1"/>
  <c r="G91" i="1"/>
  <c r="G74" i="1"/>
  <c r="G26" i="1"/>
  <c r="G102" i="1"/>
  <c r="G94" i="1"/>
  <c r="G86" i="1"/>
  <c r="G78" i="1"/>
  <c r="G70" i="1"/>
  <c r="G62" i="1"/>
  <c r="G54" i="1"/>
  <c r="G46" i="1"/>
  <c r="G38" i="1"/>
  <c r="G30" i="1"/>
  <c r="G22" i="1"/>
  <c r="G14" i="1"/>
  <c r="G66" i="1"/>
  <c r="G18" i="1"/>
  <c r="G17" i="1"/>
  <c r="G101" i="1"/>
  <c r="G93" i="1"/>
  <c r="G85" i="1"/>
  <c r="G77" i="1"/>
  <c r="G69" i="1"/>
  <c r="G61" i="1"/>
  <c r="G53" i="1"/>
  <c r="G45" i="1"/>
  <c r="G37" i="1"/>
  <c r="G29" i="1"/>
  <c r="G21" i="1"/>
  <c r="G13" i="1"/>
  <c r="G84" i="1"/>
  <c r="G20" i="1"/>
  <c r="G90" i="1"/>
  <c r="G42" i="1"/>
  <c r="G108" i="1"/>
  <c r="G100" i="1"/>
  <c r="G92" i="1"/>
  <c r="G76" i="1"/>
  <c r="G68" i="1"/>
  <c r="G60" i="1"/>
  <c r="G52" i="1"/>
  <c r="G44" i="1"/>
  <c r="G36" i="1"/>
  <c r="G28" i="1"/>
  <c r="G12" i="1"/>
  <c r="G51" i="1"/>
  <c r="G43" i="1"/>
  <c r="G35" i="1"/>
  <c r="G27" i="1"/>
  <c r="G19" i="1"/>
  <c r="G11" i="1"/>
  <c r="G67" i="1"/>
  <c r="G105" i="1"/>
  <c r="G65" i="1"/>
  <c r="G49" i="1"/>
  <c r="G59" i="1"/>
  <c r="G57" i="1"/>
  <c r="G41" i="1"/>
  <c r="G15" i="1"/>
  <c r="G83" i="1"/>
  <c r="G73" i="1"/>
  <c r="G33" i="1"/>
  <c r="G75" i="1"/>
  <c r="G89" i="1"/>
  <c r="G25" i="1"/>
  <c r="G9" i="1"/>
  <c r="G81" i="1"/>
  <c r="D110" i="1"/>
  <c r="C110" i="1"/>
  <c r="B110" i="1"/>
</calcChain>
</file>

<file path=xl/sharedStrings.xml><?xml version="1.0" encoding="utf-8"?>
<sst xmlns="http://schemas.openxmlformats.org/spreadsheetml/2006/main" count="611" uniqueCount="383">
  <si>
    <t>Table 3</t>
  </si>
  <si>
    <t>North Carolina Medicaid</t>
  </si>
  <si>
    <t>State Fiscal Year 2025</t>
  </si>
  <si>
    <t>Enrolled NC Medicaid Providers</t>
  </si>
  <si>
    <t>Provider  Type</t>
  </si>
  <si>
    <t xml:space="preserve">Unduplicated NPI Count  By Type </t>
  </si>
  <si>
    <t>Agencies</t>
  </si>
  <si>
    <t>Allopathic &amp; Osteopathic Physicians</t>
  </si>
  <si>
    <t>Ambulatory Health Care Facilities</t>
  </si>
  <si>
    <t>Behavioral Health &amp; Social Service Providers</t>
  </si>
  <si>
    <t>Chiropractic Providers</t>
  </si>
  <si>
    <t>Dental Providers</t>
  </si>
  <si>
    <t>Dietary &amp; Nutritional Service Providers</t>
  </si>
  <si>
    <t>Eye and Vision Services Providers</t>
  </si>
  <si>
    <t>Group</t>
  </si>
  <si>
    <t>Hospital Units</t>
  </si>
  <si>
    <t>Hospitals</t>
  </si>
  <si>
    <t>Laboratories</t>
  </si>
  <si>
    <t>Managed Care Organizations</t>
  </si>
  <si>
    <t>Nursing &amp; Custodial Care Facilities</t>
  </si>
  <si>
    <t>Nursing Service Related Providers</t>
  </si>
  <si>
    <t>Other Service Providers</t>
  </si>
  <si>
    <t>Pharmacy Service Providers</t>
  </si>
  <si>
    <t>Physician Assistants &amp; Advanced Practice Nursing Providers</t>
  </si>
  <si>
    <t>Podiatric Medicine &amp; Surgery Service Providers</t>
  </si>
  <si>
    <t>Residential Treatment Facilities</t>
  </si>
  <si>
    <t>Respiratory, Developmental, Rehabilitative and Restorative Service Providers</t>
  </si>
  <si>
    <t>Respite Care Facility</t>
  </si>
  <si>
    <t>Speech, Language and Hearing Service Providers</t>
  </si>
  <si>
    <t>Student, Health Care</t>
  </si>
  <si>
    <t>Suppliers</t>
  </si>
  <si>
    <t>Transportation Services</t>
  </si>
  <si>
    <t>Note: This is a count of all NPI providers that have a active taxonomy as of end of SFY 2025</t>
  </si>
  <si>
    <t>Distinct NPI Count - 112,581</t>
  </si>
  <si>
    <t>Run Date: 10/08/2025</t>
  </si>
  <si>
    <t>Source: NCAnayltics Data warehouse</t>
  </si>
  <si>
    <t>Table 4</t>
  </si>
  <si>
    <t>State Fiscal Years 2010 - 2025</t>
  </si>
  <si>
    <t>Sources of NC Medicaid Funds</t>
  </si>
  <si>
    <t>SFY 2010</t>
  </si>
  <si>
    <t>SFY 2011</t>
  </si>
  <si>
    <t>SFY 2012</t>
  </si>
  <si>
    <t>SFY 2013</t>
  </si>
  <si>
    <t>SFY 2014</t>
  </si>
  <si>
    <t>SFY 2015</t>
  </si>
  <si>
    <t>SFY 2016</t>
  </si>
  <si>
    <t>SFY 2017</t>
  </si>
  <si>
    <t>SFY 2018</t>
  </si>
  <si>
    <t>SFY 2019</t>
  </si>
  <si>
    <t>SFY 2020</t>
  </si>
  <si>
    <t>SFY 2021</t>
  </si>
  <si>
    <t>SFY 2022</t>
  </si>
  <si>
    <t>SFY 2023</t>
  </si>
  <si>
    <t>SFY 2024</t>
  </si>
  <si>
    <t>SFY 2025</t>
  </si>
  <si>
    <t>Federal</t>
  </si>
  <si>
    <r>
      <t>State</t>
    </r>
    <r>
      <rPr>
        <vertAlign val="superscript"/>
        <sz val="10"/>
        <rFont val="Arial"/>
        <family val="2"/>
      </rPr>
      <t>1</t>
    </r>
  </si>
  <si>
    <r>
      <t>Other State</t>
    </r>
    <r>
      <rPr>
        <vertAlign val="superscript"/>
        <sz val="10"/>
        <rFont val="Arial"/>
        <family val="2"/>
      </rPr>
      <t>2</t>
    </r>
  </si>
  <si>
    <t>County</t>
  </si>
  <si>
    <t>Total</t>
  </si>
  <si>
    <r>
      <t>Total</t>
    </r>
    <r>
      <rPr>
        <b/>
        <vertAlign val="superscript"/>
        <sz val="10"/>
        <rFont val="Arial"/>
        <family val="2"/>
      </rPr>
      <t>3</t>
    </r>
  </si>
  <si>
    <t>Notes:</t>
  </si>
  <si>
    <t>1. "State" refers to the state appropriation of funds.</t>
  </si>
  <si>
    <t xml:space="preserve">2. "Other State" funds includes collection of nursing facility and ICF/MR assessments, prior year earned revenues, transfers from other state </t>
  </si>
  <si>
    <t xml:space="preserve">      agencies, receipts from DSH and certified public expenditures applicable to Local Education Agenices and Qualified Public Hospitals where </t>
  </si>
  <si>
    <t xml:space="preserve">     DHB pays only the federal share.</t>
  </si>
  <si>
    <t xml:space="preserve">3. Percentages are an aggregate of a variety of match rates applied at different periods during the state fiscal year and for different </t>
  </si>
  <si>
    <t xml:space="preserve">     programs/activities.</t>
  </si>
  <si>
    <t>Table 5</t>
  </si>
  <si>
    <t>State Fiscal Years 2008 - 2025</t>
  </si>
  <si>
    <t>Program and Administrative Expenditures</t>
  </si>
  <si>
    <t>STATE FISCAL YEAR</t>
  </si>
  <si>
    <t>Total Expenditures</t>
  </si>
  <si>
    <t>Change from Prior Year</t>
  </si>
  <si>
    <t>Eligibles Change from Prior Year</t>
  </si>
  <si>
    <t>Program Expenditures</t>
  </si>
  <si>
    <t>Administrative Expenditures</t>
  </si>
  <si>
    <t>SFY 2008</t>
  </si>
  <si>
    <t>N/A</t>
  </si>
  <si>
    <t>SFY 2009</t>
  </si>
  <si>
    <t>SFY 2014*</t>
  </si>
  <si>
    <t>SFY 2015*</t>
  </si>
  <si>
    <t>SFY 2016*</t>
  </si>
  <si>
    <t>SFY 2017*</t>
  </si>
  <si>
    <t>SFY 2018*</t>
  </si>
  <si>
    <t>SFY 2019*</t>
  </si>
  <si>
    <t>SFY 2020*</t>
  </si>
  <si>
    <t>SFY 2021*</t>
  </si>
  <si>
    <t>SFY 2022*</t>
  </si>
  <si>
    <t>SFY 2023*</t>
  </si>
  <si>
    <t>SFY 2024*</t>
  </si>
  <si>
    <t>SFY 2025*</t>
  </si>
  <si>
    <t>Source: BD701 - State of NC General Ledger System Authorized Monthly Budget Report; Budget Code 14445, for periods ending June of each year.</t>
  </si>
  <si>
    <t>* eligibles change for SFY 2014 forward calculated based on NCAnalytics data warehouse.</t>
  </si>
  <si>
    <t>Note: the following amounts were included in the above figures in addition to the NCTRACKS payments:</t>
  </si>
  <si>
    <t>1) Salaries and associated benefits (fund 1101)</t>
  </si>
  <si>
    <t>2) Employee travel, telecom, supplies etc… (fund 1101)</t>
  </si>
  <si>
    <t>3) Contractual payments (CSRA/Truven/recovery contractors, etc…) (fund 1102)</t>
  </si>
  <si>
    <t>4)Transfers to other departments and other NCDHHS divisions (funds 1101 / 1102)</t>
  </si>
  <si>
    <t>5) HIT administration (fund 1103)</t>
  </si>
  <si>
    <t>6) Medicare buy-in (parts A,B &amp;D for dual eligible), county transportation (fund 1310)</t>
  </si>
  <si>
    <t>7) Hospital cost settlements (fund 1320)</t>
  </si>
  <si>
    <t>8) PI/TPR recoveries on previously paid claims (fund 1330)</t>
  </si>
  <si>
    <t>9) Drug rebate collections (fund 1331)</t>
  </si>
  <si>
    <t>10) Hospital supplemental payments (DSH/GAP/MRI/UPL) (fund 1337)</t>
  </si>
  <si>
    <t>11) Reserves and transfers (fund 1910)</t>
  </si>
  <si>
    <t>12) Prior year audits and adjustments (fund 1993)</t>
  </si>
  <si>
    <t>13) Medicaid Transformation (1104)</t>
  </si>
  <si>
    <t>Table 6</t>
  </si>
  <si>
    <t>State Fischal Years 1979 - 2025</t>
  </si>
  <si>
    <t>Annual Unduplicated NC Medicaid Eligibility</t>
  </si>
  <si>
    <t>Fiscal Year</t>
  </si>
  <si>
    <t>Aged</t>
  </si>
  <si>
    <t>Blind</t>
  </si>
  <si>
    <t>Disabled</t>
  </si>
  <si>
    <t>TANF(AFDC Adults &amp; Children)</t>
  </si>
  <si>
    <t xml:space="preserve">Family Planning </t>
  </si>
  <si>
    <t>Other Children</t>
  </si>
  <si>
    <t>Pregnant Women</t>
  </si>
  <si>
    <t>Infants &amp; Children</t>
  </si>
  <si>
    <t>Qualified Medicare Beneficiaries</t>
  </si>
  <si>
    <t>Aliens and Refugees</t>
  </si>
  <si>
    <t>Breast &amp; Cervical Cancer</t>
  </si>
  <si>
    <t>MCHIP</t>
  </si>
  <si>
    <t>MEDICAID EXPANSION</t>
  </si>
  <si>
    <t>EMERGENCY SERVICES ONLY</t>
  </si>
  <si>
    <t>Unduplicated Total</t>
  </si>
  <si>
    <t>Percent 
Change</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</si>
  <si>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</si>
  <si>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</si>
  <si>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</si>
  <si>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</si>
  <si>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</si>
  <si>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</si>
  <si>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</si>
  <si>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</si>
  <si>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</si>
  <si>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</si>
  <si>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</si>
  <si>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</si>
  <si>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</si>
  <si>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</si>
  <si>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</si>
  <si>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</si>
  <si>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</si>
  <si>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</si>
  <si>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</si>
  <si>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</si>
  <si>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</si>
  <si>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</si>
  <si>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</si>
  <si>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</si>
  <si>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</si>
  <si>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</si>
  <si>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</si>
  <si>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</si>
  <si>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</si>
  <si>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</si>
  <si>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</si>
  <si>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</si>
  <si>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</si>
  <si>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</si>
  <si>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</si>
  <si>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</si>
  <si>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</si>
  <si>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</si>
  <si>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</si>
  <si>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</si>
  <si>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</si>
  <si>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</si>
  <si>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</si>
  <si>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</si>
  <si>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</si>
  <si>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</si>
  <si>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</si>
  <si>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SFY 2024 -% of Total</t>
  </si>
  <si>
    <t>SFY 2025 -% of Total</t>
  </si>
  <si>
    <t>Source: EJ752</t>
  </si>
  <si>
    <t>Note1:  all categories are mutually exclusive in any given year; an eligible is counted in only one category during each year (the last category of record) regardless of whether they may have moved between categories.</t>
  </si>
  <si>
    <t>Note2:  Health Choice not included</t>
  </si>
  <si>
    <t>Table 7</t>
  </si>
  <si>
    <t xml:space="preserve">North Carolina Medicaid </t>
  </si>
  <si>
    <t>NC Medicaid Eligibles and Expenditures by County</t>
  </si>
  <si>
    <t>COUNTY</t>
  </si>
  <si>
    <t>2024 Est. County Population</t>
  </si>
  <si>
    <t>Number of Medicaid Eligibles</t>
  </si>
  <si>
    <t>Expenditure per Eligible</t>
  </si>
  <si>
    <t>Per Capita Expenditure</t>
  </si>
  <si>
    <t>Ranking</t>
  </si>
  <si>
    <t>Eligibles per 1,000 Population</t>
  </si>
  <si>
    <t>% of Medicaid Eligibles based on 2024 Population</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</si>
  <si>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</si>
  <si>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</si>
  <si>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</si>
  <si>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</si>
  <si>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</si>
  <si>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</si>
  <si>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</si>
  <si>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</si>
  <si>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</si>
  <si>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</si>
  <si>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</si>
  <si>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</si>
  <si>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</si>
  <si>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</si>
  <si>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</si>
  <si>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</si>
  <si>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</si>
  <si>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</si>
  <si>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</si>
  <si>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</si>
  <si>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</si>
  <si>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</si>
  <si>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</si>
  <si>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</si>
  <si>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</si>
  <si>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</si>
  <si>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</si>
  <si>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</si>
  <si>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</si>
  <si>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</si>
  <si>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</si>
  <si>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</si>
  <si>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</si>
  <si>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</si>
  <si>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</si>
  <si>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</si>
  <si>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</si>
  <si>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</si>
  <si>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</si>
  <si>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</si>
  <si>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</si>
  <si>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</si>
  <si>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</si>
  <si>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</si>
  <si>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</si>
  <si>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</si>
  <si>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</si>
  <si>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</si>
  <si>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</si>
  <si>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</si>
  <si>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</si>
  <si>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</si>
  <si>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</si>
  <si>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</si>
  <si>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</si>
  <si>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</si>
  <si>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</si>
  <si>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</si>
  <si>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</si>
  <si>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</si>
  <si>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</si>
  <si>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</si>
  <si>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</si>
  <si>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</si>
  <si>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</si>
  <si>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</si>
  <si>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</si>
  <si>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</si>
  <si>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</si>
  <si>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</si>
  <si>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</si>
  <si>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</si>
  <si>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</si>
  <si>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</si>
  <si>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</si>
  <si>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</si>
  <si>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</si>
  <si>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</si>
  <si>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</si>
  <si>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</si>
  <si>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</si>
  <si>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</si>
  <si>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</si>
  <si>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</si>
  <si>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</si>
  <si>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</si>
  <si>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</si>
  <si>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</si>
  <si>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</si>
  <si>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</si>
  <si>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</si>
  <si>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</si>
  <si>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</si>
  <si>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</si>
  <si>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</si>
  <si>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</si>
  <si>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</si>
  <si>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</si>
  <si>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</si>
  <si>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</si>
  <si>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State Total</t>
  </si>
  <si>
    <t xml:space="preserve">Source: </t>
  </si>
  <si>
    <t>1.NCAnayltics Data warehouse.</t>
  </si>
  <si>
    <t>2.County population is obtained from NC Budget and Management (NC OSBM).</t>
  </si>
  <si>
    <t>3. Eligibles are counted in only one county during each year (the last county of record) regardless of whether they may have moved between counties.</t>
  </si>
  <si>
    <t>4. Out of State expenditures excluded.</t>
  </si>
  <si>
    <t>5. Medicare Part A &amp; B premiums excluded.</t>
  </si>
  <si>
    <t>6. Non-claim Payables Excluded</t>
  </si>
  <si>
    <t>Note:</t>
  </si>
  <si>
    <t>Health Choice expenditures and eligibles are not included.</t>
  </si>
  <si>
    <t>Table 8</t>
  </si>
  <si>
    <t>NC Medicaid Expenditures by Type of Service</t>
  </si>
  <si>
    <t>Type of Service</t>
  </si>
  <si>
    <t>Expenditures SFY 2025</t>
  </si>
  <si>
    <t>Percentage of Paid Claims and Premiums</t>
  </si>
  <si>
    <t>Percentage of Paid Claims only</t>
  </si>
  <si>
    <t>2025
Number of Recipients</t>
  </si>
  <si>
    <t>2025 Expenditures per Recipient</t>
  </si>
  <si>
    <t>Inpatient Hospital</t>
  </si>
  <si>
    <t>Outpatient Hospital</t>
  </si>
  <si>
    <t>Mental Hospital (&gt; 65)</t>
  </si>
  <si>
    <t>Psychiatric Hospital (&lt; 21)</t>
  </si>
  <si>
    <t>Physician</t>
  </si>
  <si>
    <t>Clinics</t>
  </si>
  <si>
    <t>Nursing Facility</t>
  </si>
  <si>
    <t>Intermediate Care Facility</t>
  </si>
  <si>
    <t>Dental</t>
  </si>
  <si>
    <t>Prescribed Drugs</t>
  </si>
  <si>
    <t>Home Health</t>
  </si>
  <si>
    <t>CAP/Disabled Adult</t>
  </si>
  <si>
    <t>CAP/MR</t>
  </si>
  <si>
    <t>CAP/Children</t>
  </si>
  <si>
    <t>Personal Care</t>
  </si>
  <si>
    <t>Hospice</t>
  </si>
  <si>
    <t>EPSDT (Health Check)</t>
  </si>
  <si>
    <t>Lab &amp; X-ray</t>
  </si>
  <si>
    <t>High Risk Intervention Residential</t>
  </si>
  <si>
    <t>Practitioner-Non Physician</t>
  </si>
  <si>
    <t>Other Services</t>
  </si>
  <si>
    <t>Total Services</t>
  </si>
  <si>
    <t>Premiums:</t>
  </si>
  <si>
    <t>Medicare, Part A Premiums</t>
  </si>
  <si>
    <t>Medicare, Part B Premiums</t>
  </si>
  <si>
    <t>LME-MCO HMO Premiums</t>
  </si>
  <si>
    <t>PHP Premiums</t>
  </si>
  <si>
    <t>TP Premiums</t>
  </si>
  <si>
    <t>Other Premiums</t>
  </si>
  <si>
    <t>Total Premiums</t>
  </si>
  <si>
    <t>Grand Total Services and Premiums</t>
  </si>
  <si>
    <t xml:space="preserve">MedSolution Claims Excluded </t>
  </si>
  <si>
    <r>
      <rPr>
        <b/>
        <sz val="10"/>
        <rFont val="Arial"/>
        <family val="2"/>
      </rPr>
      <t>Note1:</t>
    </r>
    <r>
      <rPr>
        <sz val="10"/>
        <rFont val="Arial"/>
        <family val="2"/>
      </rPr>
      <t xml:space="preserve"> Program Category Totals do not include adjustments processed by DHB settlements, disproportionate share costs and State and county administration costs and certified public funds in other agencies. </t>
    </r>
  </si>
  <si>
    <r>
      <rPr>
        <b/>
        <sz val="10"/>
        <rFont val="Arial"/>
        <family val="2"/>
      </rPr>
      <t>Note2</t>
    </r>
    <r>
      <rPr>
        <sz val="10"/>
        <rFont val="Arial"/>
        <family val="2"/>
      </rPr>
      <t>: Med-Solution is not included.</t>
    </r>
  </si>
  <si>
    <r>
      <rPr>
        <b/>
        <sz val="10"/>
        <rFont val="Arial"/>
        <family val="2"/>
      </rPr>
      <t>Note3</t>
    </r>
    <r>
      <rPr>
        <sz val="10"/>
        <rFont val="Arial"/>
        <family val="2"/>
      </rPr>
      <t>: HealthChoice is not included.</t>
    </r>
  </si>
  <si>
    <r>
      <rPr>
        <b/>
        <sz val="10"/>
        <rFont val="Arial"/>
        <family val="2"/>
      </rPr>
      <t>Note4</t>
    </r>
    <r>
      <rPr>
        <sz val="10"/>
        <rFont val="Arial"/>
        <family val="2"/>
      </rPr>
      <t>: Recipients can appear in multiple services.</t>
    </r>
  </si>
  <si>
    <r>
      <rPr>
        <b/>
        <sz val="10"/>
        <rFont val="Arial"/>
        <family val="2"/>
      </rPr>
      <t>Note 5</t>
    </r>
    <r>
      <rPr>
        <sz val="10"/>
        <rFont val="Arial"/>
        <family val="2"/>
      </rPr>
      <t>: Non-claim Payables Excluded</t>
    </r>
  </si>
  <si>
    <t>Source:  SFY2025 NCAnaytics data warehouse</t>
  </si>
  <si>
    <t>Managed Care - PHP Expenditures</t>
  </si>
  <si>
    <t>Other Premiums*</t>
  </si>
  <si>
    <t>Note 1: Med-Solution is not included.</t>
  </si>
  <si>
    <t>Note 2: HealthChoice is not included.</t>
  </si>
  <si>
    <t>Note 3: Recipients can appear in multiple services.</t>
  </si>
  <si>
    <t>Total Service Dollars</t>
  </si>
  <si>
    <t>Percent of Service Dollars</t>
  </si>
  <si>
    <t>MQBQ 
Medicare Qualified Beneficiary ****</t>
  </si>
  <si>
    <t>MQBB+MQBE
Part B Premium Only</t>
  </si>
  <si>
    <t>Other Adult**(Preg Wmn, AFDC Adults)</t>
  </si>
  <si>
    <t xml:space="preserve"> Children***</t>
  </si>
  <si>
    <t>MSCHIP</t>
  </si>
  <si>
    <t>Breast 
&amp; Cervical 
Cancer</t>
  </si>
  <si>
    <t>Family Planning</t>
  </si>
  <si>
    <t>Infants and Children</t>
  </si>
  <si>
    <t>Medsolution Encounters</t>
  </si>
  <si>
    <t>Alien 
&amp; Refugees</t>
  </si>
  <si>
    <t>Medicaid Expansion</t>
  </si>
  <si>
    <t>Adjustments and Others</t>
  </si>
  <si>
    <t>Mental Hospital (&gt; 65) *</t>
  </si>
  <si>
    <t>Psychiatric Hospital (&lt; 21) *</t>
  </si>
  <si>
    <t>CAP/MR *</t>
  </si>
  <si>
    <t>High Risk Intervention Residential *</t>
  </si>
  <si>
    <t>Practitioner-Non Physician *</t>
  </si>
  <si>
    <t>Other Services *</t>
  </si>
  <si>
    <t>Grand Total Services without Part A and B *****</t>
  </si>
  <si>
    <t>*          By April 2013 all Counties were under the Behavioral Health HMO (The LMEs) – The 1915(b) Waiver for all Behavioral Health Services – Psych Hospitals, ICF/MR,  Mental Health Provides like Psychiatrist, Psychologist, Licensed Mental Health Nurses, Substance Abuse Counselors.</t>
  </si>
  <si>
    <t xml:space="preserve">  In addition ALL CAP/MR Services were also as of April 2013 provided under 1915(c) – Innovations with service delivery through the LME under the authority of the 1915(b).  </t>
  </si>
  <si>
    <t>**       Includes individuals covered under SOBRA Pregnant Women policies or individuals age 21 &amp; over under TANF or AFDC-related coverage.</t>
  </si>
  <si>
    <t>***      Includes SOBRA Children, individuals under age 21 in TANF or AFDC-related coverages or other children in foster care.</t>
  </si>
  <si>
    <t>****    Reflects expenditures for those who were eligible as QMBs (Medicare-covered services only) at the end of the year.  As a result, expenditures include more services than are available through QMB coverage.</t>
  </si>
  <si>
    <t>***** This line is needed for comparison point of view only</t>
  </si>
  <si>
    <t>Note: Program Category Totals do not include adjustments processed by DHB settlements, disproportionate share costs and State and county administration costs and certified public funds in other agencies.  Also, financial data reported in the PER originates from and relates to "claims paid" within MMIS.</t>
  </si>
  <si>
    <t xml:space="preserve">          HealthChoice is not included.</t>
  </si>
  <si>
    <r>
      <rPr>
        <b/>
        <sz val="10"/>
        <color theme="1"/>
        <rFont val="Arial"/>
        <family val="2"/>
      </rPr>
      <t xml:space="preserve">Source: </t>
    </r>
    <r>
      <rPr>
        <sz val="10"/>
        <color theme="1"/>
        <rFont val="Arial"/>
        <family val="2"/>
      </rPr>
      <t xml:space="preserve"> </t>
    </r>
    <r>
      <rPr>
        <sz val="10"/>
        <rFont val="Arial"/>
        <family val="2"/>
      </rPr>
      <t>NCAnalytics data warehous</t>
    </r>
    <r>
      <rPr>
        <sz val="10"/>
        <color theme="1"/>
        <rFont val="Arial"/>
        <family val="2"/>
      </rPr>
      <t>e</t>
    </r>
  </si>
  <si>
    <t>Intermediate Care Facility (Mentally Retarded)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</si>
</sst>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_(* #,##0_);_(* \(#,##0\);_(* &quot;-&quot;??_);_(@_)"/>
    <numFmt numFmtId="165" formatCode="&quot;$&quot;#,##0"/>
    <numFmt numFmtId="166" formatCode="_(&quot;$&quot;* #,##0_);_(&quot;$&quot;* \(#,##0\);_(&quot;$&quot;* &quot;-&quot;??_);_(@_)"/>
    <numFmt numFmtId="167" formatCode="General_)"/>
    <numFmt numFmtId="168" formatCode="[$$-409]#,##0.00"/>
    <numFmt numFmtId="169" formatCode="0.0%_);\(0.0%\)"/>
    <numFmt numFmtId="170" formatCode="[$$-409]#,##0"/>
    <numFmt numFmtId="171" formatCode="0.0%"/>
    <numFmt numFmtId="172" formatCode="&quot;$&quot;#,##0.00"/>
  </numFmts>
  <fonts count="24" x14ac:knownFonts="1">
    <font>
      <sz val="11"/>
      <color theme="1"/>
      <name val="Calibri"/>
      <family val="2"/>
      <scheme val="minor"/>
    </font>
    <font>
      <sz val="11"/>
      <color theme="1"/>
      <name val="Calibri"/>
      <family val="2"/>
      <scheme val="minor"/>
    </font>
    <font>
      <sz val="11"/>
      <color theme="0"/>
      <name val="Calibri"/>
      <family val="2"/>
      <scheme val="minor"/>
    </font>
    <font>
      <sz val="10"/>
      <color theme="1"/>
      <name val="Arial"/>
      <family val="2"/>
    </font>
    <font>
      <sz val="14"/>
      <color theme="1"/>
      <name val="Arial"/>
      <family val="2"/>
    </font>
    <font>
      <sz val="10"/>
      <name val="Courier"/>
    </font>
    <font>
      <b/>
      <sz val="10"/>
      <color indexed="8"/>
      <name val="Arial"/>
      <family val="2"/>
    </font>
    <font>
      <b/>
      <sz val="10"/>
      <color theme="1"/>
      <name val="Arial"/>
      <family val="2"/>
    </font>
    <font>
      <sz val="10"/>
      <color theme="0"/>
      <name val="Arial"/>
      <family val="2"/>
    </font>
    <font>
      <sz val="10"/>
      <name val="Arial"/>
      <family val="2"/>
    </font>
    <font>
      <b/>
      <sz val="10"/>
      <name val="Arial"/>
      <family val="2"/>
    </font>
    <font>
      <sz val="10"/>
      <color indexed="8"/>
      <name val="Arial"/>
      <family val="2"/>
    </font>
    <font>
      <sz val="14"/>
      <name val="Arial"/>
      <family val="2"/>
    </font>
    <font>
      <b/>
      <sz val="11"/>
      <color theme="1"/>
      <name val="Calibri"/>
      <family val="2"/>
      <scheme val="minor"/>
    </font>
    <font>
      <sz val="11"/>
      <name val="Arial"/>
      <family val="2"/>
    </font>
    <font>
      <vertAlign val="superscript"/>
      <sz val="10"/>
      <name val="Arial"/>
      <family val="2"/>
    </font>
    <font>
      <b/>
      <vertAlign val="superscript"/>
      <sz val="10"/>
      <name val="Arial"/>
      <family val="2"/>
    </font>
    <font>
      <sz val="8"/>
      <name val="Arial"/>
      <family val="2"/>
    </font>
    <font>
      <sz val="10"/>
      <name val="Trebuchet MS"/>
      <family val="2"/>
    </font>
    <font>
      <sz val="11"/>
      <color theme="1"/>
      <name val="Arial"/>
      <family val="2"/>
    </font>
    <font>
      <b/>
      <sz val="10"/>
      <color rgb="FFFF0000"/>
      <name val="Arial"/>
      <family val="2"/>
    </font>
    <font>
      <sz val="10"/>
      <name val="MS Sans Serif"/>
    </font>
    <font>
      <b/>
      <sz val="12"/>
      <color theme="1"/>
      <name val="Arial"/>
      <family val="2"/>
    </font>
    <font>
      <sz val="10"/>
      <color theme="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7" fontId="5" fillId="0" borderId="0" applyFill="0"/>
    <xf numFmtId="0" fontId="9" fillId="0" borderId="0"/>
    <xf numFmtId="0" fontId="9" fillId="0" borderId="0"/>
    <xf numFmtId="0" fontId="21" fillId="0" borderId="0"/>
  </cellStyleXfs>
  <cellXfs count="205">
    <xf numFmtId="0" fontId="0" fillId="0" borderId="0" xfId="0"/>
    <xf numFmtId="0" fontId="3" fillId="0" borderId="0" xfId="0" applyFont="1" applyAlignment="1">
      <alignment horizontal="left"/>
    </xf>
    <xf numFmtId="0" fontId="3" fillId="0" borderId="0" xfId="0" applyFont="1"/>
    <xf numFmtId="164" fontId="3" fillId="0" borderId="0" xfId="1" applyNumberFormat="1" applyFont="1"/>
    <xf numFmtId="165" fontId="3" fillId="0" borderId="0" xfId="2" applyNumberFormat="1" applyFont="1"/>
    <xf numFmtId="166" fontId="3" fillId="0" borderId="0" xfId="2" applyNumberFormat="1" applyFont="1"/>
    <xf numFmtId="10" fontId="4" fillId="0" borderId="0" xfId="3" applyNumberFormat="1" applyFont="1" applyAlignment="1">
      <alignment horizontal="right"/>
    </xf>
    <xf numFmtId="10" fontId="3" fillId="0" borderId="0" xfId="3" applyNumberFormat="1" applyFont="1"/>
    <xf numFmtId="167" fontId="6" fillId="0" borderId="1" xfId="4" applyFont="1" applyFill="1" applyBorder="1" applyAlignment="1" applyProtection="1">
      <alignment horizontal="left" wrapText="1"/>
      <protection locked="0"/>
    </xf>
    <xf numFmtId="164" fontId="7" fillId="0" borderId="1" xfId="4" applyNumberFormat="1" applyFont="1" applyFill="1" applyBorder="1" applyAlignment="1" applyProtection="1">
      <alignment horizontal="right" wrapText="1"/>
      <protection locked="0"/>
    </xf>
    <xf numFmtId="165" fontId="7" fillId="0" borderId="1" xfId="2" applyNumberFormat="1" applyFont="1" applyFill="1" applyBorder="1" applyAlignment="1" applyProtection="1">
      <alignment horizontal="right" wrapText="1"/>
      <protection locked="0"/>
    </xf>
    <xf numFmtId="164" fontId="6" fillId="0" borderId="1" xfId="4" applyNumberFormat="1" applyFont="1" applyFill="1" applyBorder="1" applyAlignment="1" applyProtection="1">
      <alignment horizontal="right" wrapText="1"/>
      <protection locked="0"/>
    </xf>
    <xf numFmtId="166" fontId="6" fillId="0" borderId="1" xfId="2" applyNumberFormat="1" applyFont="1" applyFill="1" applyBorder="1" applyAlignment="1" applyProtection="1">
      <alignment horizontal="right" wrapText="1"/>
      <protection locked="0"/>
    </xf>
    <xf numFmtId="164" fontId="6" fillId="0" borderId="1" xfId="1" applyNumberFormat="1" applyFont="1" applyFill="1" applyBorder="1" applyAlignment="1" applyProtection="1">
      <alignment horizontal="right" wrapText="1"/>
      <protection locked="0"/>
    </xf>
    <xf numFmtId="0" fontId="7" fillId="0" borderId="1" xfId="0" applyFont="1" applyBorder="1" applyAlignment="1">
      <alignment horizontal="right" wrapText="1"/>
    </xf>
    <xf numFmtId="0" fontId="7" fillId="0" borderId="0" xfId="0" applyFont="1" applyAlignment="1">
      <alignment horizontal="right" wrapText="1"/>
    </xf>
    <xf numFmtId="0" fontId="7" fillId="0" borderId="0" xfId="0" applyFont="1" applyAlignment="1">
      <alignment horizontal="center" wrapText="1"/>
    </xf>
    <xf numFmtId="49" fontId="0" fillId="0" borderId="0" xfId="0" applyNumberFormat="1"/>
    <xf numFmtId="3" fontId="0" fillId="0" borderId="0" xfId="0" applyNumberFormat="1"/>
    <xf numFmtId="168" fontId="0" fillId="0" borderId="0" xfId="0" applyNumberFormat="1"/>
    <xf numFmtId="169" fontId="0" fillId="0" borderId="0" xfId="0" applyNumberFormat="1"/>
    <xf numFmtId="0" fontId="6" fillId="2" borderId="0" xfId="0" applyFont="1" applyFill="1" applyAlignment="1">
      <alignment horizontal="left" wrapText="1"/>
    </xf>
    <xf numFmtId="164" fontId="7" fillId="0" borderId="0" xfId="1" applyNumberFormat="1" applyFont="1" applyBorder="1" applyAlignment="1">
      <alignment horizontal="right"/>
    </xf>
    <xf numFmtId="170" fontId="2" fillId="0" borderId="0" xfId="0" applyNumberFormat="1" applyFont="1"/>
    <xf numFmtId="168" fontId="2" fillId="0" borderId="0" xfId="0" applyNumberFormat="1" applyFont="1"/>
    <xf numFmtId="165" fontId="8" fillId="0" borderId="0" xfId="2" applyNumberFormat="1" applyFont="1" applyBorder="1"/>
    <xf numFmtId="0" fontId="7" fillId="0" borderId="0" xfId="0" applyFont="1"/>
    <xf numFmtId="164" fontId="3" fillId="0" borderId="0" xfId="1" applyNumberFormat="1" applyFont="1" applyBorder="1"/>
    <xf numFmtId="171" fontId="3" fillId="0" borderId="0" xfId="3" applyNumberFormat="1" applyFont="1" applyBorder="1"/>
    <xf numFmtId="164" fontId="7" fillId="0" borderId="0" xfId="1" applyNumberFormat="1" applyFont="1" applyBorder="1"/>
    <xf numFmtId="164" fontId="6" fillId="0" borderId="0" xfId="1" applyNumberFormat="1" applyFont="1" applyFill="1" applyBorder="1" applyAlignment="1" applyProtection="1">
      <alignment horizontal="right" wrapText="1"/>
    </xf>
    <xf numFmtId="165" fontId="7" fillId="0" borderId="0" xfId="2" applyNumberFormat="1" applyFont="1" applyBorder="1"/>
    <xf numFmtId="164" fontId="7" fillId="0" borderId="0" xfId="1" applyNumberFormat="1" applyFont="1" applyFill="1" applyBorder="1"/>
    <xf numFmtId="10" fontId="7" fillId="0" borderId="0" xfId="3" applyNumberFormat="1" applyFont="1" applyBorder="1"/>
    <xf numFmtId="166" fontId="3" fillId="0" borderId="0" xfId="2" applyNumberFormat="1" applyFont="1" applyFill="1" applyBorder="1"/>
    <xf numFmtId="165" fontId="3" fillId="0" borderId="0" xfId="2" applyNumberFormat="1" applyFont="1" applyBorder="1"/>
    <xf numFmtId="166" fontId="3" fillId="0" borderId="0" xfId="2" applyNumberFormat="1" applyFont="1" applyBorder="1"/>
    <xf numFmtId="10" fontId="3" fillId="0" borderId="0" xfId="3" applyNumberFormat="1" applyFont="1" applyBorder="1"/>
    <xf numFmtId="171" fontId="3" fillId="0" borderId="0" xfId="3" applyNumberFormat="1" applyFont="1" applyFill="1" applyBorder="1"/>
    <xf numFmtId="0" fontId="7" fillId="0" borderId="0" xfId="0" applyFont="1" applyAlignment="1">
      <alignment horizontal="right" indent="2"/>
    </xf>
    <xf numFmtId="0" fontId="9" fillId="0" borderId="0" xfId="5"/>
    <xf numFmtId="165" fontId="3" fillId="0" borderId="0" xfId="0" applyNumberFormat="1" applyFont="1"/>
    <xf numFmtId="0" fontId="10" fillId="3" borderId="0" xfId="0" applyFont="1" applyFill="1" applyAlignment="1">
      <alignment horizontal="left" wrapText="1"/>
    </xf>
    <xf numFmtId="0" fontId="10" fillId="3" borderId="0" xfId="0" applyFont="1" applyFill="1" applyAlignment="1">
      <alignment horizontal="center"/>
    </xf>
    <xf numFmtId="0" fontId="10" fillId="3" borderId="0" xfId="0" applyFont="1" applyFill="1"/>
    <xf numFmtId="3" fontId="11" fillId="3" borderId="0" xfId="4" applyNumberFormat="1" applyFont="1" applyFill="1" applyAlignment="1" applyProtection="1">
      <alignment horizontal="left"/>
      <protection locked="0"/>
    </xf>
    <xf numFmtId="164" fontId="3" fillId="0" borderId="0" xfId="1" applyNumberFormat="1" applyFont="1" applyFill="1" applyBorder="1"/>
    <xf numFmtId="9" fontId="3" fillId="0" borderId="0" xfId="3" applyFont="1" applyFill="1" applyBorder="1"/>
    <xf numFmtId="167" fontId="6" fillId="3" borderId="0" xfId="4" applyFont="1" applyFill="1" applyAlignment="1" applyProtection="1">
      <alignment horizontal="right"/>
      <protection locked="0"/>
    </xf>
    <xf numFmtId="44" fontId="3" fillId="0" borderId="0" xfId="0" applyNumberFormat="1" applyFont="1"/>
    <xf numFmtId="171" fontId="3" fillId="0" borderId="0" xfId="3" applyNumberFormat="1" applyFont="1"/>
    <xf numFmtId="0" fontId="10" fillId="0" borderId="0" xfId="5" applyFont="1" applyAlignment="1">
      <alignment horizontal="left"/>
    </xf>
    <xf numFmtId="164" fontId="3" fillId="0" borderId="0" xfId="1" applyNumberFormat="1" applyFont="1" applyFill="1"/>
    <xf numFmtId="165" fontId="3" fillId="0" borderId="0" xfId="2" applyNumberFormat="1" applyFont="1" applyFill="1"/>
    <xf numFmtId="166" fontId="3" fillId="0" borderId="0" xfId="2" applyNumberFormat="1" applyFont="1" applyFill="1"/>
    <xf numFmtId="3" fontId="7" fillId="0" borderId="1" xfId="4" applyNumberFormat="1" applyFont="1" applyFill="1" applyBorder="1" applyAlignment="1" applyProtection="1">
      <alignment horizontal="right" wrapText="1"/>
      <protection locked="0"/>
    </xf>
    <xf numFmtId="1" fontId="0" fillId="0" borderId="0" xfId="0" applyNumberFormat="1"/>
    <xf numFmtId="0" fontId="9" fillId="0" borderId="0" xfId="5" applyAlignment="1">
      <alignment horizontal="left"/>
    </xf>
    <xf numFmtId="0" fontId="9" fillId="0" borderId="0" xfId="5" applyAlignment="1">
      <alignment horizontal="right"/>
    </xf>
    <xf numFmtId="0" fontId="12" fillId="0" borderId="0" xfId="5" applyFont="1" applyAlignment="1">
      <alignment horizontal="right"/>
    </xf>
    <xf numFmtId="0" fontId="10" fillId="0" borderId="0" xfId="5" applyFont="1" applyAlignment="1">
      <alignment horizontal="right"/>
    </xf>
    <xf numFmtId="0" fontId="10" fillId="0" borderId="0" xfId="5" applyFont="1" applyAlignment="1">
      <alignment horizontal="left" wrapText="1"/>
    </xf>
    <xf numFmtId="0" fontId="10" fillId="0" borderId="0" xfId="5" applyFont="1" applyAlignment="1">
      <alignment horizontal="right" wrapText="1"/>
    </xf>
    <xf numFmtId="0" fontId="10" fillId="0" borderId="0" xfId="5" applyFont="1" applyAlignment="1">
      <alignment wrapText="1"/>
    </xf>
    <xf numFmtId="3" fontId="9" fillId="0" borderId="0" xfId="5" applyNumberFormat="1" applyAlignment="1">
      <alignment horizontal="right"/>
    </xf>
    <xf numFmtId="10" fontId="9" fillId="0" borderId="0" xfId="5" applyNumberFormat="1" applyAlignment="1">
      <alignment horizontal="right"/>
    </xf>
    <xf numFmtId="3" fontId="9" fillId="0" borderId="0" xfId="5" applyNumberFormat="1"/>
    <xf numFmtId="0" fontId="3" fillId="0" borderId="0" xfId="5" applyFont="1" applyAlignment="1">
      <alignment horizontal="left"/>
    </xf>
    <xf numFmtId="3" fontId="3" fillId="0" borderId="0" xfId="0" applyNumberFormat="1" applyFont="1"/>
    <xf numFmtId="3" fontId="3" fillId="4" borderId="0" xfId="0" applyNumberFormat="1" applyFont="1" applyFill="1"/>
    <xf numFmtId="0" fontId="9" fillId="0" borderId="0" xfId="5" applyAlignment="1">
      <alignment horizontal="left" wrapText="1"/>
    </xf>
    <xf numFmtId="171" fontId="3" fillId="0" borderId="0" xfId="5" applyNumberFormat="1" applyFont="1" applyAlignment="1">
      <alignment horizontal="right"/>
    </xf>
    <xf numFmtId="0" fontId="14" fillId="0" borderId="0" xfId="6" applyFont="1"/>
    <xf numFmtId="0" fontId="14" fillId="0" borderId="0" xfId="6" applyFont="1" applyAlignment="1">
      <alignment horizontal="right"/>
    </xf>
    <xf numFmtId="164" fontId="4" fillId="0" borderId="0" xfId="1" applyNumberFormat="1" applyFont="1" applyAlignment="1">
      <alignment horizontal="right"/>
    </xf>
    <xf numFmtId="0" fontId="9" fillId="0" borderId="0" xfId="6" applyAlignment="1">
      <alignment horizontal="center"/>
    </xf>
    <xf numFmtId="0" fontId="10" fillId="0" borderId="1" xfId="6" applyFont="1" applyBorder="1" applyAlignment="1">
      <alignment horizontal="right"/>
    </xf>
    <xf numFmtId="0" fontId="9" fillId="0" borderId="0" xfId="6"/>
    <xf numFmtId="165" fontId="9" fillId="0" borderId="0" xfId="6" applyNumberFormat="1" applyAlignment="1">
      <alignment horizontal="right"/>
    </xf>
    <xf numFmtId="165" fontId="9" fillId="0" borderId="1" xfId="6" applyNumberFormat="1" applyBorder="1" applyAlignment="1">
      <alignment horizontal="right"/>
    </xf>
    <xf numFmtId="0" fontId="10" fillId="0" borderId="0" xfId="6" applyFont="1"/>
    <xf numFmtId="0" fontId="9" fillId="0" borderId="0" xfId="6" applyAlignment="1">
      <alignment horizontal="right"/>
    </xf>
    <xf numFmtId="172" fontId="9" fillId="0" borderId="0" xfId="6" applyNumberFormat="1"/>
    <xf numFmtId="171" fontId="9" fillId="0" borderId="0" xfId="6" applyNumberFormat="1" applyAlignment="1">
      <alignment horizontal="right"/>
    </xf>
    <xf numFmtId="10" fontId="9" fillId="0" borderId="1" xfId="6" applyNumberFormat="1" applyBorder="1" applyAlignment="1">
      <alignment horizontal="right"/>
    </xf>
    <xf numFmtId="0" fontId="10" fillId="0" borderId="0" xfId="6" applyFont="1" applyAlignment="1">
      <alignment horizontal="left"/>
    </xf>
    <xf numFmtId="0" fontId="17" fillId="0" borderId="0" xfId="6" applyFont="1" applyAlignment="1">
      <alignment horizontal="center"/>
    </xf>
    <xf numFmtId="0" fontId="17" fillId="0" borderId="0" xfId="6" applyFont="1"/>
    <xf numFmtId="0" fontId="17" fillId="0" borderId="0" xfId="6" applyFont="1" applyAlignment="1">
      <alignment horizontal="right"/>
    </xf>
    <xf numFmtId="165" fontId="17" fillId="0" borderId="0" xfId="6" applyNumberFormat="1" applyFont="1" applyAlignment="1">
      <alignment horizontal="right"/>
    </xf>
    <xf numFmtId="165" fontId="18" fillId="0" borderId="0" xfId="6" applyNumberFormat="1" applyFont="1" applyAlignment="1">
      <alignment horizontal="right"/>
    </xf>
    <xf numFmtId="171" fontId="18" fillId="0" borderId="0" xfId="6" applyNumberFormat="1" applyFont="1" applyAlignment="1">
      <alignment horizontal="right"/>
    </xf>
    <xf numFmtId="0" fontId="10" fillId="0" borderId="1" xfId="6" applyFont="1" applyBorder="1" applyAlignment="1">
      <alignment horizontal="left" wrapText="1"/>
    </xf>
    <xf numFmtId="0" fontId="10" fillId="0" borderId="1" xfId="6" applyFont="1" applyBorder="1" applyAlignment="1">
      <alignment horizontal="right" wrapText="1"/>
    </xf>
    <xf numFmtId="0" fontId="10" fillId="0" borderId="0" xfId="6" applyFont="1" applyAlignment="1">
      <alignment wrapText="1"/>
    </xf>
    <xf numFmtId="164" fontId="9" fillId="0" borderId="0" xfId="1" applyNumberFormat="1" applyFont="1"/>
    <xf numFmtId="0" fontId="18" fillId="0" borderId="0" xfId="6" applyFont="1"/>
    <xf numFmtId="0" fontId="18" fillId="0" borderId="0" xfId="6" applyFont="1" applyAlignment="1">
      <alignment horizontal="right"/>
    </xf>
    <xf numFmtId="0" fontId="9" fillId="0" borderId="0" xfId="6" applyAlignment="1">
      <alignment horizontal="right" wrapText="1"/>
    </xf>
    <xf numFmtId="0" fontId="9" fillId="0" borderId="0" xfId="6" applyAlignment="1">
      <alignment wrapText="1"/>
    </xf>
    <xf numFmtId="0" fontId="3" fillId="0" borderId="0" xfId="0" applyFont="1" applyAlignment="1">
      <alignment vertical="center"/>
    </xf>
    <xf numFmtId="10" fontId="9" fillId="0" borderId="0" xfId="6" applyNumberFormat="1"/>
    <xf numFmtId="165" fontId="9" fillId="0" borderId="0" xfId="6" applyNumberFormat="1"/>
    <xf numFmtId="10" fontId="3" fillId="0" borderId="0" xfId="6" applyNumberFormat="1" applyFont="1"/>
    <xf numFmtId="0" fontId="3" fillId="0" borderId="0" xfId="6" applyFont="1"/>
    <xf numFmtId="0" fontId="19" fillId="0" borderId="0" xfId="0" applyFont="1"/>
    <xf numFmtId="0" fontId="19" fillId="0" borderId="0" xfId="0" applyFont="1" applyAlignment="1">
      <alignment horizontal="right"/>
    </xf>
    <xf numFmtId="0" fontId="7" fillId="0" borderId="1" xfId="0" applyFont="1" applyBorder="1" applyAlignment="1">
      <alignment horizontal="left"/>
    </xf>
    <xf numFmtId="164" fontId="7" fillId="0" borderId="1" xfId="1" applyNumberFormat="1" applyFont="1" applyFill="1" applyBorder="1" applyAlignment="1">
      <alignment horizontal="right" wrapText="1"/>
    </xf>
    <xf numFmtId="164" fontId="0" fillId="0" borderId="0" xfId="1" applyNumberFormat="1" applyFont="1"/>
    <xf numFmtId="164" fontId="13" fillId="0" borderId="0" xfId="1" applyNumberFormat="1" applyFont="1"/>
    <xf numFmtId="49" fontId="3" fillId="0" borderId="0" xfId="0" applyNumberFormat="1" applyFont="1"/>
    <xf numFmtId="164" fontId="19" fillId="0" borderId="0" xfId="1" applyNumberFormat="1" applyFont="1" applyFill="1"/>
    <xf numFmtId="164" fontId="19" fillId="0" borderId="0" xfId="1" applyNumberFormat="1" applyFont="1"/>
    <xf numFmtId="0" fontId="4" fillId="0" borderId="0" xfId="0" applyFont="1" applyAlignment="1">
      <alignment horizontal="right"/>
    </xf>
    <xf numFmtId="0" fontId="10" fillId="0" borderId="0" xfId="0" applyFont="1" applyAlignment="1">
      <alignment horizontal="left"/>
    </xf>
    <xf numFmtId="3" fontId="10" fillId="0" borderId="0" xfId="0" applyNumberFormat="1" applyFont="1" applyAlignment="1">
      <alignment horizontal="left"/>
    </xf>
    <xf numFmtId="166" fontId="10" fillId="0" borderId="0" xfId="2" applyNumberFormat="1" applyFont="1" applyFill="1" applyBorder="1" applyAlignment="1">
      <alignment horizontal="left"/>
    </xf>
    <xf numFmtId="3" fontId="10" fillId="0" borderId="0" xfId="0" applyNumberFormat="1" applyFont="1" applyAlignment="1">
      <alignment horizontal="center"/>
    </xf>
    <xf numFmtId="0" fontId="10" fillId="0" borderId="0" xfId="0" applyFont="1"/>
    <xf numFmtId="4" fontId="10" fillId="0" borderId="1" xfId="0" applyNumberFormat="1" applyFont="1" applyBorder="1" applyAlignment="1">
      <alignment horizontal="left" wrapText="1"/>
    </xf>
    <xf numFmtId="3" fontId="7" fillId="0" borderId="1" xfId="0" applyNumberFormat="1" applyFont="1" applyBorder="1" applyAlignment="1">
      <alignment horizontal="right" wrapText="1"/>
    </xf>
    <xf numFmtId="171" fontId="10" fillId="0" borderId="1" xfId="0" applyNumberFormat="1" applyFont="1" applyBorder="1" applyAlignment="1">
      <alignment horizontal="right" wrapText="1"/>
    </xf>
    <xf numFmtId="3" fontId="10" fillId="0" borderId="1" xfId="0" applyNumberFormat="1" applyFont="1" applyBorder="1" applyAlignment="1">
      <alignment horizontal="right" wrapText="1"/>
    </xf>
    <xf numFmtId="166" fontId="7" fillId="0" borderId="1" xfId="2" applyNumberFormat="1" applyFont="1" applyFill="1" applyBorder="1" applyAlignment="1">
      <alignment horizontal="right" wrapText="1"/>
    </xf>
    <xf numFmtId="0" fontId="10" fillId="0" borderId="0" xfId="0" applyFont="1" applyAlignment="1">
      <alignment horizontal="center"/>
    </xf>
    <xf numFmtId="0" fontId="9" fillId="0" borderId="0" xfId="0" applyFont="1" applyAlignment="1">
      <alignment horizontal="center"/>
    </xf>
    <xf numFmtId="171" fontId="9" fillId="0" borderId="0" xfId="2" quotePrefix="1" applyNumberFormat="1" applyFont="1" applyBorder="1"/>
    <xf numFmtId="171" fontId="3" fillId="4" borderId="0" xfId="3" applyNumberFormat="1" applyFont="1" applyFill="1" applyBorder="1"/>
    <xf numFmtId="171" fontId="9" fillId="4" borderId="0" xfId="2" quotePrefix="1" applyNumberFormat="1" applyFont="1" applyFill="1" applyBorder="1"/>
    <xf numFmtId="165" fontId="3" fillId="4" borderId="0" xfId="2" applyNumberFormat="1" applyFont="1" applyFill="1" applyBorder="1"/>
    <xf numFmtId="0" fontId="9" fillId="0" borderId="0" xfId="0" quotePrefix="1" applyFont="1"/>
    <xf numFmtId="165" fontId="3" fillId="0" borderId="1" xfId="2" applyNumberFormat="1" applyFont="1" applyBorder="1"/>
    <xf numFmtId="171" fontId="3" fillId="0" borderId="1" xfId="3" applyNumberFormat="1" applyFont="1" applyBorder="1"/>
    <xf numFmtId="171" fontId="9" fillId="0" borderId="1" xfId="2" quotePrefix="1" applyNumberFormat="1" applyFont="1" applyBorder="1"/>
    <xf numFmtId="164" fontId="3" fillId="0" borderId="1" xfId="1" applyNumberFormat="1" applyFont="1" applyBorder="1"/>
    <xf numFmtId="165" fontId="7" fillId="0" borderId="0" xfId="0" applyNumberFormat="1" applyFont="1"/>
    <xf numFmtId="171" fontId="7" fillId="4" borderId="0" xfId="3" applyNumberFormat="1" applyFont="1" applyFill="1" applyBorder="1"/>
    <xf numFmtId="171" fontId="10" fillId="0" borderId="0" xfId="2" quotePrefix="1" applyNumberFormat="1" applyFont="1" applyBorder="1"/>
    <xf numFmtId="165" fontId="20" fillId="4" borderId="0" xfId="0" applyNumberFormat="1" applyFont="1" applyFill="1"/>
    <xf numFmtId="171" fontId="7" fillId="0" borderId="0" xfId="3" applyNumberFormat="1" applyFont="1" applyBorder="1"/>
    <xf numFmtId="165" fontId="3" fillId="0" borderId="0" xfId="2" applyNumberFormat="1" applyFont="1" applyFill="1" applyBorder="1"/>
    <xf numFmtId="0" fontId="3" fillId="0" borderId="0" xfId="0" quotePrefix="1" applyFont="1"/>
    <xf numFmtId="0" fontId="3" fillId="0" borderId="1" xfId="0" applyFont="1" applyBorder="1"/>
    <xf numFmtId="166" fontId="3" fillId="0" borderId="1" xfId="2" applyNumberFormat="1" applyFont="1" applyBorder="1"/>
    <xf numFmtId="164" fontId="7" fillId="4" borderId="0" xfId="1" applyNumberFormat="1" applyFont="1" applyFill="1" applyBorder="1"/>
    <xf numFmtId="171" fontId="7" fillId="0" borderId="0" xfId="0" applyNumberFormat="1" applyFont="1"/>
    <xf numFmtId="0" fontId="10" fillId="0" borderId="0" xfId="0" quotePrefix="1" applyFont="1"/>
    <xf numFmtId="166" fontId="7" fillId="0" borderId="0" xfId="2" applyNumberFormat="1" applyFont="1" applyBorder="1"/>
    <xf numFmtId="44" fontId="7" fillId="0" borderId="0" xfId="0" applyNumberFormat="1" applyFont="1"/>
    <xf numFmtId="165" fontId="10" fillId="0" borderId="0" xfId="0" applyNumberFormat="1" applyFont="1"/>
    <xf numFmtId="9" fontId="7" fillId="0" borderId="0" xfId="3" applyFont="1" applyBorder="1"/>
    <xf numFmtId="166" fontId="3" fillId="0" borderId="0" xfId="0" applyNumberFormat="1" applyFont="1"/>
    <xf numFmtId="0" fontId="9" fillId="0" borderId="0" xfId="0" applyFont="1" applyAlignment="1">
      <alignment horizontal="left"/>
    </xf>
    <xf numFmtId="0" fontId="9" fillId="0" borderId="0" xfId="7" applyFont="1"/>
    <xf numFmtId="0" fontId="22" fillId="0" borderId="0" xfId="0" applyFont="1"/>
    <xf numFmtId="171" fontId="3" fillId="0" borderId="0" xfId="0" applyNumberFormat="1" applyFont="1"/>
    <xf numFmtId="3" fontId="0" fillId="0" borderId="1" xfId="0" applyNumberFormat="1" applyBorder="1"/>
    <xf numFmtId="165" fontId="7" fillId="0" borderId="0" xfId="2" applyNumberFormat="1" applyFont="1" applyFill="1" applyBorder="1"/>
    <xf numFmtId="170" fontId="0" fillId="0" borderId="0" xfId="0" applyNumberFormat="1"/>
    <xf numFmtId="0" fontId="7" fillId="0" borderId="0" xfId="0" quotePrefix="1" applyFont="1"/>
    <xf numFmtId="49" fontId="7" fillId="0" borderId="0" xfId="0" applyNumberFormat="1" applyFont="1"/>
    <xf numFmtId="164" fontId="10" fillId="0" borderId="2" xfId="1" applyNumberFormat="1" applyFont="1" applyBorder="1"/>
    <xf numFmtId="0" fontId="9" fillId="0" borderId="0" xfId="7" applyFont="1" applyAlignment="1">
      <alignment horizontal="left"/>
    </xf>
    <xf numFmtId="165" fontId="9" fillId="0" borderId="0" xfId="2" applyNumberFormat="1" applyFont="1" applyFill="1" applyBorder="1"/>
    <xf numFmtId="10" fontId="9" fillId="0" borderId="0" xfId="7" applyNumberFormat="1" applyFont="1" applyAlignment="1">
      <alignment horizontal="center"/>
    </xf>
    <xf numFmtId="172" fontId="9" fillId="0" borderId="0" xfId="2" applyNumberFormat="1" applyFont="1" applyFill="1" applyBorder="1"/>
    <xf numFmtId="4" fontId="10" fillId="0" borderId="1" xfId="7" applyNumberFormat="1" applyFont="1" applyBorder="1" applyAlignment="1">
      <alignment horizontal="left" wrapText="1"/>
    </xf>
    <xf numFmtId="165" fontId="7" fillId="0" borderId="1" xfId="2" applyNumberFormat="1" applyFont="1" applyFill="1" applyBorder="1" applyAlignment="1">
      <alignment horizontal="right" wrapText="1"/>
    </xf>
    <xf numFmtId="10" fontId="10" fillId="0" borderId="1" xfId="7" applyNumberFormat="1" applyFont="1" applyBorder="1" applyAlignment="1">
      <alignment horizontal="right" wrapText="1"/>
    </xf>
    <xf numFmtId="165" fontId="10" fillId="0" borderId="1" xfId="2" applyNumberFormat="1" applyFont="1" applyFill="1" applyBorder="1" applyAlignment="1">
      <alignment horizontal="right" wrapText="1"/>
    </xf>
    <xf numFmtId="172" fontId="10" fillId="0" borderId="1" xfId="2" applyNumberFormat="1" applyFont="1" applyFill="1" applyBorder="1" applyAlignment="1">
      <alignment horizontal="right" wrapText="1"/>
    </xf>
    <xf numFmtId="0" fontId="3" fillId="0" borderId="0" xfId="0" applyFont="1" applyAlignment="1">
      <alignment horizontal="right"/>
    </xf>
    <xf numFmtId="169" fontId="3" fillId="0" borderId="0" xfId="0" applyNumberFormat="1" applyFont="1"/>
    <xf numFmtId="170" fontId="3" fillId="0" borderId="0" xfId="0" applyNumberFormat="1" applyFont="1"/>
    <xf numFmtId="165" fontId="3" fillId="4" borderId="1" xfId="2" applyNumberFormat="1" applyFont="1" applyFill="1" applyBorder="1"/>
    <xf numFmtId="169" fontId="3" fillId="4" borderId="1" xfId="0" applyNumberFormat="1" applyFont="1" applyFill="1" applyBorder="1"/>
    <xf numFmtId="0" fontId="10" fillId="0" borderId="0" xfId="7" applyFont="1" applyAlignment="1">
      <alignment horizontal="left"/>
    </xf>
    <xf numFmtId="169" fontId="7" fillId="4" borderId="0" xfId="0" applyNumberFormat="1" applyFont="1" applyFill="1"/>
    <xf numFmtId="0" fontId="10" fillId="0" borderId="0" xfId="7" applyFont="1"/>
    <xf numFmtId="169" fontId="7" fillId="0" borderId="0" xfId="0" applyNumberFormat="1" applyFont="1"/>
    <xf numFmtId="172" fontId="3" fillId="0" borderId="0" xfId="2" applyNumberFormat="1" applyFont="1" applyFill="1" applyBorder="1"/>
    <xf numFmtId="172" fontId="9" fillId="0" borderId="0" xfId="0" quotePrefix="1" applyNumberFormat="1" applyFont="1"/>
    <xf numFmtId="169" fontId="3" fillId="4" borderId="0" xfId="0" applyNumberFormat="1" applyFont="1" applyFill="1"/>
    <xf numFmtId="169" fontId="7" fillId="0" borderId="2" xfId="0" applyNumberFormat="1" applyFont="1" applyBorder="1"/>
    <xf numFmtId="166" fontId="7" fillId="0" borderId="0" xfId="2" applyNumberFormat="1" applyFont="1" applyFill="1"/>
    <xf numFmtId="165" fontId="7" fillId="0" borderId="0" xfId="2" applyNumberFormat="1" applyFont="1" applyFill="1"/>
    <xf numFmtId="165" fontId="7" fillId="4" borderId="0" xfId="2" applyNumberFormat="1" applyFont="1" applyFill="1" applyBorder="1"/>
    <xf numFmtId="166" fontId="3" fillId="4" borderId="0" xfId="0" applyNumberFormat="1" applyFont="1" applyFill="1"/>
    <xf numFmtId="165" fontId="9" fillId="0" borderId="0" xfId="7" applyNumberFormat="1" applyFont="1" applyAlignment="1">
      <alignment horizontal="center"/>
    </xf>
    <xf numFmtId="171" fontId="9" fillId="0" borderId="0" xfId="7" applyNumberFormat="1" applyFont="1" applyAlignment="1">
      <alignment horizontal="center"/>
    </xf>
    <xf numFmtId="172" fontId="9" fillId="0" borderId="0" xfId="7" applyNumberFormat="1" applyFont="1" applyAlignment="1">
      <alignment horizontal="center"/>
    </xf>
    <xf numFmtId="172" fontId="9" fillId="0" borderId="0" xfId="7" applyNumberFormat="1" applyFont="1"/>
    <xf numFmtId="172" fontId="10" fillId="0" borderId="0" xfId="7" applyNumberFormat="1" applyFont="1" applyAlignment="1">
      <alignment horizontal="right"/>
    </xf>
    <xf numFmtId="10" fontId="9" fillId="0" borderId="0" xfId="7" applyNumberFormat="1" applyFont="1"/>
    <xf numFmtId="169" fontId="3" fillId="0" borderId="1" xfId="0" applyNumberFormat="1" applyFont="1" applyBorder="1"/>
    <xf numFmtId="49" fontId="3" fillId="4" borderId="0" xfId="0" applyNumberFormat="1" applyFont="1" applyFill="1"/>
    <xf numFmtId="0" fontId="3" fillId="4" borderId="0" xfId="0" applyFont="1" applyFill="1"/>
    <xf numFmtId="165" fontId="3" fillId="0" borderId="2" xfId="2" applyNumberFormat="1" applyFont="1" applyBorder="1"/>
    <xf numFmtId="6" fontId="0" fillId="4" borderId="1" xfId="0" applyNumberFormat="1" applyFill="1" applyBorder="1"/>
    <xf numFmtId="0" fontId="23" fillId="0" borderId="0" xfId="0" applyFont="1" applyAlignment="1">
      <alignment vertical="center"/>
    </xf>
    <xf numFmtId="0" fontId="9" fillId="0" borderId="0" xfId="0" applyFont="1" applyAlignment="1">
      <alignment horizontal="left" wrapText="1"/>
    </xf>
    <xf numFmtId="0" fontId="9" fillId="0" borderId="0" xfId="0" applyFont="1"/>
    <xf numFmtId="0" fontId="9" fillId="0" borderId="0" xfId="0" applyFont="1" applyAlignment="1">
      <alignment horizontal="left" wrapText="1"/>
    </xf>
    <xf numFmtId="0" fontId="9" fillId="0" borderId="0" xfId="0" applyFont="1"/>
  </cellXfs>
  <cellStyles count="8">
    <cellStyle name="Comma" xfId="1" builtinId="3"/>
    <cellStyle name="Currency" xfId="2" builtinId="4"/>
    <cellStyle name="Normal" xfId="0" builtinId="0"/>
    <cellStyle name="Normal_94TAB9" xfId="4" xr:uid="{1E244162-5D80-411F-9833-392B2B7DB7FD}"/>
    <cellStyle name="Normal_SFY13_Table6_Annual Report (2)" xfId="5" xr:uid="{AEE878C2-61E1-47A4-9F47-165708D27A58}"/>
    <cellStyle name="Normal_SFY13_Tables4_5 Annual Report (3)" xfId="6" xr:uid="{8BB6D984-1EA9-4F29-B33B-186E5A2535F7}"/>
    <cellStyle name="Normal_Table 10 (11) for SFY 2012" xfId="7" xr:uid="{9FECD364-39B6-4CFA-A498-9A26CA453C6B}"/>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47624</xdr:rowOff>
    </xdr:from>
    <xdr:to>
      <xdr:col>0</xdr:col>
      <xdr:colOff>3065145</xdr:colOff>
      <xdr:row>5</xdr:row>
      <xdr:rowOff>108435</xdr:rowOff>
    </xdr:to>
    <xdr:pic>
      <xdr:nvPicPr>
        <xdr:cNvPr id="2" name="Picture 1">
          <a:extLst>
            <a:ext uri="{FF2B5EF4-FFF2-40B4-BE49-F238E27FC236}">
              <a16:creationId xmlns:a16="http://schemas.microsoft.com/office/drawing/2014/main" id="{7A710D2B-4A73-48C3-9777-90316C74F6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7624"/>
          <a:ext cx="3017520" cy="10037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1009651</xdr:colOff>
      <xdr:row>5</xdr:row>
      <xdr:rowOff>105057</xdr:rowOff>
    </xdr:to>
    <xdr:pic>
      <xdr:nvPicPr>
        <xdr:cNvPr id="2" name="Picture 1">
          <a:extLst>
            <a:ext uri="{FF2B5EF4-FFF2-40B4-BE49-F238E27FC236}">
              <a16:creationId xmlns:a16="http://schemas.microsoft.com/office/drawing/2014/main" id="{77C1A8C3-DED5-4B03-ABBC-998546896C17}"/>
            </a:ext>
          </a:extLst>
        </xdr:cNvPr>
        <xdr:cNvPicPr>
          <a:picLocks noChangeAspect="1"/>
        </xdr:cNvPicPr>
      </xdr:nvPicPr>
      <xdr:blipFill>
        <a:blip xmlns:r="http://schemas.openxmlformats.org/officeDocument/2006/relationships" r:embed="rId1"/>
        <a:stretch>
          <a:fillRect/>
        </a:stretch>
      </xdr:blipFill>
      <xdr:spPr>
        <a:xfrm>
          <a:off x="38101" y="47625"/>
          <a:ext cx="2962275" cy="10004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60960</xdr:colOff>
      <xdr:row>0</xdr:row>
      <xdr:rowOff>76203</xdr:rowOff>
    </xdr:from>
    <xdr:to>
      <xdr:col>3</xdr:col>
      <xdr:colOff>304800</xdr:colOff>
      <xdr:row>5</xdr:row>
      <xdr:rowOff>115587</xdr:rowOff>
    </xdr:to>
    <xdr:pic>
      <xdr:nvPicPr>
        <xdr:cNvPr id="2" name="Picture 1">
          <a:extLst>
            <a:ext uri="{FF2B5EF4-FFF2-40B4-BE49-F238E27FC236}">
              <a16:creationId xmlns:a16="http://schemas.microsoft.com/office/drawing/2014/main" id="{4023E18F-08E9-4B5C-87FC-CAAC539DE355}"/>
            </a:ext>
          </a:extLst>
        </xdr:cNvPr>
        <xdr:cNvPicPr>
          <a:picLocks noChangeAspect="1"/>
        </xdr:cNvPicPr>
      </xdr:nvPicPr>
      <xdr:blipFill>
        <a:blip xmlns:r="http://schemas.openxmlformats.org/officeDocument/2006/relationships" r:embed="rId1"/>
        <a:stretch>
          <a:fillRect/>
        </a:stretch>
      </xdr:blipFill>
      <xdr:spPr>
        <a:xfrm>
          <a:off x="60960" y="76203"/>
          <a:ext cx="2939415" cy="9823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66678</xdr:rowOff>
    </xdr:from>
    <xdr:to>
      <xdr:col>3</xdr:col>
      <xdr:colOff>167640</xdr:colOff>
      <xdr:row>5</xdr:row>
      <xdr:rowOff>126878</xdr:rowOff>
    </xdr:to>
    <xdr:pic>
      <xdr:nvPicPr>
        <xdr:cNvPr id="2" name="Picture 1">
          <a:extLst>
            <a:ext uri="{FF2B5EF4-FFF2-40B4-BE49-F238E27FC236}">
              <a16:creationId xmlns:a16="http://schemas.microsoft.com/office/drawing/2014/main" id="{7460C70F-A71B-46EC-97D8-5E4EF0E3D2EE}"/>
            </a:ext>
          </a:extLst>
        </xdr:cNvPr>
        <xdr:cNvPicPr>
          <a:picLocks noChangeAspect="1"/>
        </xdr:cNvPicPr>
      </xdr:nvPicPr>
      <xdr:blipFill>
        <a:blip xmlns:r="http://schemas.openxmlformats.org/officeDocument/2006/relationships" r:embed="rId1"/>
        <a:stretch>
          <a:fillRect/>
        </a:stretch>
      </xdr:blipFill>
      <xdr:spPr>
        <a:xfrm>
          <a:off x="57150" y="66678"/>
          <a:ext cx="2948940" cy="984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38102</xdr:rowOff>
    </xdr:from>
    <xdr:to>
      <xdr:col>2</xdr:col>
      <xdr:colOff>868680</xdr:colOff>
      <xdr:row>5</xdr:row>
      <xdr:rowOff>108030</xdr:rowOff>
    </xdr:to>
    <xdr:pic>
      <xdr:nvPicPr>
        <xdr:cNvPr id="2" name="Picture 1">
          <a:extLst>
            <a:ext uri="{FF2B5EF4-FFF2-40B4-BE49-F238E27FC236}">
              <a16:creationId xmlns:a16="http://schemas.microsoft.com/office/drawing/2014/main" id="{0D4D73DE-7545-47E7-8A46-3EA1262E4224}"/>
            </a:ext>
          </a:extLst>
        </xdr:cNvPr>
        <xdr:cNvPicPr>
          <a:picLocks noChangeAspect="1"/>
        </xdr:cNvPicPr>
      </xdr:nvPicPr>
      <xdr:blipFill>
        <a:blip xmlns:r="http://schemas.openxmlformats.org/officeDocument/2006/relationships" r:embed="rId1"/>
        <a:stretch>
          <a:fillRect/>
        </a:stretch>
      </xdr:blipFill>
      <xdr:spPr>
        <a:xfrm>
          <a:off x="47625" y="38102"/>
          <a:ext cx="2945130" cy="993853"/>
        </a:xfrm>
        <a:prstGeom prst="rect">
          <a:avLst/>
        </a:prstGeom>
      </xdr:spPr>
    </xdr:pic>
    <xdr:clientData/>
  </xdr:twoCellAnchor>
  <xdr:twoCellAnchor editAs="oneCell">
    <xdr:from>
      <xdr:col>0</xdr:col>
      <xdr:colOff>47625</xdr:colOff>
      <xdr:row>0</xdr:row>
      <xdr:rowOff>38102</xdr:rowOff>
    </xdr:from>
    <xdr:to>
      <xdr:col>2</xdr:col>
      <xdr:colOff>868680</xdr:colOff>
      <xdr:row>4</xdr:row>
      <xdr:rowOff>117555</xdr:rowOff>
    </xdr:to>
    <xdr:pic>
      <xdr:nvPicPr>
        <xdr:cNvPr id="3" name="Picture 2">
          <a:extLst>
            <a:ext uri="{FF2B5EF4-FFF2-40B4-BE49-F238E27FC236}">
              <a16:creationId xmlns:a16="http://schemas.microsoft.com/office/drawing/2014/main" id="{F06C16C9-36E8-4B22-BD39-4B5BB8DD6582}"/>
            </a:ext>
          </a:extLst>
        </xdr:cNvPr>
        <xdr:cNvPicPr>
          <a:picLocks noChangeAspect="1"/>
        </xdr:cNvPicPr>
      </xdr:nvPicPr>
      <xdr:blipFill>
        <a:blip xmlns:r="http://schemas.openxmlformats.org/officeDocument/2006/relationships" r:embed="rId1"/>
        <a:stretch>
          <a:fillRect/>
        </a:stretch>
      </xdr:blipFill>
      <xdr:spPr>
        <a:xfrm>
          <a:off x="47625" y="38102"/>
          <a:ext cx="2945130" cy="9938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0</xdr:col>
      <xdr:colOff>3030855</xdr:colOff>
      <xdr:row>5</xdr:row>
      <xdr:rowOff>141918</xdr:rowOff>
    </xdr:to>
    <xdr:pic>
      <xdr:nvPicPr>
        <xdr:cNvPr id="2" name="Picture 1">
          <a:extLst>
            <a:ext uri="{FF2B5EF4-FFF2-40B4-BE49-F238E27FC236}">
              <a16:creationId xmlns:a16="http://schemas.microsoft.com/office/drawing/2014/main" id="{291FEE3A-8696-404C-8B1F-B7C327F5A2B4}"/>
            </a:ext>
          </a:extLst>
        </xdr:cNvPr>
        <xdr:cNvPicPr>
          <a:picLocks noChangeAspect="1"/>
        </xdr:cNvPicPr>
      </xdr:nvPicPr>
      <xdr:blipFill>
        <a:blip xmlns:r="http://schemas.openxmlformats.org/officeDocument/2006/relationships" r:embed="rId1"/>
        <a:stretch>
          <a:fillRect/>
        </a:stretch>
      </xdr:blipFill>
      <xdr:spPr>
        <a:xfrm>
          <a:off x="57150" y="76200"/>
          <a:ext cx="2973705" cy="9896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76201</xdr:rowOff>
    </xdr:from>
    <xdr:to>
      <xdr:col>1</xdr:col>
      <xdr:colOff>358140</xdr:colOff>
      <xdr:row>5</xdr:row>
      <xdr:rowOff>134201</xdr:rowOff>
    </xdr:to>
    <xdr:pic>
      <xdr:nvPicPr>
        <xdr:cNvPr id="2" name="Picture 1">
          <a:extLst>
            <a:ext uri="{FF2B5EF4-FFF2-40B4-BE49-F238E27FC236}">
              <a16:creationId xmlns:a16="http://schemas.microsoft.com/office/drawing/2014/main" id="{C8EA69A4-EC84-45AA-9F0B-230744741160}"/>
            </a:ext>
          </a:extLst>
        </xdr:cNvPr>
        <xdr:cNvPicPr>
          <a:picLocks noChangeAspect="1"/>
        </xdr:cNvPicPr>
      </xdr:nvPicPr>
      <xdr:blipFill>
        <a:blip xmlns:r="http://schemas.openxmlformats.org/officeDocument/2006/relationships" r:embed="rId1"/>
        <a:stretch>
          <a:fillRect/>
        </a:stretch>
      </xdr:blipFill>
      <xdr:spPr>
        <a:xfrm>
          <a:off x="66675" y="76201"/>
          <a:ext cx="2967990" cy="896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610B9-EDEE-41A5-917C-CE3E569CD0E3}">
  <dimension ref="A1:F41"/>
  <sheetViews>
    <sheetView showGridLines="0" topLeftCell="A5" workbookViewId="0">
      <selection activeCell="H19" sqref="H19"/>
    </sheetView>
  </sheetViews>
  <sheetFormatPr defaultColWidth="9.109375" defaultRowHeight="13.8" x14ac:dyDescent="0.25"/>
  <cols>
    <col min="1" max="1" width="86.5546875" style="105" customWidth="1"/>
    <col min="2" max="2" width="18.6640625" style="113" customWidth="1"/>
    <col min="3" max="16384" width="9.109375" style="105"/>
  </cols>
  <sheetData>
    <row r="1" spans="1:6" ht="17.399999999999999" x14ac:dyDescent="0.3">
      <c r="B1" s="74" t="s">
        <v>0</v>
      </c>
      <c r="D1" s="106"/>
    </row>
    <row r="2" spans="1:6" ht="17.399999999999999" x14ac:dyDescent="0.3">
      <c r="B2" s="74" t="s">
        <v>1</v>
      </c>
      <c r="D2" s="106"/>
    </row>
    <row r="3" spans="1:6" ht="17.399999999999999" x14ac:dyDescent="0.3">
      <c r="B3" s="74" t="s">
        <v>2</v>
      </c>
      <c r="D3" s="106"/>
    </row>
    <row r="4" spans="1:6" ht="17.399999999999999" x14ac:dyDescent="0.3">
      <c r="B4" s="74" t="s">
        <v>3</v>
      </c>
      <c r="D4" s="106"/>
    </row>
    <row r="8" spans="1:6" ht="26.4" x14ac:dyDescent="0.25">
      <c r="A8" s="107" t="s">
        <v>4</v>
      </c>
      <c r="B8" s="108" t="s">
        <v>5</v>
      </c>
    </row>
    <row r="9" spans="1:6" ht="14.4" x14ac:dyDescent="0.3">
      <c r="A9" s="17" t="s">
        <v>6</v>
      </c>
      <c r="B9" s="109">
        <v>5998</v>
      </c>
      <c r="D9" s="17"/>
      <c r="E9"/>
      <c r="F9"/>
    </row>
    <row r="10" spans="1:6" ht="14.4" x14ac:dyDescent="0.3">
      <c r="A10" s="17" t="s">
        <v>7</v>
      </c>
      <c r="B10" s="109">
        <v>36770</v>
      </c>
      <c r="D10" s="17"/>
      <c r="E10"/>
      <c r="F10"/>
    </row>
    <row r="11" spans="1:6" ht="14.4" x14ac:dyDescent="0.3">
      <c r="A11" s="17" t="s">
        <v>8</v>
      </c>
      <c r="B11" s="109">
        <v>1399</v>
      </c>
      <c r="D11" s="17"/>
      <c r="E11"/>
      <c r="F11"/>
    </row>
    <row r="12" spans="1:6" ht="14.4" x14ac:dyDescent="0.3">
      <c r="A12" s="17" t="s">
        <v>9</v>
      </c>
      <c r="B12" s="109">
        <v>12521</v>
      </c>
      <c r="D12" s="17"/>
      <c r="E12"/>
      <c r="F12"/>
    </row>
    <row r="13" spans="1:6" ht="14.4" x14ac:dyDescent="0.3">
      <c r="A13" s="17" t="s">
        <v>10</v>
      </c>
      <c r="B13" s="109">
        <v>224</v>
      </c>
      <c r="D13" s="17"/>
      <c r="E13"/>
      <c r="F13"/>
    </row>
    <row r="14" spans="1:6" ht="14.4" x14ac:dyDescent="0.3">
      <c r="A14" s="17" t="s">
        <v>11</v>
      </c>
      <c r="B14" s="109">
        <v>2954</v>
      </c>
      <c r="D14" s="17"/>
      <c r="E14"/>
      <c r="F14"/>
    </row>
    <row r="15" spans="1:6" ht="14.4" x14ac:dyDescent="0.3">
      <c r="A15" s="17" t="s">
        <v>12</v>
      </c>
      <c r="B15" s="109">
        <v>423</v>
      </c>
      <c r="D15" s="17"/>
      <c r="E15"/>
      <c r="F15"/>
    </row>
    <row r="16" spans="1:6" ht="14.4" x14ac:dyDescent="0.3">
      <c r="A16" s="17" t="s">
        <v>13</v>
      </c>
      <c r="B16" s="109">
        <v>776</v>
      </c>
      <c r="D16" s="17"/>
      <c r="E16"/>
      <c r="F16"/>
    </row>
    <row r="17" spans="1:6" ht="14.4" x14ac:dyDescent="0.3">
      <c r="A17" s="17" t="s">
        <v>14</v>
      </c>
      <c r="B17" s="109">
        <v>8715</v>
      </c>
      <c r="D17" s="17"/>
      <c r="E17"/>
      <c r="F17"/>
    </row>
    <row r="18" spans="1:6" ht="14.4" x14ac:dyDescent="0.3">
      <c r="A18" s="17" t="s">
        <v>15</v>
      </c>
      <c r="B18" s="109">
        <v>72</v>
      </c>
      <c r="D18" s="17"/>
      <c r="E18"/>
      <c r="F18"/>
    </row>
    <row r="19" spans="1:6" ht="14.4" x14ac:dyDescent="0.3">
      <c r="A19" s="17" t="s">
        <v>16</v>
      </c>
      <c r="B19" s="109">
        <v>784</v>
      </c>
      <c r="D19" s="17"/>
      <c r="E19"/>
      <c r="F19"/>
    </row>
    <row r="20" spans="1:6" ht="14.4" x14ac:dyDescent="0.3">
      <c r="A20" s="17" t="s">
        <v>17</v>
      </c>
      <c r="B20" s="109">
        <v>671</v>
      </c>
      <c r="D20" s="17"/>
      <c r="E20"/>
      <c r="F20"/>
    </row>
    <row r="21" spans="1:6" ht="14.4" x14ac:dyDescent="0.3">
      <c r="A21" s="17" t="s">
        <v>18</v>
      </c>
      <c r="B21" s="109">
        <v>64</v>
      </c>
      <c r="D21" s="17"/>
      <c r="E21"/>
      <c r="F21"/>
    </row>
    <row r="22" spans="1:6" ht="14.4" x14ac:dyDescent="0.3">
      <c r="A22" s="17" t="s">
        <v>19</v>
      </c>
      <c r="B22" s="109">
        <v>1779</v>
      </c>
      <c r="D22" s="17"/>
      <c r="E22"/>
      <c r="F22"/>
    </row>
    <row r="23" spans="1:6" ht="14.4" x14ac:dyDescent="0.3">
      <c r="A23" s="17" t="s">
        <v>20</v>
      </c>
      <c r="B23" s="109">
        <v>32</v>
      </c>
      <c r="D23" s="17"/>
      <c r="E23"/>
      <c r="F23"/>
    </row>
    <row r="24" spans="1:6" ht="14.4" x14ac:dyDescent="0.3">
      <c r="A24" s="17" t="s">
        <v>21</v>
      </c>
      <c r="B24" s="109">
        <v>364</v>
      </c>
      <c r="D24" s="17"/>
      <c r="E24"/>
      <c r="F24"/>
    </row>
    <row r="25" spans="1:6" ht="14.4" x14ac:dyDescent="0.3">
      <c r="A25" s="17" t="s">
        <v>22</v>
      </c>
      <c r="B25" s="109">
        <v>922</v>
      </c>
      <c r="D25" s="17"/>
      <c r="E25"/>
      <c r="F25"/>
    </row>
    <row r="26" spans="1:6" ht="14.4" x14ac:dyDescent="0.3">
      <c r="A26" s="17" t="s">
        <v>23</v>
      </c>
      <c r="B26" s="109">
        <v>26861</v>
      </c>
      <c r="D26" s="17"/>
      <c r="E26"/>
      <c r="F26"/>
    </row>
    <row r="27" spans="1:6" ht="14.4" x14ac:dyDescent="0.3">
      <c r="A27" s="17" t="s">
        <v>24</v>
      </c>
      <c r="B27" s="109">
        <v>329</v>
      </c>
      <c r="D27" s="17"/>
      <c r="E27"/>
      <c r="F27"/>
    </row>
    <row r="28" spans="1:6" ht="14.4" x14ac:dyDescent="0.3">
      <c r="A28" s="17" t="s">
        <v>25</v>
      </c>
      <c r="B28" s="109">
        <v>431</v>
      </c>
      <c r="D28" s="17"/>
      <c r="E28"/>
      <c r="F28"/>
    </row>
    <row r="29" spans="1:6" ht="14.4" x14ac:dyDescent="0.3">
      <c r="A29" s="17" t="s">
        <v>26</v>
      </c>
      <c r="B29" s="109">
        <v>3599</v>
      </c>
      <c r="D29" s="17"/>
      <c r="E29"/>
      <c r="F29"/>
    </row>
    <row r="30" spans="1:6" ht="14.4" x14ac:dyDescent="0.3">
      <c r="A30" s="17" t="s">
        <v>27</v>
      </c>
      <c r="B30" s="109">
        <v>143</v>
      </c>
      <c r="D30" s="17"/>
      <c r="E30"/>
      <c r="F30"/>
    </row>
    <row r="31" spans="1:6" ht="14.4" x14ac:dyDescent="0.3">
      <c r="A31" s="17" t="s">
        <v>28</v>
      </c>
      <c r="B31" s="109">
        <v>2454</v>
      </c>
      <c r="D31" s="17"/>
      <c r="E31"/>
      <c r="F31"/>
    </row>
    <row r="32" spans="1:6" ht="14.4" x14ac:dyDescent="0.3">
      <c r="A32" s="17" t="s">
        <v>29</v>
      </c>
      <c r="B32" s="109">
        <v>3671</v>
      </c>
      <c r="D32" s="17"/>
      <c r="E32"/>
      <c r="F32"/>
    </row>
    <row r="33" spans="1:6" ht="14.4" x14ac:dyDescent="0.3">
      <c r="A33" s="17" t="s">
        <v>30</v>
      </c>
      <c r="B33" s="109">
        <v>3084</v>
      </c>
      <c r="D33" s="17"/>
      <c r="E33"/>
      <c r="F33"/>
    </row>
    <row r="34" spans="1:6" ht="14.4" x14ac:dyDescent="0.3">
      <c r="A34" s="17" t="s">
        <v>31</v>
      </c>
      <c r="B34" s="109">
        <v>1070</v>
      </c>
      <c r="D34" s="17"/>
      <c r="E34"/>
      <c r="F34"/>
    </row>
    <row r="35" spans="1:6" ht="14.4" x14ac:dyDescent="0.3">
      <c r="A35"/>
      <c r="B35" s="110">
        <f>SUM(B9:B34)</f>
        <v>116110</v>
      </c>
      <c r="D35" s="17"/>
      <c r="E35"/>
      <c r="F35"/>
    </row>
    <row r="36" spans="1:6" ht="14.4" x14ac:dyDescent="0.3">
      <c r="A36" s="111"/>
      <c r="B36" s="3"/>
      <c r="D36" s="17"/>
      <c r="E36"/>
      <c r="F36"/>
    </row>
    <row r="37" spans="1:6" x14ac:dyDescent="0.25">
      <c r="A37" s="2"/>
      <c r="B37" s="52"/>
    </row>
    <row r="38" spans="1:6" x14ac:dyDescent="0.25">
      <c r="A38" s="111" t="s">
        <v>32</v>
      </c>
      <c r="B38" s="112"/>
    </row>
    <row r="39" spans="1:6" x14ac:dyDescent="0.25">
      <c r="A39" s="111" t="s">
        <v>33</v>
      </c>
    </row>
    <row r="40" spans="1:6" x14ac:dyDescent="0.25">
      <c r="A40" s="111" t="s">
        <v>34</v>
      </c>
    </row>
    <row r="41" spans="1:6" x14ac:dyDescent="0.25">
      <c r="A41" s="111" t="s">
        <v>35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F378D-EC09-4300-A261-25282D0634CF}">
  <dimension ref="A1:U26"/>
  <sheetViews>
    <sheetView showGridLines="0" topLeftCell="H1" workbookViewId="0">
      <selection activeCell="Q7" sqref="Q7:Q18"/>
    </sheetView>
  </sheetViews>
  <sheetFormatPr defaultRowHeight="13.8" x14ac:dyDescent="0.25"/>
  <cols>
    <col min="1" max="1" width="13.6640625" style="72" customWidth="1"/>
    <col min="2" max="3" width="16.109375" style="72" customWidth="1"/>
    <col min="4" max="10" width="16.109375" style="73" customWidth="1"/>
    <col min="11" max="12" width="16.109375" style="72" customWidth="1"/>
    <col min="13" max="13" width="17" style="72" customWidth="1"/>
    <col min="14" max="14" width="16.5546875" style="72" bestFit="1" customWidth="1"/>
    <col min="15" max="15" width="16" style="72" bestFit="1" customWidth="1"/>
    <col min="16" max="16" width="14.88671875" style="72" bestFit="1" customWidth="1"/>
    <col min="17" max="17" width="16.5546875" style="72" bestFit="1" customWidth="1"/>
    <col min="18" max="18" width="16" style="72" bestFit="1" customWidth="1"/>
    <col min="19" max="249" width="9.109375" style="72"/>
    <col min="250" max="250" width="13.6640625" style="72" customWidth="1"/>
    <col min="251" max="251" width="20.5546875" style="72" bestFit="1" customWidth="1"/>
    <col min="252" max="252" width="9.88671875" style="72" bestFit="1" customWidth="1"/>
    <col min="253" max="253" width="5.109375" style="72" customWidth="1"/>
    <col min="254" max="254" width="20.109375" style="72" bestFit="1" customWidth="1"/>
    <col min="255" max="255" width="9.88671875" style="72" bestFit="1" customWidth="1"/>
    <col min="256" max="256" width="4.33203125" style="72" customWidth="1"/>
    <col min="257" max="257" width="21.109375" style="72" bestFit="1" customWidth="1"/>
    <col min="258" max="258" width="9.88671875" style="72" bestFit="1" customWidth="1"/>
    <col min="259" max="259" width="4.44140625" style="72" customWidth="1"/>
    <col min="260" max="260" width="20.109375" style="72" bestFit="1" customWidth="1"/>
    <col min="261" max="261" width="9.88671875" style="72" bestFit="1" customWidth="1"/>
    <col min="262" max="505" width="9.109375" style="72"/>
    <col min="506" max="506" width="13.6640625" style="72" customWidth="1"/>
    <col min="507" max="507" width="20.5546875" style="72" bestFit="1" customWidth="1"/>
    <col min="508" max="508" width="9.88671875" style="72" bestFit="1" customWidth="1"/>
    <col min="509" max="509" width="5.109375" style="72" customWidth="1"/>
    <col min="510" max="510" width="20.109375" style="72" bestFit="1" customWidth="1"/>
    <col min="511" max="511" width="9.88671875" style="72" bestFit="1" customWidth="1"/>
    <col min="512" max="512" width="4.33203125" style="72" customWidth="1"/>
    <col min="513" max="513" width="21.109375" style="72" bestFit="1" customWidth="1"/>
    <col min="514" max="514" width="9.88671875" style="72" bestFit="1" customWidth="1"/>
    <col min="515" max="515" width="4.44140625" style="72" customWidth="1"/>
    <col min="516" max="516" width="20.109375" style="72" bestFit="1" customWidth="1"/>
    <col min="517" max="517" width="9.88671875" style="72" bestFit="1" customWidth="1"/>
    <col min="518" max="761" width="9.109375" style="72"/>
    <col min="762" max="762" width="13.6640625" style="72" customWidth="1"/>
    <col min="763" max="763" width="20.5546875" style="72" bestFit="1" customWidth="1"/>
    <col min="764" max="764" width="9.88671875" style="72" bestFit="1" customWidth="1"/>
    <col min="765" max="765" width="5.109375" style="72" customWidth="1"/>
    <col min="766" max="766" width="20.109375" style="72" bestFit="1" customWidth="1"/>
    <col min="767" max="767" width="9.88671875" style="72" bestFit="1" customWidth="1"/>
    <col min="768" max="768" width="4.33203125" style="72" customWidth="1"/>
    <col min="769" max="769" width="21.109375" style="72" bestFit="1" customWidth="1"/>
    <col min="770" max="770" width="9.88671875" style="72" bestFit="1" customWidth="1"/>
    <col min="771" max="771" width="4.44140625" style="72" customWidth="1"/>
    <col min="772" max="772" width="20.109375" style="72" bestFit="1" customWidth="1"/>
    <col min="773" max="773" width="9.88671875" style="72" bestFit="1" customWidth="1"/>
    <col min="774" max="1017" width="9.109375" style="72"/>
    <col min="1018" max="1018" width="13.6640625" style="72" customWidth="1"/>
    <col min="1019" max="1019" width="20.5546875" style="72" bestFit="1" customWidth="1"/>
    <col min="1020" max="1020" width="9.88671875" style="72" bestFit="1" customWidth="1"/>
    <col min="1021" max="1021" width="5.109375" style="72" customWidth="1"/>
    <col min="1022" max="1022" width="20.109375" style="72" bestFit="1" customWidth="1"/>
    <col min="1023" max="1023" width="9.88671875" style="72" bestFit="1" customWidth="1"/>
    <col min="1024" max="1024" width="4.33203125" style="72" customWidth="1"/>
    <col min="1025" max="1025" width="21.109375" style="72" bestFit="1" customWidth="1"/>
    <col min="1026" max="1026" width="9.88671875" style="72" bestFit="1" customWidth="1"/>
    <col min="1027" max="1027" width="4.44140625" style="72" customWidth="1"/>
    <col min="1028" max="1028" width="20.109375" style="72" bestFit="1" customWidth="1"/>
    <col min="1029" max="1029" width="9.88671875" style="72" bestFit="1" customWidth="1"/>
    <col min="1030" max="1273" width="9.109375" style="72"/>
    <col min="1274" max="1274" width="13.6640625" style="72" customWidth="1"/>
    <col min="1275" max="1275" width="20.5546875" style="72" bestFit="1" customWidth="1"/>
    <col min="1276" max="1276" width="9.88671875" style="72" bestFit="1" customWidth="1"/>
    <col min="1277" max="1277" width="5.109375" style="72" customWidth="1"/>
    <col min="1278" max="1278" width="20.109375" style="72" bestFit="1" customWidth="1"/>
    <col min="1279" max="1279" width="9.88671875" style="72" bestFit="1" customWidth="1"/>
    <col min="1280" max="1280" width="4.33203125" style="72" customWidth="1"/>
    <col min="1281" max="1281" width="21.109375" style="72" bestFit="1" customWidth="1"/>
    <col min="1282" max="1282" width="9.88671875" style="72" bestFit="1" customWidth="1"/>
    <col min="1283" max="1283" width="4.44140625" style="72" customWidth="1"/>
    <col min="1284" max="1284" width="20.109375" style="72" bestFit="1" customWidth="1"/>
    <col min="1285" max="1285" width="9.88671875" style="72" bestFit="1" customWidth="1"/>
    <col min="1286" max="1529" width="9.109375" style="72"/>
    <col min="1530" max="1530" width="13.6640625" style="72" customWidth="1"/>
    <col min="1531" max="1531" width="20.5546875" style="72" bestFit="1" customWidth="1"/>
    <col min="1532" max="1532" width="9.88671875" style="72" bestFit="1" customWidth="1"/>
    <col min="1533" max="1533" width="5.109375" style="72" customWidth="1"/>
    <col min="1534" max="1534" width="20.109375" style="72" bestFit="1" customWidth="1"/>
    <col min="1535" max="1535" width="9.88671875" style="72" bestFit="1" customWidth="1"/>
    <col min="1536" max="1536" width="4.33203125" style="72" customWidth="1"/>
    <col min="1537" max="1537" width="21.109375" style="72" bestFit="1" customWidth="1"/>
    <col min="1538" max="1538" width="9.88671875" style="72" bestFit="1" customWidth="1"/>
    <col min="1539" max="1539" width="4.44140625" style="72" customWidth="1"/>
    <col min="1540" max="1540" width="20.109375" style="72" bestFit="1" customWidth="1"/>
    <col min="1541" max="1541" width="9.88671875" style="72" bestFit="1" customWidth="1"/>
    <col min="1542" max="1785" width="9.109375" style="72"/>
    <col min="1786" max="1786" width="13.6640625" style="72" customWidth="1"/>
    <col min="1787" max="1787" width="20.5546875" style="72" bestFit="1" customWidth="1"/>
    <col min="1788" max="1788" width="9.88671875" style="72" bestFit="1" customWidth="1"/>
    <col min="1789" max="1789" width="5.109375" style="72" customWidth="1"/>
    <col min="1790" max="1790" width="20.109375" style="72" bestFit="1" customWidth="1"/>
    <col min="1791" max="1791" width="9.88671875" style="72" bestFit="1" customWidth="1"/>
    <col min="1792" max="1792" width="4.33203125" style="72" customWidth="1"/>
    <col min="1793" max="1793" width="21.109375" style="72" bestFit="1" customWidth="1"/>
    <col min="1794" max="1794" width="9.88671875" style="72" bestFit="1" customWidth="1"/>
    <col min="1795" max="1795" width="4.44140625" style="72" customWidth="1"/>
    <col min="1796" max="1796" width="20.109375" style="72" bestFit="1" customWidth="1"/>
    <col min="1797" max="1797" width="9.88671875" style="72" bestFit="1" customWidth="1"/>
    <col min="1798" max="2041" width="9.109375" style="72"/>
    <col min="2042" max="2042" width="13.6640625" style="72" customWidth="1"/>
    <col min="2043" max="2043" width="20.5546875" style="72" bestFit="1" customWidth="1"/>
    <col min="2044" max="2044" width="9.88671875" style="72" bestFit="1" customWidth="1"/>
    <col min="2045" max="2045" width="5.109375" style="72" customWidth="1"/>
    <col min="2046" max="2046" width="20.109375" style="72" bestFit="1" customWidth="1"/>
    <col min="2047" max="2047" width="9.88671875" style="72" bestFit="1" customWidth="1"/>
    <col min="2048" max="2048" width="4.33203125" style="72" customWidth="1"/>
    <col min="2049" max="2049" width="21.109375" style="72" bestFit="1" customWidth="1"/>
    <col min="2050" max="2050" width="9.88671875" style="72" bestFit="1" customWidth="1"/>
    <col min="2051" max="2051" width="4.44140625" style="72" customWidth="1"/>
    <col min="2052" max="2052" width="20.109375" style="72" bestFit="1" customWidth="1"/>
    <col min="2053" max="2053" width="9.88671875" style="72" bestFit="1" customWidth="1"/>
    <col min="2054" max="2297" width="9.109375" style="72"/>
    <col min="2298" max="2298" width="13.6640625" style="72" customWidth="1"/>
    <col min="2299" max="2299" width="20.5546875" style="72" bestFit="1" customWidth="1"/>
    <col min="2300" max="2300" width="9.88671875" style="72" bestFit="1" customWidth="1"/>
    <col min="2301" max="2301" width="5.109375" style="72" customWidth="1"/>
    <col min="2302" max="2302" width="20.109375" style="72" bestFit="1" customWidth="1"/>
    <col min="2303" max="2303" width="9.88671875" style="72" bestFit="1" customWidth="1"/>
    <col min="2304" max="2304" width="4.33203125" style="72" customWidth="1"/>
    <col min="2305" max="2305" width="21.109375" style="72" bestFit="1" customWidth="1"/>
    <col min="2306" max="2306" width="9.88671875" style="72" bestFit="1" customWidth="1"/>
    <col min="2307" max="2307" width="4.44140625" style="72" customWidth="1"/>
    <col min="2308" max="2308" width="20.109375" style="72" bestFit="1" customWidth="1"/>
    <col min="2309" max="2309" width="9.88671875" style="72" bestFit="1" customWidth="1"/>
    <col min="2310" max="2553" width="9.109375" style="72"/>
    <col min="2554" max="2554" width="13.6640625" style="72" customWidth="1"/>
    <col min="2555" max="2555" width="20.5546875" style="72" bestFit="1" customWidth="1"/>
    <col min="2556" max="2556" width="9.88671875" style="72" bestFit="1" customWidth="1"/>
    <col min="2557" max="2557" width="5.109375" style="72" customWidth="1"/>
    <col min="2558" max="2558" width="20.109375" style="72" bestFit="1" customWidth="1"/>
    <col min="2559" max="2559" width="9.88671875" style="72" bestFit="1" customWidth="1"/>
    <col min="2560" max="2560" width="4.33203125" style="72" customWidth="1"/>
    <col min="2561" max="2561" width="21.109375" style="72" bestFit="1" customWidth="1"/>
    <col min="2562" max="2562" width="9.88671875" style="72" bestFit="1" customWidth="1"/>
    <col min="2563" max="2563" width="4.44140625" style="72" customWidth="1"/>
    <col min="2564" max="2564" width="20.109375" style="72" bestFit="1" customWidth="1"/>
    <col min="2565" max="2565" width="9.88671875" style="72" bestFit="1" customWidth="1"/>
    <col min="2566" max="2809" width="9.109375" style="72"/>
    <col min="2810" max="2810" width="13.6640625" style="72" customWidth="1"/>
    <col min="2811" max="2811" width="20.5546875" style="72" bestFit="1" customWidth="1"/>
    <col min="2812" max="2812" width="9.88671875" style="72" bestFit="1" customWidth="1"/>
    <col min="2813" max="2813" width="5.109375" style="72" customWidth="1"/>
    <col min="2814" max="2814" width="20.109375" style="72" bestFit="1" customWidth="1"/>
    <col min="2815" max="2815" width="9.88671875" style="72" bestFit="1" customWidth="1"/>
    <col min="2816" max="2816" width="4.33203125" style="72" customWidth="1"/>
    <col min="2817" max="2817" width="21.109375" style="72" bestFit="1" customWidth="1"/>
    <col min="2818" max="2818" width="9.88671875" style="72" bestFit="1" customWidth="1"/>
    <col min="2819" max="2819" width="4.44140625" style="72" customWidth="1"/>
    <col min="2820" max="2820" width="20.109375" style="72" bestFit="1" customWidth="1"/>
    <col min="2821" max="2821" width="9.88671875" style="72" bestFit="1" customWidth="1"/>
    <col min="2822" max="3065" width="9.109375" style="72"/>
    <col min="3066" max="3066" width="13.6640625" style="72" customWidth="1"/>
    <col min="3067" max="3067" width="20.5546875" style="72" bestFit="1" customWidth="1"/>
    <col min="3068" max="3068" width="9.88671875" style="72" bestFit="1" customWidth="1"/>
    <col min="3069" max="3069" width="5.109375" style="72" customWidth="1"/>
    <col min="3070" max="3070" width="20.109375" style="72" bestFit="1" customWidth="1"/>
    <col min="3071" max="3071" width="9.88671875" style="72" bestFit="1" customWidth="1"/>
    <col min="3072" max="3072" width="4.33203125" style="72" customWidth="1"/>
    <col min="3073" max="3073" width="21.109375" style="72" bestFit="1" customWidth="1"/>
    <col min="3074" max="3074" width="9.88671875" style="72" bestFit="1" customWidth="1"/>
    <col min="3075" max="3075" width="4.44140625" style="72" customWidth="1"/>
    <col min="3076" max="3076" width="20.109375" style="72" bestFit="1" customWidth="1"/>
    <col min="3077" max="3077" width="9.88671875" style="72" bestFit="1" customWidth="1"/>
    <col min="3078" max="3321" width="9.109375" style="72"/>
    <col min="3322" max="3322" width="13.6640625" style="72" customWidth="1"/>
    <col min="3323" max="3323" width="20.5546875" style="72" bestFit="1" customWidth="1"/>
    <col min="3324" max="3324" width="9.88671875" style="72" bestFit="1" customWidth="1"/>
    <col min="3325" max="3325" width="5.109375" style="72" customWidth="1"/>
    <col min="3326" max="3326" width="20.109375" style="72" bestFit="1" customWidth="1"/>
    <col min="3327" max="3327" width="9.88671875" style="72" bestFit="1" customWidth="1"/>
    <col min="3328" max="3328" width="4.33203125" style="72" customWidth="1"/>
    <col min="3329" max="3329" width="21.109375" style="72" bestFit="1" customWidth="1"/>
    <col min="3330" max="3330" width="9.88671875" style="72" bestFit="1" customWidth="1"/>
    <col min="3331" max="3331" width="4.44140625" style="72" customWidth="1"/>
    <col min="3332" max="3332" width="20.109375" style="72" bestFit="1" customWidth="1"/>
    <col min="3333" max="3333" width="9.88671875" style="72" bestFit="1" customWidth="1"/>
    <col min="3334" max="3577" width="9.109375" style="72"/>
    <col min="3578" max="3578" width="13.6640625" style="72" customWidth="1"/>
    <col min="3579" max="3579" width="20.5546875" style="72" bestFit="1" customWidth="1"/>
    <col min="3580" max="3580" width="9.88671875" style="72" bestFit="1" customWidth="1"/>
    <col min="3581" max="3581" width="5.109375" style="72" customWidth="1"/>
    <col min="3582" max="3582" width="20.109375" style="72" bestFit="1" customWidth="1"/>
    <col min="3583" max="3583" width="9.88671875" style="72" bestFit="1" customWidth="1"/>
    <col min="3584" max="3584" width="4.33203125" style="72" customWidth="1"/>
    <col min="3585" max="3585" width="21.109375" style="72" bestFit="1" customWidth="1"/>
    <col min="3586" max="3586" width="9.88671875" style="72" bestFit="1" customWidth="1"/>
    <col min="3587" max="3587" width="4.44140625" style="72" customWidth="1"/>
    <col min="3588" max="3588" width="20.109375" style="72" bestFit="1" customWidth="1"/>
    <col min="3589" max="3589" width="9.88671875" style="72" bestFit="1" customWidth="1"/>
    <col min="3590" max="3833" width="9.109375" style="72"/>
    <col min="3834" max="3834" width="13.6640625" style="72" customWidth="1"/>
    <col min="3835" max="3835" width="20.5546875" style="72" bestFit="1" customWidth="1"/>
    <col min="3836" max="3836" width="9.88671875" style="72" bestFit="1" customWidth="1"/>
    <col min="3837" max="3837" width="5.109375" style="72" customWidth="1"/>
    <col min="3838" max="3838" width="20.109375" style="72" bestFit="1" customWidth="1"/>
    <col min="3839" max="3839" width="9.88671875" style="72" bestFit="1" customWidth="1"/>
    <col min="3840" max="3840" width="4.33203125" style="72" customWidth="1"/>
    <col min="3841" max="3841" width="21.109375" style="72" bestFit="1" customWidth="1"/>
    <col min="3842" max="3842" width="9.88671875" style="72" bestFit="1" customWidth="1"/>
    <col min="3843" max="3843" width="4.44140625" style="72" customWidth="1"/>
    <col min="3844" max="3844" width="20.109375" style="72" bestFit="1" customWidth="1"/>
    <col min="3845" max="3845" width="9.88671875" style="72" bestFit="1" customWidth="1"/>
    <col min="3846" max="4089" width="9.109375" style="72"/>
    <col min="4090" max="4090" width="13.6640625" style="72" customWidth="1"/>
    <col min="4091" max="4091" width="20.5546875" style="72" bestFit="1" customWidth="1"/>
    <col min="4092" max="4092" width="9.88671875" style="72" bestFit="1" customWidth="1"/>
    <col min="4093" max="4093" width="5.109375" style="72" customWidth="1"/>
    <col min="4094" max="4094" width="20.109375" style="72" bestFit="1" customWidth="1"/>
    <col min="4095" max="4095" width="9.88671875" style="72" bestFit="1" customWidth="1"/>
    <col min="4096" max="4096" width="4.33203125" style="72" customWidth="1"/>
    <col min="4097" max="4097" width="21.109375" style="72" bestFit="1" customWidth="1"/>
    <col min="4098" max="4098" width="9.88671875" style="72" bestFit="1" customWidth="1"/>
    <col min="4099" max="4099" width="4.44140625" style="72" customWidth="1"/>
    <col min="4100" max="4100" width="20.109375" style="72" bestFit="1" customWidth="1"/>
    <col min="4101" max="4101" width="9.88671875" style="72" bestFit="1" customWidth="1"/>
    <col min="4102" max="4345" width="9.109375" style="72"/>
    <col min="4346" max="4346" width="13.6640625" style="72" customWidth="1"/>
    <col min="4347" max="4347" width="20.5546875" style="72" bestFit="1" customWidth="1"/>
    <col min="4348" max="4348" width="9.88671875" style="72" bestFit="1" customWidth="1"/>
    <col min="4349" max="4349" width="5.109375" style="72" customWidth="1"/>
    <col min="4350" max="4350" width="20.109375" style="72" bestFit="1" customWidth="1"/>
    <col min="4351" max="4351" width="9.88671875" style="72" bestFit="1" customWidth="1"/>
    <col min="4352" max="4352" width="4.33203125" style="72" customWidth="1"/>
    <col min="4353" max="4353" width="21.109375" style="72" bestFit="1" customWidth="1"/>
    <col min="4354" max="4354" width="9.88671875" style="72" bestFit="1" customWidth="1"/>
    <col min="4355" max="4355" width="4.44140625" style="72" customWidth="1"/>
    <col min="4356" max="4356" width="20.109375" style="72" bestFit="1" customWidth="1"/>
    <col min="4357" max="4357" width="9.88671875" style="72" bestFit="1" customWidth="1"/>
    <col min="4358" max="4601" width="9.109375" style="72"/>
    <col min="4602" max="4602" width="13.6640625" style="72" customWidth="1"/>
    <col min="4603" max="4603" width="20.5546875" style="72" bestFit="1" customWidth="1"/>
    <col min="4604" max="4604" width="9.88671875" style="72" bestFit="1" customWidth="1"/>
    <col min="4605" max="4605" width="5.109375" style="72" customWidth="1"/>
    <col min="4606" max="4606" width="20.109375" style="72" bestFit="1" customWidth="1"/>
    <col min="4607" max="4607" width="9.88671875" style="72" bestFit="1" customWidth="1"/>
    <col min="4608" max="4608" width="4.33203125" style="72" customWidth="1"/>
    <col min="4609" max="4609" width="21.109375" style="72" bestFit="1" customWidth="1"/>
    <col min="4610" max="4610" width="9.88671875" style="72" bestFit="1" customWidth="1"/>
    <col min="4611" max="4611" width="4.44140625" style="72" customWidth="1"/>
    <col min="4612" max="4612" width="20.109375" style="72" bestFit="1" customWidth="1"/>
    <col min="4613" max="4613" width="9.88671875" style="72" bestFit="1" customWidth="1"/>
    <col min="4614" max="4857" width="9.109375" style="72"/>
    <col min="4858" max="4858" width="13.6640625" style="72" customWidth="1"/>
    <col min="4859" max="4859" width="20.5546875" style="72" bestFit="1" customWidth="1"/>
    <col min="4860" max="4860" width="9.88671875" style="72" bestFit="1" customWidth="1"/>
    <col min="4861" max="4861" width="5.109375" style="72" customWidth="1"/>
    <col min="4862" max="4862" width="20.109375" style="72" bestFit="1" customWidth="1"/>
    <col min="4863" max="4863" width="9.88671875" style="72" bestFit="1" customWidth="1"/>
    <col min="4864" max="4864" width="4.33203125" style="72" customWidth="1"/>
    <col min="4865" max="4865" width="21.109375" style="72" bestFit="1" customWidth="1"/>
    <col min="4866" max="4866" width="9.88671875" style="72" bestFit="1" customWidth="1"/>
    <col min="4867" max="4867" width="4.44140625" style="72" customWidth="1"/>
    <col min="4868" max="4868" width="20.109375" style="72" bestFit="1" customWidth="1"/>
    <col min="4869" max="4869" width="9.88671875" style="72" bestFit="1" customWidth="1"/>
    <col min="4870" max="5113" width="9.109375" style="72"/>
    <col min="5114" max="5114" width="13.6640625" style="72" customWidth="1"/>
    <col min="5115" max="5115" width="20.5546875" style="72" bestFit="1" customWidth="1"/>
    <col min="5116" max="5116" width="9.88671875" style="72" bestFit="1" customWidth="1"/>
    <col min="5117" max="5117" width="5.109375" style="72" customWidth="1"/>
    <col min="5118" max="5118" width="20.109375" style="72" bestFit="1" customWidth="1"/>
    <col min="5119" max="5119" width="9.88671875" style="72" bestFit="1" customWidth="1"/>
    <col min="5120" max="5120" width="4.33203125" style="72" customWidth="1"/>
    <col min="5121" max="5121" width="21.109375" style="72" bestFit="1" customWidth="1"/>
    <col min="5122" max="5122" width="9.88671875" style="72" bestFit="1" customWidth="1"/>
    <col min="5123" max="5123" width="4.44140625" style="72" customWidth="1"/>
    <col min="5124" max="5124" width="20.109375" style="72" bestFit="1" customWidth="1"/>
    <col min="5125" max="5125" width="9.88671875" style="72" bestFit="1" customWidth="1"/>
    <col min="5126" max="5369" width="9.109375" style="72"/>
    <col min="5370" max="5370" width="13.6640625" style="72" customWidth="1"/>
    <col min="5371" max="5371" width="20.5546875" style="72" bestFit="1" customWidth="1"/>
    <col min="5372" max="5372" width="9.88671875" style="72" bestFit="1" customWidth="1"/>
    <col min="5373" max="5373" width="5.109375" style="72" customWidth="1"/>
    <col min="5374" max="5374" width="20.109375" style="72" bestFit="1" customWidth="1"/>
    <col min="5375" max="5375" width="9.88671875" style="72" bestFit="1" customWidth="1"/>
    <col min="5376" max="5376" width="4.33203125" style="72" customWidth="1"/>
    <col min="5377" max="5377" width="21.109375" style="72" bestFit="1" customWidth="1"/>
    <col min="5378" max="5378" width="9.88671875" style="72" bestFit="1" customWidth="1"/>
    <col min="5379" max="5379" width="4.44140625" style="72" customWidth="1"/>
    <col min="5380" max="5380" width="20.109375" style="72" bestFit="1" customWidth="1"/>
    <col min="5381" max="5381" width="9.88671875" style="72" bestFit="1" customWidth="1"/>
    <col min="5382" max="5625" width="9.109375" style="72"/>
    <col min="5626" max="5626" width="13.6640625" style="72" customWidth="1"/>
    <col min="5627" max="5627" width="20.5546875" style="72" bestFit="1" customWidth="1"/>
    <col min="5628" max="5628" width="9.88671875" style="72" bestFit="1" customWidth="1"/>
    <col min="5629" max="5629" width="5.109375" style="72" customWidth="1"/>
    <col min="5630" max="5630" width="20.109375" style="72" bestFit="1" customWidth="1"/>
    <col min="5631" max="5631" width="9.88671875" style="72" bestFit="1" customWidth="1"/>
    <col min="5632" max="5632" width="4.33203125" style="72" customWidth="1"/>
    <col min="5633" max="5633" width="21.109375" style="72" bestFit="1" customWidth="1"/>
    <col min="5634" max="5634" width="9.88671875" style="72" bestFit="1" customWidth="1"/>
    <col min="5635" max="5635" width="4.44140625" style="72" customWidth="1"/>
    <col min="5636" max="5636" width="20.109375" style="72" bestFit="1" customWidth="1"/>
    <col min="5637" max="5637" width="9.88671875" style="72" bestFit="1" customWidth="1"/>
    <col min="5638" max="5881" width="9.109375" style="72"/>
    <col min="5882" max="5882" width="13.6640625" style="72" customWidth="1"/>
    <col min="5883" max="5883" width="20.5546875" style="72" bestFit="1" customWidth="1"/>
    <col min="5884" max="5884" width="9.88671875" style="72" bestFit="1" customWidth="1"/>
    <col min="5885" max="5885" width="5.109375" style="72" customWidth="1"/>
    <col min="5886" max="5886" width="20.109375" style="72" bestFit="1" customWidth="1"/>
    <col min="5887" max="5887" width="9.88671875" style="72" bestFit="1" customWidth="1"/>
    <col min="5888" max="5888" width="4.33203125" style="72" customWidth="1"/>
    <col min="5889" max="5889" width="21.109375" style="72" bestFit="1" customWidth="1"/>
    <col min="5890" max="5890" width="9.88671875" style="72" bestFit="1" customWidth="1"/>
    <col min="5891" max="5891" width="4.44140625" style="72" customWidth="1"/>
    <col min="5892" max="5892" width="20.109375" style="72" bestFit="1" customWidth="1"/>
    <col min="5893" max="5893" width="9.88671875" style="72" bestFit="1" customWidth="1"/>
    <col min="5894" max="6137" width="9.109375" style="72"/>
    <col min="6138" max="6138" width="13.6640625" style="72" customWidth="1"/>
    <col min="6139" max="6139" width="20.5546875" style="72" bestFit="1" customWidth="1"/>
    <col min="6140" max="6140" width="9.88671875" style="72" bestFit="1" customWidth="1"/>
    <col min="6141" max="6141" width="5.109375" style="72" customWidth="1"/>
    <col min="6142" max="6142" width="20.109375" style="72" bestFit="1" customWidth="1"/>
    <col min="6143" max="6143" width="9.88671875" style="72" bestFit="1" customWidth="1"/>
    <col min="6144" max="6144" width="4.33203125" style="72" customWidth="1"/>
    <col min="6145" max="6145" width="21.109375" style="72" bestFit="1" customWidth="1"/>
    <col min="6146" max="6146" width="9.88671875" style="72" bestFit="1" customWidth="1"/>
    <col min="6147" max="6147" width="4.44140625" style="72" customWidth="1"/>
    <col min="6148" max="6148" width="20.109375" style="72" bestFit="1" customWidth="1"/>
    <col min="6149" max="6149" width="9.88671875" style="72" bestFit="1" customWidth="1"/>
    <col min="6150" max="6393" width="9.109375" style="72"/>
    <col min="6394" max="6394" width="13.6640625" style="72" customWidth="1"/>
    <col min="6395" max="6395" width="20.5546875" style="72" bestFit="1" customWidth="1"/>
    <col min="6396" max="6396" width="9.88671875" style="72" bestFit="1" customWidth="1"/>
    <col min="6397" max="6397" width="5.109375" style="72" customWidth="1"/>
    <col min="6398" max="6398" width="20.109375" style="72" bestFit="1" customWidth="1"/>
    <col min="6399" max="6399" width="9.88671875" style="72" bestFit="1" customWidth="1"/>
    <col min="6400" max="6400" width="4.33203125" style="72" customWidth="1"/>
    <col min="6401" max="6401" width="21.109375" style="72" bestFit="1" customWidth="1"/>
    <col min="6402" max="6402" width="9.88671875" style="72" bestFit="1" customWidth="1"/>
    <col min="6403" max="6403" width="4.44140625" style="72" customWidth="1"/>
    <col min="6404" max="6404" width="20.109375" style="72" bestFit="1" customWidth="1"/>
    <col min="6405" max="6405" width="9.88671875" style="72" bestFit="1" customWidth="1"/>
    <col min="6406" max="6649" width="9.109375" style="72"/>
    <col min="6650" max="6650" width="13.6640625" style="72" customWidth="1"/>
    <col min="6651" max="6651" width="20.5546875" style="72" bestFit="1" customWidth="1"/>
    <col min="6652" max="6652" width="9.88671875" style="72" bestFit="1" customWidth="1"/>
    <col min="6653" max="6653" width="5.109375" style="72" customWidth="1"/>
    <col min="6654" max="6654" width="20.109375" style="72" bestFit="1" customWidth="1"/>
    <col min="6655" max="6655" width="9.88671875" style="72" bestFit="1" customWidth="1"/>
    <col min="6656" max="6656" width="4.33203125" style="72" customWidth="1"/>
    <col min="6657" max="6657" width="21.109375" style="72" bestFit="1" customWidth="1"/>
    <col min="6658" max="6658" width="9.88671875" style="72" bestFit="1" customWidth="1"/>
    <col min="6659" max="6659" width="4.44140625" style="72" customWidth="1"/>
    <col min="6660" max="6660" width="20.109375" style="72" bestFit="1" customWidth="1"/>
    <col min="6661" max="6661" width="9.88671875" style="72" bestFit="1" customWidth="1"/>
    <col min="6662" max="6905" width="9.109375" style="72"/>
    <col min="6906" max="6906" width="13.6640625" style="72" customWidth="1"/>
    <col min="6907" max="6907" width="20.5546875" style="72" bestFit="1" customWidth="1"/>
    <col min="6908" max="6908" width="9.88671875" style="72" bestFit="1" customWidth="1"/>
    <col min="6909" max="6909" width="5.109375" style="72" customWidth="1"/>
    <col min="6910" max="6910" width="20.109375" style="72" bestFit="1" customWidth="1"/>
    <col min="6911" max="6911" width="9.88671875" style="72" bestFit="1" customWidth="1"/>
    <col min="6912" max="6912" width="4.33203125" style="72" customWidth="1"/>
    <col min="6913" max="6913" width="21.109375" style="72" bestFit="1" customWidth="1"/>
    <col min="6914" max="6914" width="9.88671875" style="72" bestFit="1" customWidth="1"/>
    <col min="6915" max="6915" width="4.44140625" style="72" customWidth="1"/>
    <col min="6916" max="6916" width="20.109375" style="72" bestFit="1" customWidth="1"/>
    <col min="6917" max="6917" width="9.88671875" style="72" bestFit="1" customWidth="1"/>
    <col min="6918" max="7161" width="9.109375" style="72"/>
    <col min="7162" max="7162" width="13.6640625" style="72" customWidth="1"/>
    <col min="7163" max="7163" width="20.5546875" style="72" bestFit="1" customWidth="1"/>
    <col min="7164" max="7164" width="9.88671875" style="72" bestFit="1" customWidth="1"/>
    <col min="7165" max="7165" width="5.109375" style="72" customWidth="1"/>
    <col min="7166" max="7166" width="20.109375" style="72" bestFit="1" customWidth="1"/>
    <col min="7167" max="7167" width="9.88671875" style="72" bestFit="1" customWidth="1"/>
    <col min="7168" max="7168" width="4.33203125" style="72" customWidth="1"/>
    <col min="7169" max="7169" width="21.109375" style="72" bestFit="1" customWidth="1"/>
    <col min="7170" max="7170" width="9.88671875" style="72" bestFit="1" customWidth="1"/>
    <col min="7171" max="7171" width="4.44140625" style="72" customWidth="1"/>
    <col min="7172" max="7172" width="20.109375" style="72" bestFit="1" customWidth="1"/>
    <col min="7173" max="7173" width="9.88671875" style="72" bestFit="1" customWidth="1"/>
    <col min="7174" max="7417" width="9.109375" style="72"/>
    <col min="7418" max="7418" width="13.6640625" style="72" customWidth="1"/>
    <col min="7419" max="7419" width="20.5546875" style="72" bestFit="1" customWidth="1"/>
    <col min="7420" max="7420" width="9.88671875" style="72" bestFit="1" customWidth="1"/>
    <col min="7421" max="7421" width="5.109375" style="72" customWidth="1"/>
    <col min="7422" max="7422" width="20.109375" style="72" bestFit="1" customWidth="1"/>
    <col min="7423" max="7423" width="9.88671875" style="72" bestFit="1" customWidth="1"/>
    <col min="7424" max="7424" width="4.33203125" style="72" customWidth="1"/>
    <col min="7425" max="7425" width="21.109375" style="72" bestFit="1" customWidth="1"/>
    <col min="7426" max="7426" width="9.88671875" style="72" bestFit="1" customWidth="1"/>
    <col min="7427" max="7427" width="4.44140625" style="72" customWidth="1"/>
    <col min="7428" max="7428" width="20.109375" style="72" bestFit="1" customWidth="1"/>
    <col min="7429" max="7429" width="9.88671875" style="72" bestFit="1" customWidth="1"/>
    <col min="7430" max="7673" width="9.109375" style="72"/>
    <col min="7674" max="7674" width="13.6640625" style="72" customWidth="1"/>
    <col min="7675" max="7675" width="20.5546875" style="72" bestFit="1" customWidth="1"/>
    <col min="7676" max="7676" width="9.88671875" style="72" bestFit="1" customWidth="1"/>
    <col min="7677" max="7677" width="5.109375" style="72" customWidth="1"/>
    <col min="7678" max="7678" width="20.109375" style="72" bestFit="1" customWidth="1"/>
    <col min="7679" max="7679" width="9.88671875" style="72" bestFit="1" customWidth="1"/>
    <col min="7680" max="7680" width="4.33203125" style="72" customWidth="1"/>
    <col min="7681" max="7681" width="21.109375" style="72" bestFit="1" customWidth="1"/>
    <col min="7682" max="7682" width="9.88671875" style="72" bestFit="1" customWidth="1"/>
    <col min="7683" max="7683" width="4.44140625" style="72" customWidth="1"/>
    <col min="7684" max="7684" width="20.109375" style="72" bestFit="1" customWidth="1"/>
    <col min="7685" max="7685" width="9.88671875" style="72" bestFit="1" customWidth="1"/>
    <col min="7686" max="7929" width="9.109375" style="72"/>
    <col min="7930" max="7930" width="13.6640625" style="72" customWidth="1"/>
    <col min="7931" max="7931" width="20.5546875" style="72" bestFit="1" customWidth="1"/>
    <col min="7932" max="7932" width="9.88671875" style="72" bestFit="1" customWidth="1"/>
    <col min="7933" max="7933" width="5.109375" style="72" customWidth="1"/>
    <col min="7934" max="7934" width="20.109375" style="72" bestFit="1" customWidth="1"/>
    <col min="7935" max="7935" width="9.88671875" style="72" bestFit="1" customWidth="1"/>
    <col min="7936" max="7936" width="4.33203125" style="72" customWidth="1"/>
    <col min="7937" max="7937" width="21.109375" style="72" bestFit="1" customWidth="1"/>
    <col min="7938" max="7938" width="9.88671875" style="72" bestFit="1" customWidth="1"/>
    <col min="7939" max="7939" width="4.44140625" style="72" customWidth="1"/>
    <col min="7940" max="7940" width="20.109375" style="72" bestFit="1" customWidth="1"/>
    <col min="7941" max="7941" width="9.88671875" style="72" bestFit="1" customWidth="1"/>
    <col min="7942" max="8185" width="9.109375" style="72"/>
    <col min="8186" max="8186" width="13.6640625" style="72" customWidth="1"/>
    <col min="8187" max="8187" width="20.5546875" style="72" bestFit="1" customWidth="1"/>
    <col min="8188" max="8188" width="9.88671875" style="72" bestFit="1" customWidth="1"/>
    <col min="8189" max="8189" width="5.109375" style="72" customWidth="1"/>
    <col min="8190" max="8190" width="20.109375" style="72" bestFit="1" customWidth="1"/>
    <col min="8191" max="8191" width="9.88671875" style="72" bestFit="1" customWidth="1"/>
    <col min="8192" max="8192" width="4.33203125" style="72" customWidth="1"/>
    <col min="8193" max="8193" width="21.109375" style="72" bestFit="1" customWidth="1"/>
    <col min="8194" max="8194" width="9.88671875" style="72" bestFit="1" customWidth="1"/>
    <col min="8195" max="8195" width="4.44140625" style="72" customWidth="1"/>
    <col min="8196" max="8196" width="20.109375" style="72" bestFit="1" customWidth="1"/>
    <col min="8197" max="8197" width="9.88671875" style="72" bestFit="1" customWidth="1"/>
    <col min="8198" max="8441" width="9.109375" style="72"/>
    <col min="8442" max="8442" width="13.6640625" style="72" customWidth="1"/>
    <col min="8443" max="8443" width="20.5546875" style="72" bestFit="1" customWidth="1"/>
    <col min="8444" max="8444" width="9.88671875" style="72" bestFit="1" customWidth="1"/>
    <col min="8445" max="8445" width="5.109375" style="72" customWidth="1"/>
    <col min="8446" max="8446" width="20.109375" style="72" bestFit="1" customWidth="1"/>
    <col min="8447" max="8447" width="9.88671875" style="72" bestFit="1" customWidth="1"/>
    <col min="8448" max="8448" width="4.33203125" style="72" customWidth="1"/>
    <col min="8449" max="8449" width="21.109375" style="72" bestFit="1" customWidth="1"/>
    <col min="8450" max="8450" width="9.88671875" style="72" bestFit="1" customWidth="1"/>
    <col min="8451" max="8451" width="4.44140625" style="72" customWidth="1"/>
    <col min="8452" max="8452" width="20.109375" style="72" bestFit="1" customWidth="1"/>
    <col min="8453" max="8453" width="9.88671875" style="72" bestFit="1" customWidth="1"/>
    <col min="8454" max="8697" width="9.109375" style="72"/>
    <col min="8698" max="8698" width="13.6640625" style="72" customWidth="1"/>
    <col min="8699" max="8699" width="20.5546875" style="72" bestFit="1" customWidth="1"/>
    <col min="8700" max="8700" width="9.88671875" style="72" bestFit="1" customWidth="1"/>
    <col min="8701" max="8701" width="5.109375" style="72" customWidth="1"/>
    <col min="8702" max="8702" width="20.109375" style="72" bestFit="1" customWidth="1"/>
    <col min="8703" max="8703" width="9.88671875" style="72" bestFit="1" customWidth="1"/>
    <col min="8704" max="8704" width="4.33203125" style="72" customWidth="1"/>
    <col min="8705" max="8705" width="21.109375" style="72" bestFit="1" customWidth="1"/>
    <col min="8706" max="8706" width="9.88671875" style="72" bestFit="1" customWidth="1"/>
    <col min="8707" max="8707" width="4.44140625" style="72" customWidth="1"/>
    <col min="8708" max="8708" width="20.109375" style="72" bestFit="1" customWidth="1"/>
    <col min="8709" max="8709" width="9.88671875" style="72" bestFit="1" customWidth="1"/>
    <col min="8710" max="8953" width="9.109375" style="72"/>
    <col min="8954" max="8954" width="13.6640625" style="72" customWidth="1"/>
    <col min="8955" max="8955" width="20.5546875" style="72" bestFit="1" customWidth="1"/>
    <col min="8956" max="8956" width="9.88671875" style="72" bestFit="1" customWidth="1"/>
    <col min="8957" max="8957" width="5.109375" style="72" customWidth="1"/>
    <col min="8958" max="8958" width="20.109375" style="72" bestFit="1" customWidth="1"/>
    <col min="8959" max="8959" width="9.88671875" style="72" bestFit="1" customWidth="1"/>
    <col min="8960" max="8960" width="4.33203125" style="72" customWidth="1"/>
    <col min="8961" max="8961" width="21.109375" style="72" bestFit="1" customWidth="1"/>
    <col min="8962" max="8962" width="9.88671875" style="72" bestFit="1" customWidth="1"/>
    <col min="8963" max="8963" width="4.44140625" style="72" customWidth="1"/>
    <col min="8964" max="8964" width="20.109375" style="72" bestFit="1" customWidth="1"/>
    <col min="8965" max="8965" width="9.88671875" style="72" bestFit="1" customWidth="1"/>
    <col min="8966" max="9209" width="9.109375" style="72"/>
    <col min="9210" max="9210" width="13.6640625" style="72" customWidth="1"/>
    <col min="9211" max="9211" width="20.5546875" style="72" bestFit="1" customWidth="1"/>
    <col min="9212" max="9212" width="9.88671875" style="72" bestFit="1" customWidth="1"/>
    <col min="9213" max="9213" width="5.109375" style="72" customWidth="1"/>
    <col min="9214" max="9214" width="20.109375" style="72" bestFit="1" customWidth="1"/>
    <col min="9215" max="9215" width="9.88671875" style="72" bestFit="1" customWidth="1"/>
    <col min="9216" max="9216" width="4.33203125" style="72" customWidth="1"/>
    <col min="9217" max="9217" width="21.109375" style="72" bestFit="1" customWidth="1"/>
    <col min="9218" max="9218" width="9.88671875" style="72" bestFit="1" customWidth="1"/>
    <col min="9219" max="9219" width="4.44140625" style="72" customWidth="1"/>
    <col min="9220" max="9220" width="20.109375" style="72" bestFit="1" customWidth="1"/>
    <col min="9221" max="9221" width="9.88671875" style="72" bestFit="1" customWidth="1"/>
    <col min="9222" max="9465" width="9.109375" style="72"/>
    <col min="9466" max="9466" width="13.6640625" style="72" customWidth="1"/>
    <col min="9467" max="9467" width="20.5546875" style="72" bestFit="1" customWidth="1"/>
    <col min="9468" max="9468" width="9.88671875" style="72" bestFit="1" customWidth="1"/>
    <col min="9469" max="9469" width="5.109375" style="72" customWidth="1"/>
    <col min="9470" max="9470" width="20.109375" style="72" bestFit="1" customWidth="1"/>
    <col min="9471" max="9471" width="9.88671875" style="72" bestFit="1" customWidth="1"/>
    <col min="9472" max="9472" width="4.33203125" style="72" customWidth="1"/>
    <col min="9473" max="9473" width="21.109375" style="72" bestFit="1" customWidth="1"/>
    <col min="9474" max="9474" width="9.88671875" style="72" bestFit="1" customWidth="1"/>
    <col min="9475" max="9475" width="4.44140625" style="72" customWidth="1"/>
    <col min="9476" max="9476" width="20.109375" style="72" bestFit="1" customWidth="1"/>
    <col min="9477" max="9477" width="9.88671875" style="72" bestFit="1" customWidth="1"/>
    <col min="9478" max="9721" width="9.109375" style="72"/>
    <col min="9722" max="9722" width="13.6640625" style="72" customWidth="1"/>
    <col min="9723" max="9723" width="20.5546875" style="72" bestFit="1" customWidth="1"/>
    <col min="9724" max="9724" width="9.88671875" style="72" bestFit="1" customWidth="1"/>
    <col min="9725" max="9725" width="5.109375" style="72" customWidth="1"/>
    <col min="9726" max="9726" width="20.109375" style="72" bestFit="1" customWidth="1"/>
    <col min="9727" max="9727" width="9.88671875" style="72" bestFit="1" customWidth="1"/>
    <col min="9728" max="9728" width="4.33203125" style="72" customWidth="1"/>
    <col min="9729" max="9729" width="21.109375" style="72" bestFit="1" customWidth="1"/>
    <col min="9730" max="9730" width="9.88671875" style="72" bestFit="1" customWidth="1"/>
    <col min="9731" max="9731" width="4.44140625" style="72" customWidth="1"/>
    <col min="9732" max="9732" width="20.109375" style="72" bestFit="1" customWidth="1"/>
    <col min="9733" max="9733" width="9.88671875" style="72" bestFit="1" customWidth="1"/>
    <col min="9734" max="9977" width="9.109375" style="72"/>
    <col min="9978" max="9978" width="13.6640625" style="72" customWidth="1"/>
    <col min="9979" max="9979" width="20.5546875" style="72" bestFit="1" customWidth="1"/>
    <col min="9980" max="9980" width="9.88671875" style="72" bestFit="1" customWidth="1"/>
    <col min="9981" max="9981" width="5.109375" style="72" customWidth="1"/>
    <col min="9982" max="9982" width="20.109375" style="72" bestFit="1" customWidth="1"/>
    <col min="9983" max="9983" width="9.88671875" style="72" bestFit="1" customWidth="1"/>
    <col min="9984" max="9984" width="4.33203125" style="72" customWidth="1"/>
    <col min="9985" max="9985" width="21.109375" style="72" bestFit="1" customWidth="1"/>
    <col min="9986" max="9986" width="9.88671875" style="72" bestFit="1" customWidth="1"/>
    <col min="9987" max="9987" width="4.44140625" style="72" customWidth="1"/>
    <col min="9988" max="9988" width="20.109375" style="72" bestFit="1" customWidth="1"/>
    <col min="9989" max="9989" width="9.88671875" style="72" bestFit="1" customWidth="1"/>
    <col min="9990" max="10233" width="9.109375" style="72"/>
    <col min="10234" max="10234" width="13.6640625" style="72" customWidth="1"/>
    <col min="10235" max="10235" width="20.5546875" style="72" bestFit="1" customWidth="1"/>
    <col min="10236" max="10236" width="9.88671875" style="72" bestFit="1" customWidth="1"/>
    <col min="10237" max="10237" width="5.109375" style="72" customWidth="1"/>
    <col min="10238" max="10238" width="20.109375" style="72" bestFit="1" customWidth="1"/>
    <col min="10239" max="10239" width="9.88671875" style="72" bestFit="1" customWidth="1"/>
    <col min="10240" max="10240" width="4.33203125" style="72" customWidth="1"/>
    <col min="10241" max="10241" width="21.109375" style="72" bestFit="1" customWidth="1"/>
    <col min="10242" max="10242" width="9.88671875" style="72" bestFit="1" customWidth="1"/>
    <col min="10243" max="10243" width="4.44140625" style="72" customWidth="1"/>
    <col min="10244" max="10244" width="20.109375" style="72" bestFit="1" customWidth="1"/>
    <col min="10245" max="10245" width="9.88671875" style="72" bestFit="1" customWidth="1"/>
    <col min="10246" max="10489" width="9.109375" style="72"/>
    <col min="10490" max="10490" width="13.6640625" style="72" customWidth="1"/>
    <col min="10491" max="10491" width="20.5546875" style="72" bestFit="1" customWidth="1"/>
    <col min="10492" max="10492" width="9.88671875" style="72" bestFit="1" customWidth="1"/>
    <col min="10493" max="10493" width="5.109375" style="72" customWidth="1"/>
    <col min="10494" max="10494" width="20.109375" style="72" bestFit="1" customWidth="1"/>
    <col min="10495" max="10495" width="9.88671875" style="72" bestFit="1" customWidth="1"/>
    <col min="10496" max="10496" width="4.33203125" style="72" customWidth="1"/>
    <col min="10497" max="10497" width="21.109375" style="72" bestFit="1" customWidth="1"/>
    <col min="10498" max="10498" width="9.88671875" style="72" bestFit="1" customWidth="1"/>
    <col min="10499" max="10499" width="4.44140625" style="72" customWidth="1"/>
    <col min="10500" max="10500" width="20.109375" style="72" bestFit="1" customWidth="1"/>
    <col min="10501" max="10501" width="9.88671875" style="72" bestFit="1" customWidth="1"/>
    <col min="10502" max="10745" width="9.109375" style="72"/>
    <col min="10746" max="10746" width="13.6640625" style="72" customWidth="1"/>
    <col min="10747" max="10747" width="20.5546875" style="72" bestFit="1" customWidth="1"/>
    <col min="10748" max="10748" width="9.88671875" style="72" bestFit="1" customWidth="1"/>
    <col min="10749" max="10749" width="5.109375" style="72" customWidth="1"/>
    <col min="10750" max="10750" width="20.109375" style="72" bestFit="1" customWidth="1"/>
    <col min="10751" max="10751" width="9.88671875" style="72" bestFit="1" customWidth="1"/>
    <col min="10752" max="10752" width="4.33203125" style="72" customWidth="1"/>
    <col min="10753" max="10753" width="21.109375" style="72" bestFit="1" customWidth="1"/>
    <col min="10754" max="10754" width="9.88671875" style="72" bestFit="1" customWidth="1"/>
    <col min="10755" max="10755" width="4.44140625" style="72" customWidth="1"/>
    <col min="10756" max="10756" width="20.109375" style="72" bestFit="1" customWidth="1"/>
    <col min="10757" max="10757" width="9.88671875" style="72" bestFit="1" customWidth="1"/>
    <col min="10758" max="11001" width="9.109375" style="72"/>
    <col min="11002" max="11002" width="13.6640625" style="72" customWidth="1"/>
    <col min="11003" max="11003" width="20.5546875" style="72" bestFit="1" customWidth="1"/>
    <col min="11004" max="11004" width="9.88671875" style="72" bestFit="1" customWidth="1"/>
    <col min="11005" max="11005" width="5.109375" style="72" customWidth="1"/>
    <col min="11006" max="11006" width="20.109375" style="72" bestFit="1" customWidth="1"/>
    <col min="11007" max="11007" width="9.88671875" style="72" bestFit="1" customWidth="1"/>
    <col min="11008" max="11008" width="4.33203125" style="72" customWidth="1"/>
    <col min="11009" max="11009" width="21.109375" style="72" bestFit="1" customWidth="1"/>
    <col min="11010" max="11010" width="9.88671875" style="72" bestFit="1" customWidth="1"/>
    <col min="11011" max="11011" width="4.44140625" style="72" customWidth="1"/>
    <col min="11012" max="11012" width="20.109375" style="72" bestFit="1" customWidth="1"/>
    <col min="11013" max="11013" width="9.88671875" style="72" bestFit="1" customWidth="1"/>
    <col min="11014" max="11257" width="9.109375" style="72"/>
    <col min="11258" max="11258" width="13.6640625" style="72" customWidth="1"/>
    <col min="11259" max="11259" width="20.5546875" style="72" bestFit="1" customWidth="1"/>
    <col min="11260" max="11260" width="9.88671875" style="72" bestFit="1" customWidth="1"/>
    <col min="11261" max="11261" width="5.109375" style="72" customWidth="1"/>
    <col min="11262" max="11262" width="20.109375" style="72" bestFit="1" customWidth="1"/>
    <col min="11263" max="11263" width="9.88671875" style="72" bestFit="1" customWidth="1"/>
    <col min="11264" max="11264" width="4.33203125" style="72" customWidth="1"/>
    <col min="11265" max="11265" width="21.109375" style="72" bestFit="1" customWidth="1"/>
    <col min="11266" max="11266" width="9.88671875" style="72" bestFit="1" customWidth="1"/>
    <col min="11267" max="11267" width="4.44140625" style="72" customWidth="1"/>
    <col min="11268" max="11268" width="20.109375" style="72" bestFit="1" customWidth="1"/>
    <col min="11269" max="11269" width="9.88671875" style="72" bestFit="1" customWidth="1"/>
    <col min="11270" max="11513" width="9.109375" style="72"/>
    <col min="11514" max="11514" width="13.6640625" style="72" customWidth="1"/>
    <col min="11515" max="11515" width="20.5546875" style="72" bestFit="1" customWidth="1"/>
    <col min="11516" max="11516" width="9.88671875" style="72" bestFit="1" customWidth="1"/>
    <col min="11517" max="11517" width="5.109375" style="72" customWidth="1"/>
    <col min="11518" max="11518" width="20.109375" style="72" bestFit="1" customWidth="1"/>
    <col min="11519" max="11519" width="9.88671875" style="72" bestFit="1" customWidth="1"/>
    <col min="11520" max="11520" width="4.33203125" style="72" customWidth="1"/>
    <col min="11521" max="11521" width="21.109375" style="72" bestFit="1" customWidth="1"/>
    <col min="11522" max="11522" width="9.88671875" style="72" bestFit="1" customWidth="1"/>
    <col min="11523" max="11523" width="4.44140625" style="72" customWidth="1"/>
    <col min="11524" max="11524" width="20.109375" style="72" bestFit="1" customWidth="1"/>
    <col min="11525" max="11525" width="9.88671875" style="72" bestFit="1" customWidth="1"/>
    <col min="11526" max="11769" width="9.109375" style="72"/>
    <col min="11770" max="11770" width="13.6640625" style="72" customWidth="1"/>
    <col min="11771" max="11771" width="20.5546875" style="72" bestFit="1" customWidth="1"/>
    <col min="11772" max="11772" width="9.88671875" style="72" bestFit="1" customWidth="1"/>
    <col min="11773" max="11773" width="5.109375" style="72" customWidth="1"/>
    <col min="11774" max="11774" width="20.109375" style="72" bestFit="1" customWidth="1"/>
    <col min="11775" max="11775" width="9.88671875" style="72" bestFit="1" customWidth="1"/>
    <col min="11776" max="11776" width="4.33203125" style="72" customWidth="1"/>
    <col min="11777" max="11777" width="21.109375" style="72" bestFit="1" customWidth="1"/>
    <col min="11778" max="11778" width="9.88671875" style="72" bestFit="1" customWidth="1"/>
    <col min="11779" max="11779" width="4.44140625" style="72" customWidth="1"/>
    <col min="11780" max="11780" width="20.109375" style="72" bestFit="1" customWidth="1"/>
    <col min="11781" max="11781" width="9.88671875" style="72" bestFit="1" customWidth="1"/>
    <col min="11782" max="12025" width="9.109375" style="72"/>
    <col min="12026" max="12026" width="13.6640625" style="72" customWidth="1"/>
    <col min="12027" max="12027" width="20.5546875" style="72" bestFit="1" customWidth="1"/>
    <col min="12028" max="12028" width="9.88671875" style="72" bestFit="1" customWidth="1"/>
    <col min="12029" max="12029" width="5.109375" style="72" customWidth="1"/>
    <col min="12030" max="12030" width="20.109375" style="72" bestFit="1" customWidth="1"/>
    <col min="12031" max="12031" width="9.88671875" style="72" bestFit="1" customWidth="1"/>
    <col min="12032" max="12032" width="4.33203125" style="72" customWidth="1"/>
    <col min="12033" max="12033" width="21.109375" style="72" bestFit="1" customWidth="1"/>
    <col min="12034" max="12034" width="9.88671875" style="72" bestFit="1" customWidth="1"/>
    <col min="12035" max="12035" width="4.44140625" style="72" customWidth="1"/>
    <col min="12036" max="12036" width="20.109375" style="72" bestFit="1" customWidth="1"/>
    <col min="12037" max="12037" width="9.88671875" style="72" bestFit="1" customWidth="1"/>
    <col min="12038" max="12281" width="9.109375" style="72"/>
    <col min="12282" max="12282" width="13.6640625" style="72" customWidth="1"/>
    <col min="12283" max="12283" width="20.5546875" style="72" bestFit="1" customWidth="1"/>
    <col min="12284" max="12284" width="9.88671875" style="72" bestFit="1" customWidth="1"/>
    <col min="12285" max="12285" width="5.109375" style="72" customWidth="1"/>
    <col min="12286" max="12286" width="20.109375" style="72" bestFit="1" customWidth="1"/>
    <col min="12287" max="12287" width="9.88671875" style="72" bestFit="1" customWidth="1"/>
    <col min="12288" max="12288" width="4.33203125" style="72" customWidth="1"/>
    <col min="12289" max="12289" width="21.109375" style="72" bestFit="1" customWidth="1"/>
    <col min="12290" max="12290" width="9.88671875" style="72" bestFit="1" customWidth="1"/>
    <col min="12291" max="12291" width="4.44140625" style="72" customWidth="1"/>
    <col min="12292" max="12292" width="20.109375" style="72" bestFit="1" customWidth="1"/>
    <col min="12293" max="12293" width="9.88671875" style="72" bestFit="1" customWidth="1"/>
    <col min="12294" max="12537" width="9.109375" style="72"/>
    <col min="12538" max="12538" width="13.6640625" style="72" customWidth="1"/>
    <col min="12539" max="12539" width="20.5546875" style="72" bestFit="1" customWidth="1"/>
    <col min="12540" max="12540" width="9.88671875" style="72" bestFit="1" customWidth="1"/>
    <col min="12541" max="12541" width="5.109375" style="72" customWidth="1"/>
    <col min="12542" max="12542" width="20.109375" style="72" bestFit="1" customWidth="1"/>
    <col min="12543" max="12543" width="9.88671875" style="72" bestFit="1" customWidth="1"/>
    <col min="12544" max="12544" width="4.33203125" style="72" customWidth="1"/>
    <col min="12545" max="12545" width="21.109375" style="72" bestFit="1" customWidth="1"/>
    <col min="12546" max="12546" width="9.88671875" style="72" bestFit="1" customWidth="1"/>
    <col min="12547" max="12547" width="4.44140625" style="72" customWidth="1"/>
    <col min="12548" max="12548" width="20.109375" style="72" bestFit="1" customWidth="1"/>
    <col min="12549" max="12549" width="9.88671875" style="72" bestFit="1" customWidth="1"/>
    <col min="12550" max="12793" width="9.109375" style="72"/>
    <col min="12794" max="12794" width="13.6640625" style="72" customWidth="1"/>
    <col min="12795" max="12795" width="20.5546875" style="72" bestFit="1" customWidth="1"/>
    <col min="12796" max="12796" width="9.88671875" style="72" bestFit="1" customWidth="1"/>
    <col min="12797" max="12797" width="5.109375" style="72" customWidth="1"/>
    <col min="12798" max="12798" width="20.109375" style="72" bestFit="1" customWidth="1"/>
    <col min="12799" max="12799" width="9.88671875" style="72" bestFit="1" customWidth="1"/>
    <col min="12800" max="12800" width="4.33203125" style="72" customWidth="1"/>
    <col min="12801" max="12801" width="21.109375" style="72" bestFit="1" customWidth="1"/>
    <col min="12802" max="12802" width="9.88671875" style="72" bestFit="1" customWidth="1"/>
    <col min="12803" max="12803" width="4.44140625" style="72" customWidth="1"/>
    <col min="12804" max="12804" width="20.109375" style="72" bestFit="1" customWidth="1"/>
    <col min="12805" max="12805" width="9.88671875" style="72" bestFit="1" customWidth="1"/>
    <col min="12806" max="13049" width="9.109375" style="72"/>
    <col min="13050" max="13050" width="13.6640625" style="72" customWidth="1"/>
    <col min="13051" max="13051" width="20.5546875" style="72" bestFit="1" customWidth="1"/>
    <col min="13052" max="13052" width="9.88671875" style="72" bestFit="1" customWidth="1"/>
    <col min="13053" max="13053" width="5.109375" style="72" customWidth="1"/>
    <col min="13054" max="13054" width="20.109375" style="72" bestFit="1" customWidth="1"/>
    <col min="13055" max="13055" width="9.88671875" style="72" bestFit="1" customWidth="1"/>
    <col min="13056" max="13056" width="4.33203125" style="72" customWidth="1"/>
    <col min="13057" max="13057" width="21.109375" style="72" bestFit="1" customWidth="1"/>
    <col min="13058" max="13058" width="9.88671875" style="72" bestFit="1" customWidth="1"/>
    <col min="13059" max="13059" width="4.44140625" style="72" customWidth="1"/>
    <col min="13060" max="13060" width="20.109375" style="72" bestFit="1" customWidth="1"/>
    <col min="13061" max="13061" width="9.88671875" style="72" bestFit="1" customWidth="1"/>
    <col min="13062" max="13305" width="9.109375" style="72"/>
    <col min="13306" max="13306" width="13.6640625" style="72" customWidth="1"/>
    <col min="13307" max="13307" width="20.5546875" style="72" bestFit="1" customWidth="1"/>
    <col min="13308" max="13308" width="9.88671875" style="72" bestFit="1" customWidth="1"/>
    <col min="13309" max="13309" width="5.109375" style="72" customWidth="1"/>
    <col min="13310" max="13310" width="20.109375" style="72" bestFit="1" customWidth="1"/>
    <col min="13311" max="13311" width="9.88671875" style="72" bestFit="1" customWidth="1"/>
    <col min="13312" max="13312" width="4.33203125" style="72" customWidth="1"/>
    <col min="13313" max="13313" width="21.109375" style="72" bestFit="1" customWidth="1"/>
    <col min="13314" max="13314" width="9.88671875" style="72" bestFit="1" customWidth="1"/>
    <col min="13315" max="13315" width="4.44140625" style="72" customWidth="1"/>
    <col min="13316" max="13316" width="20.109375" style="72" bestFit="1" customWidth="1"/>
    <col min="13317" max="13317" width="9.88671875" style="72" bestFit="1" customWidth="1"/>
    <col min="13318" max="13561" width="9.109375" style="72"/>
    <col min="13562" max="13562" width="13.6640625" style="72" customWidth="1"/>
    <col min="13563" max="13563" width="20.5546875" style="72" bestFit="1" customWidth="1"/>
    <col min="13564" max="13564" width="9.88671875" style="72" bestFit="1" customWidth="1"/>
    <col min="13565" max="13565" width="5.109375" style="72" customWidth="1"/>
    <col min="13566" max="13566" width="20.109375" style="72" bestFit="1" customWidth="1"/>
    <col min="13567" max="13567" width="9.88671875" style="72" bestFit="1" customWidth="1"/>
    <col min="13568" max="13568" width="4.33203125" style="72" customWidth="1"/>
    <col min="13569" max="13569" width="21.109375" style="72" bestFit="1" customWidth="1"/>
    <col min="13570" max="13570" width="9.88671875" style="72" bestFit="1" customWidth="1"/>
    <col min="13571" max="13571" width="4.44140625" style="72" customWidth="1"/>
    <col min="13572" max="13572" width="20.109375" style="72" bestFit="1" customWidth="1"/>
    <col min="13573" max="13573" width="9.88671875" style="72" bestFit="1" customWidth="1"/>
    <col min="13574" max="13817" width="9.109375" style="72"/>
    <col min="13818" max="13818" width="13.6640625" style="72" customWidth="1"/>
    <col min="13819" max="13819" width="20.5546875" style="72" bestFit="1" customWidth="1"/>
    <col min="13820" max="13820" width="9.88671875" style="72" bestFit="1" customWidth="1"/>
    <col min="13821" max="13821" width="5.109375" style="72" customWidth="1"/>
    <col min="13822" max="13822" width="20.109375" style="72" bestFit="1" customWidth="1"/>
    <col min="13823" max="13823" width="9.88671875" style="72" bestFit="1" customWidth="1"/>
    <col min="13824" max="13824" width="4.33203125" style="72" customWidth="1"/>
    <col min="13825" max="13825" width="21.109375" style="72" bestFit="1" customWidth="1"/>
    <col min="13826" max="13826" width="9.88671875" style="72" bestFit="1" customWidth="1"/>
    <col min="13827" max="13827" width="4.44140625" style="72" customWidth="1"/>
    <col min="13828" max="13828" width="20.109375" style="72" bestFit="1" customWidth="1"/>
    <col min="13829" max="13829" width="9.88671875" style="72" bestFit="1" customWidth="1"/>
    <col min="13830" max="14073" width="9.109375" style="72"/>
    <col min="14074" max="14074" width="13.6640625" style="72" customWidth="1"/>
    <col min="14075" max="14075" width="20.5546875" style="72" bestFit="1" customWidth="1"/>
    <col min="14076" max="14076" width="9.88671875" style="72" bestFit="1" customWidth="1"/>
    <col min="14077" max="14077" width="5.109375" style="72" customWidth="1"/>
    <col min="14078" max="14078" width="20.109375" style="72" bestFit="1" customWidth="1"/>
    <col min="14079" max="14079" width="9.88671875" style="72" bestFit="1" customWidth="1"/>
    <col min="14080" max="14080" width="4.33203125" style="72" customWidth="1"/>
    <col min="14081" max="14081" width="21.109375" style="72" bestFit="1" customWidth="1"/>
    <col min="14082" max="14082" width="9.88671875" style="72" bestFit="1" customWidth="1"/>
    <col min="14083" max="14083" width="4.44140625" style="72" customWidth="1"/>
    <col min="14084" max="14084" width="20.109375" style="72" bestFit="1" customWidth="1"/>
    <col min="14085" max="14085" width="9.88671875" style="72" bestFit="1" customWidth="1"/>
    <col min="14086" max="14329" width="9.109375" style="72"/>
    <col min="14330" max="14330" width="13.6640625" style="72" customWidth="1"/>
    <col min="14331" max="14331" width="20.5546875" style="72" bestFit="1" customWidth="1"/>
    <col min="14332" max="14332" width="9.88671875" style="72" bestFit="1" customWidth="1"/>
    <col min="14333" max="14333" width="5.109375" style="72" customWidth="1"/>
    <col min="14334" max="14334" width="20.109375" style="72" bestFit="1" customWidth="1"/>
    <col min="14335" max="14335" width="9.88671875" style="72" bestFit="1" customWidth="1"/>
    <col min="14336" max="14336" width="4.33203125" style="72" customWidth="1"/>
    <col min="14337" max="14337" width="21.109375" style="72" bestFit="1" customWidth="1"/>
    <col min="14338" max="14338" width="9.88671875" style="72" bestFit="1" customWidth="1"/>
    <col min="14339" max="14339" width="4.44140625" style="72" customWidth="1"/>
    <col min="14340" max="14340" width="20.109375" style="72" bestFit="1" customWidth="1"/>
    <col min="14341" max="14341" width="9.88671875" style="72" bestFit="1" customWidth="1"/>
    <col min="14342" max="14585" width="9.109375" style="72"/>
    <col min="14586" max="14586" width="13.6640625" style="72" customWidth="1"/>
    <col min="14587" max="14587" width="20.5546875" style="72" bestFit="1" customWidth="1"/>
    <col min="14588" max="14588" width="9.88671875" style="72" bestFit="1" customWidth="1"/>
    <col min="14589" max="14589" width="5.109375" style="72" customWidth="1"/>
    <col min="14590" max="14590" width="20.109375" style="72" bestFit="1" customWidth="1"/>
    <col min="14591" max="14591" width="9.88671875" style="72" bestFit="1" customWidth="1"/>
    <col min="14592" max="14592" width="4.33203125" style="72" customWidth="1"/>
    <col min="14593" max="14593" width="21.109375" style="72" bestFit="1" customWidth="1"/>
    <col min="14594" max="14594" width="9.88671875" style="72" bestFit="1" customWidth="1"/>
    <col min="14595" max="14595" width="4.44140625" style="72" customWidth="1"/>
    <col min="14596" max="14596" width="20.109375" style="72" bestFit="1" customWidth="1"/>
    <col min="14597" max="14597" width="9.88671875" style="72" bestFit="1" customWidth="1"/>
    <col min="14598" max="14841" width="9.109375" style="72"/>
    <col min="14842" max="14842" width="13.6640625" style="72" customWidth="1"/>
    <col min="14843" max="14843" width="20.5546875" style="72" bestFit="1" customWidth="1"/>
    <col min="14844" max="14844" width="9.88671875" style="72" bestFit="1" customWidth="1"/>
    <col min="14845" max="14845" width="5.109375" style="72" customWidth="1"/>
    <col min="14846" max="14846" width="20.109375" style="72" bestFit="1" customWidth="1"/>
    <col min="14847" max="14847" width="9.88671875" style="72" bestFit="1" customWidth="1"/>
    <col min="14848" max="14848" width="4.33203125" style="72" customWidth="1"/>
    <col min="14849" max="14849" width="21.109375" style="72" bestFit="1" customWidth="1"/>
    <col min="14850" max="14850" width="9.88671875" style="72" bestFit="1" customWidth="1"/>
    <col min="14851" max="14851" width="4.44140625" style="72" customWidth="1"/>
    <col min="14852" max="14852" width="20.109375" style="72" bestFit="1" customWidth="1"/>
    <col min="14853" max="14853" width="9.88671875" style="72" bestFit="1" customWidth="1"/>
    <col min="14854" max="15097" width="9.109375" style="72"/>
    <col min="15098" max="15098" width="13.6640625" style="72" customWidth="1"/>
    <col min="15099" max="15099" width="20.5546875" style="72" bestFit="1" customWidth="1"/>
    <col min="15100" max="15100" width="9.88671875" style="72" bestFit="1" customWidth="1"/>
    <col min="15101" max="15101" width="5.109375" style="72" customWidth="1"/>
    <col min="15102" max="15102" width="20.109375" style="72" bestFit="1" customWidth="1"/>
    <col min="15103" max="15103" width="9.88671875" style="72" bestFit="1" customWidth="1"/>
    <col min="15104" max="15104" width="4.33203125" style="72" customWidth="1"/>
    <col min="15105" max="15105" width="21.109375" style="72" bestFit="1" customWidth="1"/>
    <col min="15106" max="15106" width="9.88671875" style="72" bestFit="1" customWidth="1"/>
    <col min="15107" max="15107" width="4.44140625" style="72" customWidth="1"/>
    <col min="15108" max="15108" width="20.109375" style="72" bestFit="1" customWidth="1"/>
    <col min="15109" max="15109" width="9.88671875" style="72" bestFit="1" customWidth="1"/>
    <col min="15110" max="15353" width="9.109375" style="72"/>
    <col min="15354" max="15354" width="13.6640625" style="72" customWidth="1"/>
    <col min="15355" max="15355" width="20.5546875" style="72" bestFit="1" customWidth="1"/>
    <col min="15356" max="15356" width="9.88671875" style="72" bestFit="1" customWidth="1"/>
    <col min="15357" max="15357" width="5.109375" style="72" customWidth="1"/>
    <col min="15358" max="15358" width="20.109375" style="72" bestFit="1" customWidth="1"/>
    <col min="15359" max="15359" width="9.88671875" style="72" bestFit="1" customWidth="1"/>
    <col min="15360" max="15360" width="4.33203125" style="72" customWidth="1"/>
    <col min="15361" max="15361" width="21.109375" style="72" bestFit="1" customWidth="1"/>
    <col min="15362" max="15362" width="9.88671875" style="72" bestFit="1" customWidth="1"/>
    <col min="15363" max="15363" width="4.44140625" style="72" customWidth="1"/>
    <col min="15364" max="15364" width="20.109375" style="72" bestFit="1" customWidth="1"/>
    <col min="15365" max="15365" width="9.88671875" style="72" bestFit="1" customWidth="1"/>
    <col min="15366" max="15609" width="9.109375" style="72"/>
    <col min="15610" max="15610" width="13.6640625" style="72" customWidth="1"/>
    <col min="15611" max="15611" width="20.5546875" style="72" bestFit="1" customWidth="1"/>
    <col min="15612" max="15612" width="9.88671875" style="72" bestFit="1" customWidth="1"/>
    <col min="15613" max="15613" width="5.109375" style="72" customWidth="1"/>
    <col min="15614" max="15614" width="20.109375" style="72" bestFit="1" customWidth="1"/>
    <col min="15615" max="15615" width="9.88671875" style="72" bestFit="1" customWidth="1"/>
    <col min="15616" max="15616" width="4.33203125" style="72" customWidth="1"/>
    <col min="15617" max="15617" width="21.109375" style="72" bestFit="1" customWidth="1"/>
    <col min="15618" max="15618" width="9.88671875" style="72" bestFit="1" customWidth="1"/>
    <col min="15619" max="15619" width="4.44140625" style="72" customWidth="1"/>
    <col min="15620" max="15620" width="20.109375" style="72" bestFit="1" customWidth="1"/>
    <col min="15621" max="15621" width="9.88671875" style="72" bestFit="1" customWidth="1"/>
    <col min="15622" max="15865" width="9.109375" style="72"/>
    <col min="15866" max="15866" width="13.6640625" style="72" customWidth="1"/>
    <col min="15867" max="15867" width="20.5546875" style="72" bestFit="1" customWidth="1"/>
    <col min="15868" max="15868" width="9.88671875" style="72" bestFit="1" customWidth="1"/>
    <col min="15869" max="15869" width="5.109375" style="72" customWidth="1"/>
    <col min="15870" max="15870" width="20.109375" style="72" bestFit="1" customWidth="1"/>
    <col min="15871" max="15871" width="9.88671875" style="72" bestFit="1" customWidth="1"/>
    <col min="15872" max="15872" width="4.33203125" style="72" customWidth="1"/>
    <col min="15873" max="15873" width="21.109375" style="72" bestFit="1" customWidth="1"/>
    <col min="15874" max="15874" width="9.88671875" style="72" bestFit="1" customWidth="1"/>
    <col min="15875" max="15875" width="4.44140625" style="72" customWidth="1"/>
    <col min="15876" max="15876" width="20.109375" style="72" bestFit="1" customWidth="1"/>
    <col min="15877" max="15877" width="9.88671875" style="72" bestFit="1" customWidth="1"/>
    <col min="15878" max="16121" width="9.109375" style="72"/>
    <col min="16122" max="16122" width="13.6640625" style="72" customWidth="1"/>
    <col min="16123" max="16123" width="20.5546875" style="72" bestFit="1" customWidth="1"/>
    <col min="16124" max="16124" width="9.88671875" style="72" bestFit="1" customWidth="1"/>
    <col min="16125" max="16125" width="5.109375" style="72" customWidth="1"/>
    <col min="16126" max="16126" width="20.109375" style="72" bestFit="1" customWidth="1"/>
    <col min="16127" max="16127" width="9.88671875" style="72" bestFit="1" customWidth="1"/>
    <col min="16128" max="16128" width="4.33203125" style="72" customWidth="1"/>
    <col min="16129" max="16129" width="21.109375" style="72" bestFit="1" customWidth="1"/>
    <col min="16130" max="16130" width="9.88671875" style="72" bestFit="1" customWidth="1"/>
    <col min="16131" max="16131" width="4.44140625" style="72" customWidth="1"/>
    <col min="16132" max="16132" width="20.109375" style="72" bestFit="1" customWidth="1"/>
    <col min="16133" max="16133" width="9.88671875" style="72" bestFit="1" customWidth="1"/>
    <col min="16134" max="16384" width="9.109375" style="72"/>
  </cols>
  <sheetData>
    <row r="1" spans="1:21" ht="17.399999999999999" x14ac:dyDescent="0.3">
      <c r="N1" s="73"/>
      <c r="Q1" s="74" t="s">
        <v>36</v>
      </c>
      <c r="R1" s="73"/>
      <c r="S1" s="73"/>
      <c r="T1" s="73"/>
      <c r="U1" s="73"/>
    </row>
    <row r="2" spans="1:21" ht="17.399999999999999" x14ac:dyDescent="0.3">
      <c r="N2" s="73"/>
      <c r="Q2" s="74" t="s">
        <v>1</v>
      </c>
      <c r="R2" s="73"/>
      <c r="S2" s="73"/>
      <c r="T2" s="73"/>
      <c r="U2" s="73"/>
    </row>
    <row r="3" spans="1:21" ht="17.399999999999999" x14ac:dyDescent="0.3">
      <c r="N3" s="73"/>
      <c r="Q3" s="74" t="s">
        <v>37</v>
      </c>
      <c r="R3" s="73"/>
      <c r="S3" s="73"/>
      <c r="T3" s="73"/>
      <c r="U3" s="73"/>
    </row>
    <row r="4" spans="1:21" ht="17.399999999999999" x14ac:dyDescent="0.3">
      <c r="N4" s="73"/>
      <c r="Q4" s="74" t="s">
        <v>38</v>
      </c>
      <c r="R4" s="73"/>
      <c r="S4" s="73"/>
      <c r="T4" s="73"/>
      <c r="U4" s="73"/>
    </row>
    <row r="7" spans="1:21" s="75" customFormat="1" ht="13.2" x14ac:dyDescent="0.25">
      <c r="B7" s="76" t="s">
        <v>39</v>
      </c>
      <c r="C7" s="76" t="s">
        <v>40</v>
      </c>
      <c r="D7" s="76" t="s">
        <v>41</v>
      </c>
      <c r="E7" s="76" t="s">
        <v>42</v>
      </c>
      <c r="F7" s="76" t="s">
        <v>43</v>
      </c>
      <c r="G7" s="76" t="s">
        <v>44</v>
      </c>
      <c r="H7" s="76" t="s">
        <v>45</v>
      </c>
      <c r="I7" s="76" t="s">
        <v>46</v>
      </c>
      <c r="J7" s="76" t="s">
        <v>47</v>
      </c>
      <c r="K7" s="76" t="s">
        <v>48</v>
      </c>
      <c r="L7" s="76" t="s">
        <v>49</v>
      </c>
      <c r="M7" s="76" t="s">
        <v>50</v>
      </c>
      <c r="N7" s="76" t="s">
        <v>51</v>
      </c>
      <c r="O7" s="76" t="s">
        <v>52</v>
      </c>
      <c r="P7" s="76" t="s">
        <v>53</v>
      </c>
      <c r="Q7" s="76" t="s">
        <v>54</v>
      </c>
    </row>
    <row r="8" spans="1:21" s="77" customFormat="1" ht="13.2" x14ac:dyDescent="0.25">
      <c r="A8" s="77" t="s">
        <v>55</v>
      </c>
      <c r="B8" s="78">
        <v>8112595340.3000002</v>
      </c>
      <c r="C8" s="78">
        <v>7660141370.250001</v>
      </c>
      <c r="D8" s="78">
        <v>7806255643.6100016</v>
      </c>
      <c r="E8" s="78">
        <v>7719668478.1800003</v>
      </c>
      <c r="F8" s="78">
        <v>8432717180</v>
      </c>
      <c r="G8" s="78">
        <v>8751738201</v>
      </c>
      <c r="H8" s="78">
        <v>9055206456</v>
      </c>
      <c r="I8" s="78">
        <v>9021797255</v>
      </c>
      <c r="J8" s="78">
        <v>9264489981</v>
      </c>
      <c r="K8" s="78">
        <v>9484702375.8600121</v>
      </c>
      <c r="L8" s="78">
        <v>11149372523</v>
      </c>
      <c r="M8" s="78">
        <v>12333977746</v>
      </c>
      <c r="N8" s="78">
        <v>14731350000</v>
      </c>
      <c r="O8" s="78">
        <v>14822470000</v>
      </c>
      <c r="P8" s="78">
        <v>18877428329.949986</v>
      </c>
      <c r="Q8" s="78">
        <v>25012601359.73</v>
      </c>
    </row>
    <row r="9" spans="1:21" s="77" customFormat="1" ht="15.6" x14ac:dyDescent="0.25">
      <c r="A9" s="77" t="s">
        <v>56</v>
      </c>
      <c r="B9" s="78">
        <v>2318507905.25</v>
      </c>
      <c r="C9" s="78">
        <v>2465689313.1399999</v>
      </c>
      <c r="D9" s="78">
        <v>3026960878.6999998</v>
      </c>
      <c r="E9" s="78">
        <v>3517694236.7600002</v>
      </c>
      <c r="F9" s="78">
        <v>3403784494.8699999</v>
      </c>
      <c r="G9" s="78">
        <v>3557689464.0100002</v>
      </c>
      <c r="H9" s="78">
        <v>3492782813.3099999</v>
      </c>
      <c r="I9" s="78">
        <v>3515055562</v>
      </c>
      <c r="J9" s="78">
        <v>3654214482</v>
      </c>
      <c r="K9" s="78">
        <v>3758602331.8499999</v>
      </c>
      <c r="L9" s="78">
        <v>3804844136</v>
      </c>
      <c r="M9" s="78">
        <v>3928908734</v>
      </c>
      <c r="N9" s="78">
        <v>3990255081.1100006</v>
      </c>
      <c r="O9" s="78">
        <v>4605766399.2600002</v>
      </c>
      <c r="P9" s="78">
        <v>5468445131.1700134</v>
      </c>
      <c r="Q9" s="78">
        <v>6165185242.9702187</v>
      </c>
    </row>
    <row r="10" spans="1:21" s="77" customFormat="1" ht="15.6" x14ac:dyDescent="0.25">
      <c r="A10" s="77" t="s">
        <v>57</v>
      </c>
      <c r="B10" s="78">
        <v>2408696564.5300002</v>
      </c>
      <c r="C10" s="78">
        <v>3143872656.8899984</v>
      </c>
      <c r="D10" s="78">
        <v>3380395605.789999</v>
      </c>
      <c r="E10" s="78">
        <v>1405791603.1599979</v>
      </c>
      <c r="F10" s="78">
        <v>1466595537</v>
      </c>
      <c r="G10" s="78">
        <v>813518995.89999998</v>
      </c>
      <c r="H10" s="78">
        <v>1223240332.1900008</v>
      </c>
      <c r="I10" s="78">
        <v>1633878868</v>
      </c>
      <c r="J10" s="78">
        <v>1660181171</v>
      </c>
      <c r="K10" s="78">
        <v>1575703389.5200002</v>
      </c>
      <c r="L10" s="78">
        <v>1873523128</v>
      </c>
      <c r="M10" s="78">
        <v>1875081172</v>
      </c>
      <c r="N10" s="78">
        <v>2604589999.9999995</v>
      </c>
      <c r="O10" s="78">
        <v>2067870000</v>
      </c>
      <c r="P10" s="78">
        <v>3443470227.6400018</v>
      </c>
      <c r="Q10" s="78">
        <v>4593544501.3299971</v>
      </c>
    </row>
    <row r="11" spans="1:21" s="77" customFormat="1" ht="13.2" x14ac:dyDescent="0.25">
      <c r="A11" s="77" t="s">
        <v>58</v>
      </c>
      <c r="B11" s="79">
        <v>-1678212.06</v>
      </c>
      <c r="C11" s="79">
        <v>647161.53</v>
      </c>
      <c r="D11" s="79">
        <v>746399</v>
      </c>
      <c r="E11" s="79">
        <v>-145995.47</v>
      </c>
      <c r="F11" s="79">
        <v>8462</v>
      </c>
      <c r="G11" s="79">
        <v>621427271.10000002</v>
      </c>
      <c r="H11" s="79">
        <v>-115427.15999999992</v>
      </c>
      <c r="I11" s="79">
        <v>-125193</v>
      </c>
      <c r="J11" s="79">
        <v>-108968.17</v>
      </c>
      <c r="K11" s="79">
        <v>-169819.36</v>
      </c>
      <c r="L11" s="79">
        <v>-77863</v>
      </c>
      <c r="M11" s="79">
        <v>-25991.31</v>
      </c>
      <c r="N11" s="79">
        <v>-45081.11</v>
      </c>
      <c r="O11" s="79">
        <v>-46399.26</v>
      </c>
      <c r="P11" s="79">
        <v>-41915.85</v>
      </c>
      <c r="Q11" s="79">
        <v>-2587.9499999999998</v>
      </c>
    </row>
    <row r="12" spans="1:21" s="77" customFormat="1" ht="13.2" x14ac:dyDescent="0.25">
      <c r="A12" s="80" t="s">
        <v>59</v>
      </c>
      <c r="B12" s="78">
        <v>12838121598.02</v>
      </c>
      <c r="C12" s="78">
        <v>13270350501.809999</v>
      </c>
      <c r="D12" s="78">
        <v>14214358527.1</v>
      </c>
      <c r="E12" s="78">
        <v>12643008322.629999</v>
      </c>
      <c r="F12" s="78">
        <v>13303105673.869999</v>
      </c>
      <c r="G12" s="78">
        <v>13744373932.01</v>
      </c>
      <c r="H12" s="78">
        <v>13771114174.34</v>
      </c>
      <c r="I12" s="78">
        <v>14170606492</v>
      </c>
      <c r="J12" s="78">
        <v>14578760441</v>
      </c>
      <c r="K12" s="78">
        <v>14818838277.870012</v>
      </c>
      <c r="L12" s="78">
        <v>16827661924</v>
      </c>
      <c r="M12" s="78">
        <v>18137941660.689999</v>
      </c>
      <c r="N12" s="78">
        <v>21326150000</v>
      </c>
      <c r="O12" s="78">
        <v>21496060000</v>
      </c>
      <c r="P12" s="78">
        <v>27789301772.91</v>
      </c>
      <c r="Q12" s="78">
        <v>35771328516.080215</v>
      </c>
    </row>
    <row r="13" spans="1:21" s="77" customFormat="1" ht="13.2" x14ac:dyDescent="0.25">
      <c r="B13" s="81"/>
      <c r="C13" s="81"/>
      <c r="D13" s="81"/>
      <c r="E13" s="81"/>
      <c r="F13" s="81"/>
      <c r="G13" s="81"/>
      <c r="H13" s="81"/>
      <c r="I13" s="81"/>
      <c r="J13" s="81"/>
      <c r="K13" s="81"/>
      <c r="L13" s="81"/>
      <c r="M13" s="81"/>
      <c r="N13" s="81"/>
      <c r="O13" s="81"/>
      <c r="P13" s="81"/>
      <c r="Q13" s="81"/>
      <c r="S13" s="82"/>
    </row>
    <row r="14" spans="1:21" s="77" customFormat="1" ht="13.2" x14ac:dyDescent="0.25">
      <c r="A14" s="77" t="s">
        <v>55</v>
      </c>
      <c r="B14" s="83">
        <v>0.63191451166432255</v>
      </c>
      <c r="C14" s="83">
        <v>0.57723730576710852</v>
      </c>
      <c r="D14" s="83">
        <v>0.54918100093839595</v>
      </c>
      <c r="E14" s="83">
        <v>0.61058794562069496</v>
      </c>
      <c r="F14" s="83">
        <v>0.63389086629324232</v>
      </c>
      <c r="G14" s="83">
        <v>0.63675058931695783</v>
      </c>
      <c r="H14" s="83">
        <v>0.65755075016898434</v>
      </c>
      <c r="I14" s="83">
        <v>0.63665569007884348</v>
      </c>
      <c r="J14" s="83">
        <v>0.63547857984862544</v>
      </c>
      <c r="K14" s="83">
        <v>0.64004358492960733</v>
      </c>
      <c r="L14" s="83">
        <v>0.66256218917130183</v>
      </c>
      <c r="M14" s="83">
        <v>0.68000978152505509</v>
      </c>
      <c r="N14" s="83">
        <v>0.69076462465095667</v>
      </c>
      <c r="O14" s="83">
        <v>0.68954357217090012</v>
      </c>
      <c r="P14" s="83">
        <v>0.67930560055857081</v>
      </c>
      <c r="Q14" s="83">
        <v>0.69923601938592062</v>
      </c>
      <c r="S14" s="82"/>
    </row>
    <row r="15" spans="1:21" s="77" customFormat="1" ht="15.6" x14ac:dyDescent="0.25">
      <c r="A15" s="77" t="s">
        <v>56</v>
      </c>
      <c r="B15" s="83">
        <v>0.18059557136517379</v>
      </c>
      <c r="C15" s="83">
        <v>0.18580438495604876</v>
      </c>
      <c r="D15" s="83">
        <v>0.21295093077390931</v>
      </c>
      <c r="E15" s="83">
        <v>0.27823237531716261</v>
      </c>
      <c r="F15" s="83">
        <v>0.25586389962726702</v>
      </c>
      <c r="G15" s="83">
        <v>0.25884696397296852</v>
      </c>
      <c r="H15" s="83">
        <v>0.25363109833321795</v>
      </c>
      <c r="I15" s="83">
        <v>0.24805258433959201</v>
      </c>
      <c r="J15" s="83">
        <v>0.25065330463372004</v>
      </c>
      <c r="K15" s="83">
        <v>0.25363677377213695</v>
      </c>
      <c r="L15" s="83">
        <v>0.22610652348401672</v>
      </c>
      <c r="M15" s="83">
        <v>0.21661271204301236</v>
      </c>
      <c r="N15" s="83">
        <v>0.18710620909587528</v>
      </c>
      <c r="O15" s="83">
        <v>0.21426095755501243</v>
      </c>
      <c r="P15" s="83">
        <v>0.19678254816430302</v>
      </c>
      <c r="Q15" s="83">
        <v>0.17234990979434256</v>
      </c>
    </row>
    <row r="16" spans="1:21" s="77" customFormat="1" ht="15.6" x14ac:dyDescent="0.25">
      <c r="A16" s="77" t="s">
        <v>57</v>
      </c>
      <c r="B16" s="83">
        <v>0.18762063796790093</v>
      </c>
      <c r="C16" s="83">
        <v>0.2369095417985525</v>
      </c>
      <c r="D16" s="83">
        <v>0.23781555807426677</v>
      </c>
      <c r="E16" s="83">
        <v>0.11119122658835402</v>
      </c>
      <c r="F16" s="83">
        <v>0.1102445979874227</v>
      </c>
      <c r="G16" s="83">
        <v>5.9189236259452493E-2</v>
      </c>
      <c r="H16" s="83">
        <v>8.8826533329401158E-2</v>
      </c>
      <c r="I16" s="83">
        <v>0.11530056027752972</v>
      </c>
      <c r="J16" s="83">
        <v>0.11387670287324669</v>
      </c>
      <c r="K16" s="83">
        <v>0.10633110099278877</v>
      </c>
      <c r="L16" s="83">
        <v>0.11133591442836976</v>
      </c>
      <c r="M16" s="83">
        <v>0.10337893941206273</v>
      </c>
      <c r="N16" s="83">
        <v>0.12213128014198529</v>
      </c>
      <c r="O16" s="83">
        <v>9.6197628774761512E-2</v>
      </c>
      <c r="P16" s="83">
        <v>0.12391352095779604</v>
      </c>
      <c r="Q16" s="83">
        <v>0.12841414316678426</v>
      </c>
    </row>
    <row r="17" spans="1:17" s="77" customFormat="1" ht="13.2" x14ac:dyDescent="0.25">
      <c r="A17" s="77" t="s">
        <v>58</v>
      </c>
      <c r="B17" s="84">
        <v>-1.3072099739722262E-4</v>
      </c>
      <c r="C17" s="84">
        <v>4.8767478290172586E-5</v>
      </c>
      <c r="D17" s="84">
        <v>5.2510213427990664E-5</v>
      </c>
      <c r="E17" s="84">
        <v>-1.1547526211675389E-5</v>
      </c>
      <c r="F17" s="84">
        <v>6.3609206808159739E-7</v>
      </c>
      <c r="G17" s="84">
        <v>4.521321045062119E-2</v>
      </c>
      <c r="H17" s="84">
        <v>-8.3818316033627625E-6</v>
      </c>
      <c r="I17" s="84">
        <v>-8.8346959652487397E-6</v>
      </c>
      <c r="J17" s="84">
        <v>-7.4744468462179872E-6</v>
      </c>
      <c r="K17" s="84">
        <v>-1.1459694533113496E-5</v>
      </c>
      <c r="L17" s="84">
        <v>-4.6270836882543964E-6</v>
      </c>
      <c r="M17" s="84">
        <v>-1.4329801300624124E-6</v>
      </c>
      <c r="N17" s="84">
        <v>-2.1138888172501837E-6</v>
      </c>
      <c r="O17" s="84">
        <v>-2.1585006740770172E-6</v>
      </c>
      <c r="P17" s="84">
        <v>-1.6696806698911612E-6</v>
      </c>
      <c r="Q17" s="84">
        <v>-7.2347047408000065E-8</v>
      </c>
    </row>
    <row r="18" spans="1:17" s="77" customFormat="1" ht="15.6" x14ac:dyDescent="0.25">
      <c r="A18" s="85" t="s">
        <v>60</v>
      </c>
      <c r="B18" s="83">
        <v>1</v>
      </c>
      <c r="C18" s="83">
        <v>1</v>
      </c>
      <c r="D18" s="83">
        <v>1</v>
      </c>
      <c r="E18" s="83">
        <v>1</v>
      </c>
      <c r="F18" s="83">
        <v>1.0000000000000002</v>
      </c>
      <c r="G18" s="83">
        <v>1</v>
      </c>
      <c r="H18" s="83">
        <v>1</v>
      </c>
      <c r="I18" s="83">
        <v>1</v>
      </c>
      <c r="J18" s="83">
        <v>1.000001112908746</v>
      </c>
      <c r="K18" s="83">
        <v>1</v>
      </c>
      <c r="L18" s="83">
        <v>1</v>
      </c>
      <c r="M18" s="83">
        <v>1</v>
      </c>
      <c r="N18" s="83">
        <v>1</v>
      </c>
      <c r="O18" s="83">
        <v>0.99999999999999989</v>
      </c>
      <c r="P18" s="83">
        <v>0.99999999999999989</v>
      </c>
      <c r="Q18" s="83">
        <v>1</v>
      </c>
    </row>
    <row r="19" spans="1:17" s="77" customFormat="1" ht="13.2" x14ac:dyDescent="0.25">
      <c r="D19" s="81"/>
      <c r="E19" s="81"/>
      <c r="F19" s="81"/>
      <c r="G19" s="81"/>
      <c r="H19" s="81"/>
      <c r="I19" s="81"/>
      <c r="J19" s="81"/>
    </row>
    <row r="21" spans="1:17" s="87" customFormat="1" ht="10.199999999999999" x14ac:dyDescent="0.2">
      <c r="A21" s="86" t="s">
        <v>61</v>
      </c>
      <c r="B21" s="87" t="s">
        <v>62</v>
      </c>
      <c r="D21" s="88"/>
      <c r="E21" s="88"/>
      <c r="F21" s="88"/>
      <c r="G21" s="88"/>
      <c r="H21" s="88"/>
      <c r="I21" s="88"/>
      <c r="J21" s="88"/>
    </row>
    <row r="22" spans="1:17" s="87" customFormat="1" ht="10.199999999999999" x14ac:dyDescent="0.2">
      <c r="B22" s="87" t="s">
        <v>63</v>
      </c>
      <c r="D22" s="88"/>
      <c r="E22" s="88"/>
      <c r="F22" s="88"/>
      <c r="G22" s="89"/>
      <c r="H22" s="89"/>
      <c r="I22" s="88"/>
      <c r="J22" s="88"/>
    </row>
    <row r="23" spans="1:17" s="87" customFormat="1" ht="10.199999999999999" x14ac:dyDescent="0.2">
      <c r="B23" s="87" t="s">
        <v>64</v>
      </c>
      <c r="D23" s="88"/>
      <c r="E23" s="88"/>
      <c r="F23" s="88"/>
      <c r="G23" s="88"/>
      <c r="H23" s="88"/>
      <c r="I23" s="88"/>
      <c r="J23" s="88"/>
    </row>
    <row r="24" spans="1:17" s="87" customFormat="1" ht="10.199999999999999" x14ac:dyDescent="0.2">
      <c r="B24" s="87" t="s">
        <v>65</v>
      </c>
      <c r="D24" s="88"/>
      <c r="E24" s="88"/>
      <c r="F24" s="88"/>
      <c r="G24" s="88"/>
      <c r="H24" s="88"/>
      <c r="I24" s="88"/>
      <c r="J24" s="88"/>
    </row>
    <row r="25" spans="1:17" s="87" customFormat="1" ht="10.199999999999999" x14ac:dyDescent="0.2">
      <c r="B25" s="87" t="s">
        <v>66</v>
      </c>
      <c r="D25" s="88"/>
      <c r="E25" s="88"/>
      <c r="F25" s="88"/>
      <c r="G25" s="88"/>
      <c r="H25" s="88"/>
      <c r="I25" s="88"/>
      <c r="J25" s="88"/>
    </row>
    <row r="26" spans="1:17" s="87" customFormat="1" ht="10.199999999999999" x14ac:dyDescent="0.2">
      <c r="B26" s="87" t="s">
        <v>67</v>
      </c>
      <c r="D26" s="88"/>
      <c r="E26" s="88"/>
      <c r="F26" s="88"/>
      <c r="G26" s="88"/>
      <c r="H26" s="88"/>
      <c r="I26" s="88"/>
      <c r="J26" s="88"/>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121E-CC4C-400D-84BF-D329B776E1EB}">
  <dimension ref="A1:S44"/>
  <sheetViews>
    <sheetView showGridLines="0" topLeftCell="A3" workbookViewId="0">
      <selection activeCell="F40" sqref="F40"/>
    </sheetView>
  </sheetViews>
  <sheetFormatPr defaultRowHeight="13.8" x14ac:dyDescent="0.25"/>
  <cols>
    <col min="1" max="1" width="13.109375" style="72" customWidth="1"/>
    <col min="2" max="2" width="18.33203125" style="73" customWidth="1"/>
    <col min="3" max="3" width="9" style="73" customWidth="1"/>
    <col min="4" max="4" width="13.33203125" style="73" customWidth="1"/>
    <col min="5" max="5" width="5.44140625" style="73" customWidth="1"/>
    <col min="6" max="6" width="17.5546875" style="73" bestFit="1" customWidth="1"/>
    <col min="7" max="7" width="9.33203125" style="73" bestFit="1" customWidth="1"/>
    <col min="8" max="8" width="5.6640625" style="73" customWidth="1"/>
    <col min="9" max="9" width="15.5546875" style="73" customWidth="1"/>
    <col min="10" max="10" width="9.33203125" style="73" bestFit="1" customWidth="1"/>
    <col min="11" max="14" width="9.109375" style="72"/>
    <col min="15" max="15" width="12.88671875" style="72" bestFit="1" customWidth="1"/>
    <col min="16" max="251" width="9.109375" style="72"/>
    <col min="252" max="252" width="13.109375" style="72" customWidth="1"/>
    <col min="253" max="253" width="18.33203125" style="72" customWidth="1"/>
    <col min="254" max="254" width="14.33203125" style="72" customWidth="1"/>
    <col min="255" max="255" width="12.88671875" style="72" customWidth="1"/>
    <col min="256" max="256" width="3.5546875" style="72" customWidth="1"/>
    <col min="257" max="257" width="16.5546875" style="72" bestFit="1" customWidth="1"/>
    <col min="258" max="258" width="9.109375" style="72"/>
    <col min="259" max="259" width="3.5546875" style="72" customWidth="1"/>
    <col min="260" max="260" width="15.44140625" style="72" customWidth="1"/>
    <col min="261" max="262" width="9.109375" style="72"/>
    <col min="263" max="263" width="23.6640625" style="72" customWidth="1"/>
    <col min="264" max="507" width="9.109375" style="72"/>
    <col min="508" max="508" width="13.109375" style="72" customWidth="1"/>
    <col min="509" max="509" width="18.33203125" style="72" customWidth="1"/>
    <col min="510" max="510" width="14.33203125" style="72" customWidth="1"/>
    <col min="511" max="511" width="12.88671875" style="72" customWidth="1"/>
    <col min="512" max="512" width="3.5546875" style="72" customWidth="1"/>
    <col min="513" max="513" width="16.5546875" style="72" bestFit="1" customWidth="1"/>
    <col min="514" max="514" width="9.109375" style="72"/>
    <col min="515" max="515" width="3.5546875" style="72" customWidth="1"/>
    <col min="516" max="516" width="15.44140625" style="72" customWidth="1"/>
    <col min="517" max="518" width="9.109375" style="72"/>
    <col min="519" max="519" width="23.6640625" style="72" customWidth="1"/>
    <col min="520" max="763" width="9.109375" style="72"/>
    <col min="764" max="764" width="13.109375" style="72" customWidth="1"/>
    <col min="765" max="765" width="18.33203125" style="72" customWidth="1"/>
    <col min="766" max="766" width="14.33203125" style="72" customWidth="1"/>
    <col min="767" max="767" width="12.88671875" style="72" customWidth="1"/>
    <col min="768" max="768" width="3.5546875" style="72" customWidth="1"/>
    <col min="769" max="769" width="16.5546875" style="72" bestFit="1" customWidth="1"/>
    <col min="770" max="770" width="9.109375" style="72"/>
    <col min="771" max="771" width="3.5546875" style="72" customWidth="1"/>
    <col min="772" max="772" width="15.44140625" style="72" customWidth="1"/>
    <col min="773" max="774" width="9.109375" style="72"/>
    <col min="775" max="775" width="23.6640625" style="72" customWidth="1"/>
    <col min="776" max="1019" width="9.109375" style="72"/>
    <col min="1020" max="1020" width="13.109375" style="72" customWidth="1"/>
    <col min="1021" max="1021" width="18.33203125" style="72" customWidth="1"/>
    <col min="1022" max="1022" width="14.33203125" style="72" customWidth="1"/>
    <col min="1023" max="1023" width="12.88671875" style="72" customWidth="1"/>
    <col min="1024" max="1024" width="3.5546875" style="72" customWidth="1"/>
    <col min="1025" max="1025" width="16.5546875" style="72" bestFit="1" customWidth="1"/>
    <col min="1026" max="1026" width="9.109375" style="72"/>
    <col min="1027" max="1027" width="3.5546875" style="72" customWidth="1"/>
    <col min="1028" max="1028" width="15.44140625" style="72" customWidth="1"/>
    <col min="1029" max="1030" width="9.109375" style="72"/>
    <col min="1031" max="1031" width="23.6640625" style="72" customWidth="1"/>
    <col min="1032" max="1275" width="9.109375" style="72"/>
    <col min="1276" max="1276" width="13.109375" style="72" customWidth="1"/>
    <col min="1277" max="1277" width="18.33203125" style="72" customWidth="1"/>
    <col min="1278" max="1278" width="14.33203125" style="72" customWidth="1"/>
    <col min="1279" max="1279" width="12.88671875" style="72" customWidth="1"/>
    <col min="1280" max="1280" width="3.5546875" style="72" customWidth="1"/>
    <col min="1281" max="1281" width="16.5546875" style="72" bestFit="1" customWidth="1"/>
    <col min="1282" max="1282" width="9.109375" style="72"/>
    <col min="1283" max="1283" width="3.5546875" style="72" customWidth="1"/>
    <col min="1284" max="1284" width="15.44140625" style="72" customWidth="1"/>
    <col min="1285" max="1286" width="9.109375" style="72"/>
    <col min="1287" max="1287" width="23.6640625" style="72" customWidth="1"/>
    <col min="1288" max="1531" width="9.109375" style="72"/>
    <col min="1532" max="1532" width="13.109375" style="72" customWidth="1"/>
    <col min="1533" max="1533" width="18.33203125" style="72" customWidth="1"/>
    <col min="1534" max="1534" width="14.33203125" style="72" customWidth="1"/>
    <col min="1535" max="1535" width="12.88671875" style="72" customWidth="1"/>
    <col min="1536" max="1536" width="3.5546875" style="72" customWidth="1"/>
    <col min="1537" max="1537" width="16.5546875" style="72" bestFit="1" customWidth="1"/>
    <col min="1538" max="1538" width="9.109375" style="72"/>
    <col min="1539" max="1539" width="3.5546875" style="72" customWidth="1"/>
    <col min="1540" max="1540" width="15.44140625" style="72" customWidth="1"/>
    <col min="1541" max="1542" width="9.109375" style="72"/>
    <col min="1543" max="1543" width="23.6640625" style="72" customWidth="1"/>
    <col min="1544" max="1787" width="9.109375" style="72"/>
    <col min="1788" max="1788" width="13.109375" style="72" customWidth="1"/>
    <col min="1789" max="1789" width="18.33203125" style="72" customWidth="1"/>
    <col min="1790" max="1790" width="14.33203125" style="72" customWidth="1"/>
    <col min="1791" max="1791" width="12.88671875" style="72" customWidth="1"/>
    <col min="1792" max="1792" width="3.5546875" style="72" customWidth="1"/>
    <col min="1793" max="1793" width="16.5546875" style="72" bestFit="1" customWidth="1"/>
    <col min="1794" max="1794" width="9.109375" style="72"/>
    <col min="1795" max="1795" width="3.5546875" style="72" customWidth="1"/>
    <col min="1796" max="1796" width="15.44140625" style="72" customWidth="1"/>
    <col min="1797" max="1798" width="9.109375" style="72"/>
    <col min="1799" max="1799" width="23.6640625" style="72" customWidth="1"/>
    <col min="1800" max="2043" width="9.109375" style="72"/>
    <col min="2044" max="2044" width="13.109375" style="72" customWidth="1"/>
    <col min="2045" max="2045" width="18.33203125" style="72" customWidth="1"/>
    <col min="2046" max="2046" width="14.33203125" style="72" customWidth="1"/>
    <col min="2047" max="2047" width="12.88671875" style="72" customWidth="1"/>
    <col min="2048" max="2048" width="3.5546875" style="72" customWidth="1"/>
    <col min="2049" max="2049" width="16.5546875" style="72" bestFit="1" customWidth="1"/>
    <col min="2050" max="2050" width="9.109375" style="72"/>
    <col min="2051" max="2051" width="3.5546875" style="72" customWidth="1"/>
    <col min="2052" max="2052" width="15.44140625" style="72" customWidth="1"/>
    <col min="2053" max="2054" width="9.109375" style="72"/>
    <col min="2055" max="2055" width="23.6640625" style="72" customWidth="1"/>
    <col min="2056" max="2299" width="9.109375" style="72"/>
    <col min="2300" max="2300" width="13.109375" style="72" customWidth="1"/>
    <col min="2301" max="2301" width="18.33203125" style="72" customWidth="1"/>
    <col min="2302" max="2302" width="14.33203125" style="72" customWidth="1"/>
    <col min="2303" max="2303" width="12.88671875" style="72" customWidth="1"/>
    <col min="2304" max="2304" width="3.5546875" style="72" customWidth="1"/>
    <col min="2305" max="2305" width="16.5546875" style="72" bestFit="1" customWidth="1"/>
    <col min="2306" max="2306" width="9.109375" style="72"/>
    <col min="2307" max="2307" width="3.5546875" style="72" customWidth="1"/>
    <col min="2308" max="2308" width="15.44140625" style="72" customWidth="1"/>
    <col min="2309" max="2310" width="9.109375" style="72"/>
    <col min="2311" max="2311" width="23.6640625" style="72" customWidth="1"/>
    <col min="2312" max="2555" width="9.109375" style="72"/>
    <col min="2556" max="2556" width="13.109375" style="72" customWidth="1"/>
    <col min="2557" max="2557" width="18.33203125" style="72" customWidth="1"/>
    <col min="2558" max="2558" width="14.33203125" style="72" customWidth="1"/>
    <col min="2559" max="2559" width="12.88671875" style="72" customWidth="1"/>
    <col min="2560" max="2560" width="3.5546875" style="72" customWidth="1"/>
    <col min="2561" max="2561" width="16.5546875" style="72" bestFit="1" customWidth="1"/>
    <col min="2562" max="2562" width="9.109375" style="72"/>
    <col min="2563" max="2563" width="3.5546875" style="72" customWidth="1"/>
    <col min="2564" max="2564" width="15.44140625" style="72" customWidth="1"/>
    <col min="2565" max="2566" width="9.109375" style="72"/>
    <col min="2567" max="2567" width="23.6640625" style="72" customWidth="1"/>
    <col min="2568" max="2811" width="9.109375" style="72"/>
    <col min="2812" max="2812" width="13.109375" style="72" customWidth="1"/>
    <col min="2813" max="2813" width="18.33203125" style="72" customWidth="1"/>
    <col min="2814" max="2814" width="14.33203125" style="72" customWidth="1"/>
    <col min="2815" max="2815" width="12.88671875" style="72" customWidth="1"/>
    <col min="2816" max="2816" width="3.5546875" style="72" customWidth="1"/>
    <col min="2817" max="2817" width="16.5546875" style="72" bestFit="1" customWidth="1"/>
    <col min="2818" max="2818" width="9.109375" style="72"/>
    <col min="2819" max="2819" width="3.5546875" style="72" customWidth="1"/>
    <col min="2820" max="2820" width="15.44140625" style="72" customWidth="1"/>
    <col min="2821" max="2822" width="9.109375" style="72"/>
    <col min="2823" max="2823" width="23.6640625" style="72" customWidth="1"/>
    <col min="2824" max="3067" width="9.109375" style="72"/>
    <col min="3068" max="3068" width="13.109375" style="72" customWidth="1"/>
    <col min="3069" max="3069" width="18.33203125" style="72" customWidth="1"/>
    <col min="3070" max="3070" width="14.33203125" style="72" customWidth="1"/>
    <col min="3071" max="3071" width="12.88671875" style="72" customWidth="1"/>
    <col min="3072" max="3072" width="3.5546875" style="72" customWidth="1"/>
    <col min="3073" max="3073" width="16.5546875" style="72" bestFit="1" customWidth="1"/>
    <col min="3074" max="3074" width="9.109375" style="72"/>
    <col min="3075" max="3075" width="3.5546875" style="72" customWidth="1"/>
    <col min="3076" max="3076" width="15.44140625" style="72" customWidth="1"/>
    <col min="3077" max="3078" width="9.109375" style="72"/>
    <col min="3079" max="3079" width="23.6640625" style="72" customWidth="1"/>
    <col min="3080" max="3323" width="9.109375" style="72"/>
    <col min="3324" max="3324" width="13.109375" style="72" customWidth="1"/>
    <col min="3325" max="3325" width="18.33203125" style="72" customWidth="1"/>
    <col min="3326" max="3326" width="14.33203125" style="72" customWidth="1"/>
    <col min="3327" max="3327" width="12.88671875" style="72" customWidth="1"/>
    <col min="3328" max="3328" width="3.5546875" style="72" customWidth="1"/>
    <col min="3329" max="3329" width="16.5546875" style="72" bestFit="1" customWidth="1"/>
    <col min="3330" max="3330" width="9.109375" style="72"/>
    <col min="3331" max="3331" width="3.5546875" style="72" customWidth="1"/>
    <col min="3332" max="3332" width="15.44140625" style="72" customWidth="1"/>
    <col min="3333" max="3334" width="9.109375" style="72"/>
    <col min="3335" max="3335" width="23.6640625" style="72" customWidth="1"/>
    <col min="3336" max="3579" width="9.109375" style="72"/>
    <col min="3580" max="3580" width="13.109375" style="72" customWidth="1"/>
    <col min="3581" max="3581" width="18.33203125" style="72" customWidth="1"/>
    <col min="3582" max="3582" width="14.33203125" style="72" customWidth="1"/>
    <col min="3583" max="3583" width="12.88671875" style="72" customWidth="1"/>
    <col min="3584" max="3584" width="3.5546875" style="72" customWidth="1"/>
    <col min="3585" max="3585" width="16.5546875" style="72" bestFit="1" customWidth="1"/>
    <col min="3586" max="3586" width="9.109375" style="72"/>
    <col min="3587" max="3587" width="3.5546875" style="72" customWidth="1"/>
    <col min="3588" max="3588" width="15.44140625" style="72" customWidth="1"/>
    <col min="3589" max="3590" width="9.109375" style="72"/>
    <col min="3591" max="3591" width="23.6640625" style="72" customWidth="1"/>
    <col min="3592" max="3835" width="9.109375" style="72"/>
    <col min="3836" max="3836" width="13.109375" style="72" customWidth="1"/>
    <col min="3837" max="3837" width="18.33203125" style="72" customWidth="1"/>
    <col min="3838" max="3838" width="14.33203125" style="72" customWidth="1"/>
    <col min="3839" max="3839" width="12.88671875" style="72" customWidth="1"/>
    <col min="3840" max="3840" width="3.5546875" style="72" customWidth="1"/>
    <col min="3841" max="3841" width="16.5546875" style="72" bestFit="1" customWidth="1"/>
    <col min="3842" max="3842" width="9.109375" style="72"/>
    <col min="3843" max="3843" width="3.5546875" style="72" customWidth="1"/>
    <col min="3844" max="3844" width="15.44140625" style="72" customWidth="1"/>
    <col min="3845" max="3846" width="9.109375" style="72"/>
    <col min="3847" max="3847" width="23.6640625" style="72" customWidth="1"/>
    <col min="3848" max="4091" width="9.109375" style="72"/>
    <col min="4092" max="4092" width="13.109375" style="72" customWidth="1"/>
    <col min="4093" max="4093" width="18.33203125" style="72" customWidth="1"/>
    <col min="4094" max="4094" width="14.33203125" style="72" customWidth="1"/>
    <col min="4095" max="4095" width="12.88671875" style="72" customWidth="1"/>
    <col min="4096" max="4096" width="3.5546875" style="72" customWidth="1"/>
    <col min="4097" max="4097" width="16.5546875" style="72" bestFit="1" customWidth="1"/>
    <col min="4098" max="4098" width="9.109375" style="72"/>
    <col min="4099" max="4099" width="3.5546875" style="72" customWidth="1"/>
    <col min="4100" max="4100" width="15.44140625" style="72" customWidth="1"/>
    <col min="4101" max="4102" width="9.109375" style="72"/>
    <col min="4103" max="4103" width="23.6640625" style="72" customWidth="1"/>
    <col min="4104" max="4347" width="9.109375" style="72"/>
    <col min="4348" max="4348" width="13.109375" style="72" customWidth="1"/>
    <col min="4349" max="4349" width="18.33203125" style="72" customWidth="1"/>
    <col min="4350" max="4350" width="14.33203125" style="72" customWidth="1"/>
    <col min="4351" max="4351" width="12.88671875" style="72" customWidth="1"/>
    <col min="4352" max="4352" width="3.5546875" style="72" customWidth="1"/>
    <col min="4353" max="4353" width="16.5546875" style="72" bestFit="1" customWidth="1"/>
    <col min="4354" max="4354" width="9.109375" style="72"/>
    <col min="4355" max="4355" width="3.5546875" style="72" customWidth="1"/>
    <col min="4356" max="4356" width="15.44140625" style="72" customWidth="1"/>
    <col min="4357" max="4358" width="9.109375" style="72"/>
    <col min="4359" max="4359" width="23.6640625" style="72" customWidth="1"/>
    <col min="4360" max="4603" width="9.109375" style="72"/>
    <col min="4604" max="4604" width="13.109375" style="72" customWidth="1"/>
    <col min="4605" max="4605" width="18.33203125" style="72" customWidth="1"/>
    <col min="4606" max="4606" width="14.33203125" style="72" customWidth="1"/>
    <col min="4607" max="4607" width="12.88671875" style="72" customWidth="1"/>
    <col min="4608" max="4608" width="3.5546875" style="72" customWidth="1"/>
    <col min="4609" max="4609" width="16.5546875" style="72" bestFit="1" customWidth="1"/>
    <col min="4610" max="4610" width="9.109375" style="72"/>
    <col min="4611" max="4611" width="3.5546875" style="72" customWidth="1"/>
    <col min="4612" max="4612" width="15.44140625" style="72" customWidth="1"/>
    <col min="4613" max="4614" width="9.109375" style="72"/>
    <col min="4615" max="4615" width="23.6640625" style="72" customWidth="1"/>
    <col min="4616" max="4859" width="9.109375" style="72"/>
    <col min="4860" max="4860" width="13.109375" style="72" customWidth="1"/>
    <col min="4861" max="4861" width="18.33203125" style="72" customWidth="1"/>
    <col min="4862" max="4862" width="14.33203125" style="72" customWidth="1"/>
    <col min="4863" max="4863" width="12.88671875" style="72" customWidth="1"/>
    <col min="4864" max="4864" width="3.5546875" style="72" customWidth="1"/>
    <col min="4865" max="4865" width="16.5546875" style="72" bestFit="1" customWidth="1"/>
    <col min="4866" max="4866" width="9.109375" style="72"/>
    <col min="4867" max="4867" width="3.5546875" style="72" customWidth="1"/>
    <col min="4868" max="4868" width="15.44140625" style="72" customWidth="1"/>
    <col min="4869" max="4870" width="9.109375" style="72"/>
    <col min="4871" max="4871" width="23.6640625" style="72" customWidth="1"/>
    <col min="4872" max="5115" width="9.109375" style="72"/>
    <col min="5116" max="5116" width="13.109375" style="72" customWidth="1"/>
    <col min="5117" max="5117" width="18.33203125" style="72" customWidth="1"/>
    <col min="5118" max="5118" width="14.33203125" style="72" customWidth="1"/>
    <col min="5119" max="5119" width="12.88671875" style="72" customWidth="1"/>
    <col min="5120" max="5120" width="3.5546875" style="72" customWidth="1"/>
    <col min="5121" max="5121" width="16.5546875" style="72" bestFit="1" customWidth="1"/>
    <col min="5122" max="5122" width="9.109375" style="72"/>
    <col min="5123" max="5123" width="3.5546875" style="72" customWidth="1"/>
    <col min="5124" max="5124" width="15.44140625" style="72" customWidth="1"/>
    <col min="5125" max="5126" width="9.109375" style="72"/>
    <col min="5127" max="5127" width="23.6640625" style="72" customWidth="1"/>
    <col min="5128" max="5371" width="9.109375" style="72"/>
    <col min="5372" max="5372" width="13.109375" style="72" customWidth="1"/>
    <col min="5373" max="5373" width="18.33203125" style="72" customWidth="1"/>
    <col min="5374" max="5374" width="14.33203125" style="72" customWidth="1"/>
    <col min="5375" max="5375" width="12.88671875" style="72" customWidth="1"/>
    <col min="5376" max="5376" width="3.5546875" style="72" customWidth="1"/>
    <col min="5377" max="5377" width="16.5546875" style="72" bestFit="1" customWidth="1"/>
    <col min="5378" max="5378" width="9.109375" style="72"/>
    <col min="5379" max="5379" width="3.5546875" style="72" customWidth="1"/>
    <col min="5380" max="5380" width="15.44140625" style="72" customWidth="1"/>
    <col min="5381" max="5382" width="9.109375" style="72"/>
    <col min="5383" max="5383" width="23.6640625" style="72" customWidth="1"/>
    <col min="5384" max="5627" width="9.109375" style="72"/>
    <col min="5628" max="5628" width="13.109375" style="72" customWidth="1"/>
    <col min="5629" max="5629" width="18.33203125" style="72" customWidth="1"/>
    <col min="5630" max="5630" width="14.33203125" style="72" customWidth="1"/>
    <col min="5631" max="5631" width="12.88671875" style="72" customWidth="1"/>
    <col min="5632" max="5632" width="3.5546875" style="72" customWidth="1"/>
    <col min="5633" max="5633" width="16.5546875" style="72" bestFit="1" customWidth="1"/>
    <col min="5634" max="5634" width="9.109375" style="72"/>
    <col min="5635" max="5635" width="3.5546875" style="72" customWidth="1"/>
    <col min="5636" max="5636" width="15.44140625" style="72" customWidth="1"/>
    <col min="5637" max="5638" width="9.109375" style="72"/>
    <col min="5639" max="5639" width="23.6640625" style="72" customWidth="1"/>
    <col min="5640" max="5883" width="9.109375" style="72"/>
    <col min="5884" max="5884" width="13.109375" style="72" customWidth="1"/>
    <col min="5885" max="5885" width="18.33203125" style="72" customWidth="1"/>
    <col min="5886" max="5886" width="14.33203125" style="72" customWidth="1"/>
    <col min="5887" max="5887" width="12.88671875" style="72" customWidth="1"/>
    <col min="5888" max="5888" width="3.5546875" style="72" customWidth="1"/>
    <col min="5889" max="5889" width="16.5546875" style="72" bestFit="1" customWidth="1"/>
    <col min="5890" max="5890" width="9.109375" style="72"/>
    <col min="5891" max="5891" width="3.5546875" style="72" customWidth="1"/>
    <col min="5892" max="5892" width="15.44140625" style="72" customWidth="1"/>
    <col min="5893" max="5894" width="9.109375" style="72"/>
    <col min="5895" max="5895" width="23.6640625" style="72" customWidth="1"/>
    <col min="5896" max="6139" width="9.109375" style="72"/>
    <col min="6140" max="6140" width="13.109375" style="72" customWidth="1"/>
    <col min="6141" max="6141" width="18.33203125" style="72" customWidth="1"/>
    <col min="6142" max="6142" width="14.33203125" style="72" customWidth="1"/>
    <col min="6143" max="6143" width="12.88671875" style="72" customWidth="1"/>
    <col min="6144" max="6144" width="3.5546875" style="72" customWidth="1"/>
    <col min="6145" max="6145" width="16.5546875" style="72" bestFit="1" customWidth="1"/>
    <col min="6146" max="6146" width="9.109375" style="72"/>
    <col min="6147" max="6147" width="3.5546875" style="72" customWidth="1"/>
    <col min="6148" max="6148" width="15.44140625" style="72" customWidth="1"/>
    <col min="6149" max="6150" width="9.109375" style="72"/>
    <col min="6151" max="6151" width="23.6640625" style="72" customWidth="1"/>
    <col min="6152" max="6395" width="9.109375" style="72"/>
    <col min="6396" max="6396" width="13.109375" style="72" customWidth="1"/>
    <col min="6397" max="6397" width="18.33203125" style="72" customWidth="1"/>
    <col min="6398" max="6398" width="14.33203125" style="72" customWidth="1"/>
    <col min="6399" max="6399" width="12.88671875" style="72" customWidth="1"/>
    <col min="6400" max="6400" width="3.5546875" style="72" customWidth="1"/>
    <col min="6401" max="6401" width="16.5546875" style="72" bestFit="1" customWidth="1"/>
    <col min="6402" max="6402" width="9.109375" style="72"/>
    <col min="6403" max="6403" width="3.5546875" style="72" customWidth="1"/>
    <col min="6404" max="6404" width="15.44140625" style="72" customWidth="1"/>
    <col min="6405" max="6406" width="9.109375" style="72"/>
    <col min="6407" max="6407" width="23.6640625" style="72" customWidth="1"/>
    <col min="6408" max="6651" width="9.109375" style="72"/>
    <col min="6652" max="6652" width="13.109375" style="72" customWidth="1"/>
    <col min="6653" max="6653" width="18.33203125" style="72" customWidth="1"/>
    <col min="6654" max="6654" width="14.33203125" style="72" customWidth="1"/>
    <col min="6655" max="6655" width="12.88671875" style="72" customWidth="1"/>
    <col min="6656" max="6656" width="3.5546875" style="72" customWidth="1"/>
    <col min="6657" max="6657" width="16.5546875" style="72" bestFit="1" customWidth="1"/>
    <col min="6658" max="6658" width="9.109375" style="72"/>
    <col min="6659" max="6659" width="3.5546875" style="72" customWidth="1"/>
    <col min="6660" max="6660" width="15.44140625" style="72" customWidth="1"/>
    <col min="6661" max="6662" width="9.109375" style="72"/>
    <col min="6663" max="6663" width="23.6640625" style="72" customWidth="1"/>
    <col min="6664" max="6907" width="9.109375" style="72"/>
    <col min="6908" max="6908" width="13.109375" style="72" customWidth="1"/>
    <col min="6909" max="6909" width="18.33203125" style="72" customWidth="1"/>
    <col min="6910" max="6910" width="14.33203125" style="72" customWidth="1"/>
    <col min="6911" max="6911" width="12.88671875" style="72" customWidth="1"/>
    <col min="6912" max="6912" width="3.5546875" style="72" customWidth="1"/>
    <col min="6913" max="6913" width="16.5546875" style="72" bestFit="1" customWidth="1"/>
    <col min="6914" max="6914" width="9.109375" style="72"/>
    <col min="6915" max="6915" width="3.5546875" style="72" customWidth="1"/>
    <col min="6916" max="6916" width="15.44140625" style="72" customWidth="1"/>
    <col min="6917" max="6918" width="9.109375" style="72"/>
    <col min="6919" max="6919" width="23.6640625" style="72" customWidth="1"/>
    <col min="6920" max="7163" width="9.109375" style="72"/>
    <col min="7164" max="7164" width="13.109375" style="72" customWidth="1"/>
    <col min="7165" max="7165" width="18.33203125" style="72" customWidth="1"/>
    <col min="7166" max="7166" width="14.33203125" style="72" customWidth="1"/>
    <col min="7167" max="7167" width="12.88671875" style="72" customWidth="1"/>
    <col min="7168" max="7168" width="3.5546875" style="72" customWidth="1"/>
    <col min="7169" max="7169" width="16.5546875" style="72" bestFit="1" customWidth="1"/>
    <col min="7170" max="7170" width="9.109375" style="72"/>
    <col min="7171" max="7171" width="3.5546875" style="72" customWidth="1"/>
    <col min="7172" max="7172" width="15.44140625" style="72" customWidth="1"/>
    <col min="7173" max="7174" width="9.109375" style="72"/>
    <col min="7175" max="7175" width="23.6640625" style="72" customWidth="1"/>
    <col min="7176" max="7419" width="9.109375" style="72"/>
    <col min="7420" max="7420" width="13.109375" style="72" customWidth="1"/>
    <col min="7421" max="7421" width="18.33203125" style="72" customWidth="1"/>
    <col min="7422" max="7422" width="14.33203125" style="72" customWidth="1"/>
    <col min="7423" max="7423" width="12.88671875" style="72" customWidth="1"/>
    <col min="7424" max="7424" width="3.5546875" style="72" customWidth="1"/>
    <col min="7425" max="7425" width="16.5546875" style="72" bestFit="1" customWidth="1"/>
    <col min="7426" max="7426" width="9.109375" style="72"/>
    <col min="7427" max="7427" width="3.5546875" style="72" customWidth="1"/>
    <col min="7428" max="7428" width="15.44140625" style="72" customWidth="1"/>
    <col min="7429" max="7430" width="9.109375" style="72"/>
    <col min="7431" max="7431" width="23.6640625" style="72" customWidth="1"/>
    <col min="7432" max="7675" width="9.109375" style="72"/>
    <col min="7676" max="7676" width="13.109375" style="72" customWidth="1"/>
    <col min="7677" max="7677" width="18.33203125" style="72" customWidth="1"/>
    <col min="7678" max="7678" width="14.33203125" style="72" customWidth="1"/>
    <col min="7679" max="7679" width="12.88671875" style="72" customWidth="1"/>
    <col min="7680" max="7680" width="3.5546875" style="72" customWidth="1"/>
    <col min="7681" max="7681" width="16.5546875" style="72" bestFit="1" customWidth="1"/>
    <col min="7682" max="7682" width="9.109375" style="72"/>
    <col min="7683" max="7683" width="3.5546875" style="72" customWidth="1"/>
    <col min="7684" max="7684" width="15.44140625" style="72" customWidth="1"/>
    <col min="7685" max="7686" width="9.109375" style="72"/>
    <col min="7687" max="7687" width="23.6640625" style="72" customWidth="1"/>
    <col min="7688" max="7931" width="9.109375" style="72"/>
    <col min="7932" max="7932" width="13.109375" style="72" customWidth="1"/>
    <col min="7933" max="7933" width="18.33203125" style="72" customWidth="1"/>
    <col min="7934" max="7934" width="14.33203125" style="72" customWidth="1"/>
    <col min="7935" max="7935" width="12.88671875" style="72" customWidth="1"/>
    <col min="7936" max="7936" width="3.5546875" style="72" customWidth="1"/>
    <col min="7937" max="7937" width="16.5546875" style="72" bestFit="1" customWidth="1"/>
    <col min="7938" max="7938" width="9.109375" style="72"/>
    <col min="7939" max="7939" width="3.5546875" style="72" customWidth="1"/>
    <col min="7940" max="7940" width="15.44140625" style="72" customWidth="1"/>
    <col min="7941" max="7942" width="9.109375" style="72"/>
    <col min="7943" max="7943" width="23.6640625" style="72" customWidth="1"/>
    <col min="7944" max="8187" width="9.109375" style="72"/>
    <col min="8188" max="8188" width="13.109375" style="72" customWidth="1"/>
    <col min="8189" max="8189" width="18.33203125" style="72" customWidth="1"/>
    <col min="8190" max="8190" width="14.33203125" style="72" customWidth="1"/>
    <col min="8191" max="8191" width="12.88671875" style="72" customWidth="1"/>
    <col min="8192" max="8192" width="3.5546875" style="72" customWidth="1"/>
    <col min="8193" max="8193" width="16.5546875" style="72" bestFit="1" customWidth="1"/>
    <col min="8194" max="8194" width="9.109375" style="72"/>
    <col min="8195" max="8195" width="3.5546875" style="72" customWidth="1"/>
    <col min="8196" max="8196" width="15.44140625" style="72" customWidth="1"/>
    <col min="8197" max="8198" width="9.109375" style="72"/>
    <col min="8199" max="8199" width="23.6640625" style="72" customWidth="1"/>
    <col min="8200" max="8443" width="9.109375" style="72"/>
    <col min="8444" max="8444" width="13.109375" style="72" customWidth="1"/>
    <col min="8445" max="8445" width="18.33203125" style="72" customWidth="1"/>
    <col min="8446" max="8446" width="14.33203125" style="72" customWidth="1"/>
    <col min="8447" max="8447" width="12.88671875" style="72" customWidth="1"/>
    <col min="8448" max="8448" width="3.5546875" style="72" customWidth="1"/>
    <col min="8449" max="8449" width="16.5546875" style="72" bestFit="1" customWidth="1"/>
    <col min="8450" max="8450" width="9.109375" style="72"/>
    <col min="8451" max="8451" width="3.5546875" style="72" customWidth="1"/>
    <col min="8452" max="8452" width="15.44140625" style="72" customWidth="1"/>
    <col min="8453" max="8454" width="9.109375" style="72"/>
    <col min="8455" max="8455" width="23.6640625" style="72" customWidth="1"/>
    <col min="8456" max="8699" width="9.109375" style="72"/>
    <col min="8700" max="8700" width="13.109375" style="72" customWidth="1"/>
    <col min="8701" max="8701" width="18.33203125" style="72" customWidth="1"/>
    <col min="8702" max="8702" width="14.33203125" style="72" customWidth="1"/>
    <col min="8703" max="8703" width="12.88671875" style="72" customWidth="1"/>
    <col min="8704" max="8704" width="3.5546875" style="72" customWidth="1"/>
    <col min="8705" max="8705" width="16.5546875" style="72" bestFit="1" customWidth="1"/>
    <col min="8706" max="8706" width="9.109375" style="72"/>
    <col min="8707" max="8707" width="3.5546875" style="72" customWidth="1"/>
    <col min="8708" max="8708" width="15.44140625" style="72" customWidth="1"/>
    <col min="8709" max="8710" width="9.109375" style="72"/>
    <col min="8711" max="8711" width="23.6640625" style="72" customWidth="1"/>
    <col min="8712" max="8955" width="9.109375" style="72"/>
    <col min="8956" max="8956" width="13.109375" style="72" customWidth="1"/>
    <col min="8957" max="8957" width="18.33203125" style="72" customWidth="1"/>
    <col min="8958" max="8958" width="14.33203125" style="72" customWidth="1"/>
    <col min="8959" max="8959" width="12.88671875" style="72" customWidth="1"/>
    <col min="8960" max="8960" width="3.5546875" style="72" customWidth="1"/>
    <col min="8961" max="8961" width="16.5546875" style="72" bestFit="1" customWidth="1"/>
    <col min="8962" max="8962" width="9.109375" style="72"/>
    <col min="8963" max="8963" width="3.5546875" style="72" customWidth="1"/>
    <col min="8964" max="8964" width="15.44140625" style="72" customWidth="1"/>
    <col min="8965" max="8966" width="9.109375" style="72"/>
    <col min="8967" max="8967" width="23.6640625" style="72" customWidth="1"/>
    <col min="8968" max="9211" width="9.109375" style="72"/>
    <col min="9212" max="9212" width="13.109375" style="72" customWidth="1"/>
    <col min="9213" max="9213" width="18.33203125" style="72" customWidth="1"/>
    <col min="9214" max="9214" width="14.33203125" style="72" customWidth="1"/>
    <col min="9215" max="9215" width="12.88671875" style="72" customWidth="1"/>
    <col min="9216" max="9216" width="3.5546875" style="72" customWidth="1"/>
    <col min="9217" max="9217" width="16.5546875" style="72" bestFit="1" customWidth="1"/>
    <col min="9218" max="9218" width="9.109375" style="72"/>
    <col min="9219" max="9219" width="3.5546875" style="72" customWidth="1"/>
    <col min="9220" max="9220" width="15.44140625" style="72" customWidth="1"/>
    <col min="9221" max="9222" width="9.109375" style="72"/>
    <col min="9223" max="9223" width="23.6640625" style="72" customWidth="1"/>
    <col min="9224" max="9467" width="9.109375" style="72"/>
    <col min="9468" max="9468" width="13.109375" style="72" customWidth="1"/>
    <col min="9469" max="9469" width="18.33203125" style="72" customWidth="1"/>
    <col min="9470" max="9470" width="14.33203125" style="72" customWidth="1"/>
    <col min="9471" max="9471" width="12.88671875" style="72" customWidth="1"/>
    <col min="9472" max="9472" width="3.5546875" style="72" customWidth="1"/>
    <col min="9473" max="9473" width="16.5546875" style="72" bestFit="1" customWidth="1"/>
    <col min="9474" max="9474" width="9.109375" style="72"/>
    <col min="9475" max="9475" width="3.5546875" style="72" customWidth="1"/>
    <col min="9476" max="9476" width="15.44140625" style="72" customWidth="1"/>
    <col min="9477" max="9478" width="9.109375" style="72"/>
    <col min="9479" max="9479" width="23.6640625" style="72" customWidth="1"/>
    <col min="9480" max="9723" width="9.109375" style="72"/>
    <col min="9724" max="9724" width="13.109375" style="72" customWidth="1"/>
    <col min="9725" max="9725" width="18.33203125" style="72" customWidth="1"/>
    <col min="9726" max="9726" width="14.33203125" style="72" customWidth="1"/>
    <col min="9727" max="9727" width="12.88671875" style="72" customWidth="1"/>
    <col min="9728" max="9728" width="3.5546875" style="72" customWidth="1"/>
    <col min="9729" max="9729" width="16.5546875" style="72" bestFit="1" customWidth="1"/>
    <col min="9730" max="9730" width="9.109375" style="72"/>
    <col min="9731" max="9731" width="3.5546875" style="72" customWidth="1"/>
    <col min="9732" max="9732" width="15.44140625" style="72" customWidth="1"/>
    <col min="9733" max="9734" width="9.109375" style="72"/>
    <col min="9735" max="9735" width="23.6640625" style="72" customWidth="1"/>
    <col min="9736" max="9979" width="9.109375" style="72"/>
    <col min="9980" max="9980" width="13.109375" style="72" customWidth="1"/>
    <col min="9981" max="9981" width="18.33203125" style="72" customWidth="1"/>
    <col min="9982" max="9982" width="14.33203125" style="72" customWidth="1"/>
    <col min="9983" max="9983" width="12.88671875" style="72" customWidth="1"/>
    <col min="9984" max="9984" width="3.5546875" style="72" customWidth="1"/>
    <col min="9985" max="9985" width="16.5546875" style="72" bestFit="1" customWidth="1"/>
    <col min="9986" max="9986" width="9.109375" style="72"/>
    <col min="9987" max="9987" width="3.5546875" style="72" customWidth="1"/>
    <col min="9988" max="9988" width="15.44140625" style="72" customWidth="1"/>
    <col min="9989" max="9990" width="9.109375" style="72"/>
    <col min="9991" max="9991" width="23.6640625" style="72" customWidth="1"/>
    <col min="9992" max="10235" width="9.109375" style="72"/>
    <col min="10236" max="10236" width="13.109375" style="72" customWidth="1"/>
    <col min="10237" max="10237" width="18.33203125" style="72" customWidth="1"/>
    <col min="10238" max="10238" width="14.33203125" style="72" customWidth="1"/>
    <col min="10239" max="10239" width="12.88671875" style="72" customWidth="1"/>
    <col min="10240" max="10240" width="3.5546875" style="72" customWidth="1"/>
    <col min="10241" max="10241" width="16.5546875" style="72" bestFit="1" customWidth="1"/>
    <col min="10242" max="10242" width="9.109375" style="72"/>
    <col min="10243" max="10243" width="3.5546875" style="72" customWidth="1"/>
    <col min="10244" max="10244" width="15.44140625" style="72" customWidth="1"/>
    <col min="10245" max="10246" width="9.109375" style="72"/>
    <col min="10247" max="10247" width="23.6640625" style="72" customWidth="1"/>
    <col min="10248" max="10491" width="9.109375" style="72"/>
    <col min="10492" max="10492" width="13.109375" style="72" customWidth="1"/>
    <col min="10493" max="10493" width="18.33203125" style="72" customWidth="1"/>
    <col min="10494" max="10494" width="14.33203125" style="72" customWidth="1"/>
    <col min="10495" max="10495" width="12.88671875" style="72" customWidth="1"/>
    <col min="10496" max="10496" width="3.5546875" style="72" customWidth="1"/>
    <col min="10497" max="10497" width="16.5546875" style="72" bestFit="1" customWidth="1"/>
    <col min="10498" max="10498" width="9.109375" style="72"/>
    <col min="10499" max="10499" width="3.5546875" style="72" customWidth="1"/>
    <col min="10500" max="10500" width="15.44140625" style="72" customWidth="1"/>
    <col min="10501" max="10502" width="9.109375" style="72"/>
    <col min="10503" max="10503" width="23.6640625" style="72" customWidth="1"/>
    <col min="10504" max="10747" width="9.109375" style="72"/>
    <col min="10748" max="10748" width="13.109375" style="72" customWidth="1"/>
    <col min="10749" max="10749" width="18.33203125" style="72" customWidth="1"/>
    <col min="10750" max="10750" width="14.33203125" style="72" customWidth="1"/>
    <col min="10751" max="10751" width="12.88671875" style="72" customWidth="1"/>
    <col min="10752" max="10752" width="3.5546875" style="72" customWidth="1"/>
    <col min="10753" max="10753" width="16.5546875" style="72" bestFit="1" customWidth="1"/>
    <col min="10754" max="10754" width="9.109375" style="72"/>
    <col min="10755" max="10755" width="3.5546875" style="72" customWidth="1"/>
    <col min="10756" max="10756" width="15.44140625" style="72" customWidth="1"/>
    <col min="10757" max="10758" width="9.109375" style="72"/>
    <col min="10759" max="10759" width="23.6640625" style="72" customWidth="1"/>
    <col min="10760" max="11003" width="9.109375" style="72"/>
    <col min="11004" max="11004" width="13.109375" style="72" customWidth="1"/>
    <col min="11005" max="11005" width="18.33203125" style="72" customWidth="1"/>
    <col min="11006" max="11006" width="14.33203125" style="72" customWidth="1"/>
    <col min="11007" max="11007" width="12.88671875" style="72" customWidth="1"/>
    <col min="11008" max="11008" width="3.5546875" style="72" customWidth="1"/>
    <col min="11009" max="11009" width="16.5546875" style="72" bestFit="1" customWidth="1"/>
    <col min="11010" max="11010" width="9.109375" style="72"/>
    <col min="11011" max="11011" width="3.5546875" style="72" customWidth="1"/>
    <col min="11012" max="11012" width="15.44140625" style="72" customWidth="1"/>
    <col min="11013" max="11014" width="9.109375" style="72"/>
    <col min="11015" max="11015" width="23.6640625" style="72" customWidth="1"/>
    <col min="11016" max="11259" width="9.109375" style="72"/>
    <col min="11260" max="11260" width="13.109375" style="72" customWidth="1"/>
    <col min="11261" max="11261" width="18.33203125" style="72" customWidth="1"/>
    <col min="11262" max="11262" width="14.33203125" style="72" customWidth="1"/>
    <col min="11263" max="11263" width="12.88671875" style="72" customWidth="1"/>
    <col min="11264" max="11264" width="3.5546875" style="72" customWidth="1"/>
    <col min="11265" max="11265" width="16.5546875" style="72" bestFit="1" customWidth="1"/>
    <col min="11266" max="11266" width="9.109375" style="72"/>
    <col min="11267" max="11267" width="3.5546875" style="72" customWidth="1"/>
    <col min="11268" max="11268" width="15.44140625" style="72" customWidth="1"/>
    <col min="11269" max="11270" width="9.109375" style="72"/>
    <col min="11271" max="11271" width="23.6640625" style="72" customWidth="1"/>
    <col min="11272" max="11515" width="9.109375" style="72"/>
    <col min="11516" max="11516" width="13.109375" style="72" customWidth="1"/>
    <col min="11517" max="11517" width="18.33203125" style="72" customWidth="1"/>
    <col min="11518" max="11518" width="14.33203125" style="72" customWidth="1"/>
    <col min="11519" max="11519" width="12.88671875" style="72" customWidth="1"/>
    <col min="11520" max="11520" width="3.5546875" style="72" customWidth="1"/>
    <col min="11521" max="11521" width="16.5546875" style="72" bestFit="1" customWidth="1"/>
    <col min="11522" max="11522" width="9.109375" style="72"/>
    <col min="11523" max="11523" width="3.5546875" style="72" customWidth="1"/>
    <col min="11524" max="11524" width="15.44140625" style="72" customWidth="1"/>
    <col min="11525" max="11526" width="9.109375" style="72"/>
    <col min="11527" max="11527" width="23.6640625" style="72" customWidth="1"/>
    <col min="11528" max="11771" width="9.109375" style="72"/>
    <col min="11772" max="11772" width="13.109375" style="72" customWidth="1"/>
    <col min="11773" max="11773" width="18.33203125" style="72" customWidth="1"/>
    <col min="11774" max="11774" width="14.33203125" style="72" customWidth="1"/>
    <col min="11775" max="11775" width="12.88671875" style="72" customWidth="1"/>
    <col min="11776" max="11776" width="3.5546875" style="72" customWidth="1"/>
    <col min="11777" max="11777" width="16.5546875" style="72" bestFit="1" customWidth="1"/>
    <col min="11778" max="11778" width="9.109375" style="72"/>
    <col min="11779" max="11779" width="3.5546875" style="72" customWidth="1"/>
    <col min="11780" max="11780" width="15.44140625" style="72" customWidth="1"/>
    <col min="11781" max="11782" width="9.109375" style="72"/>
    <col min="11783" max="11783" width="23.6640625" style="72" customWidth="1"/>
    <col min="11784" max="12027" width="9.109375" style="72"/>
    <col min="12028" max="12028" width="13.109375" style="72" customWidth="1"/>
    <col min="12029" max="12029" width="18.33203125" style="72" customWidth="1"/>
    <col min="12030" max="12030" width="14.33203125" style="72" customWidth="1"/>
    <col min="12031" max="12031" width="12.88671875" style="72" customWidth="1"/>
    <col min="12032" max="12032" width="3.5546875" style="72" customWidth="1"/>
    <col min="12033" max="12033" width="16.5546875" style="72" bestFit="1" customWidth="1"/>
    <col min="12034" max="12034" width="9.109375" style="72"/>
    <col min="12035" max="12035" width="3.5546875" style="72" customWidth="1"/>
    <col min="12036" max="12036" width="15.44140625" style="72" customWidth="1"/>
    <col min="12037" max="12038" width="9.109375" style="72"/>
    <col min="12039" max="12039" width="23.6640625" style="72" customWidth="1"/>
    <col min="12040" max="12283" width="9.109375" style="72"/>
    <col min="12284" max="12284" width="13.109375" style="72" customWidth="1"/>
    <col min="12285" max="12285" width="18.33203125" style="72" customWidth="1"/>
    <col min="12286" max="12286" width="14.33203125" style="72" customWidth="1"/>
    <col min="12287" max="12287" width="12.88671875" style="72" customWidth="1"/>
    <col min="12288" max="12288" width="3.5546875" style="72" customWidth="1"/>
    <col min="12289" max="12289" width="16.5546875" style="72" bestFit="1" customWidth="1"/>
    <col min="12290" max="12290" width="9.109375" style="72"/>
    <col min="12291" max="12291" width="3.5546875" style="72" customWidth="1"/>
    <col min="12292" max="12292" width="15.44140625" style="72" customWidth="1"/>
    <col min="12293" max="12294" width="9.109375" style="72"/>
    <col min="12295" max="12295" width="23.6640625" style="72" customWidth="1"/>
    <col min="12296" max="12539" width="9.109375" style="72"/>
    <col min="12540" max="12540" width="13.109375" style="72" customWidth="1"/>
    <col min="12541" max="12541" width="18.33203125" style="72" customWidth="1"/>
    <col min="12542" max="12542" width="14.33203125" style="72" customWidth="1"/>
    <col min="12543" max="12543" width="12.88671875" style="72" customWidth="1"/>
    <col min="12544" max="12544" width="3.5546875" style="72" customWidth="1"/>
    <col min="12545" max="12545" width="16.5546875" style="72" bestFit="1" customWidth="1"/>
    <col min="12546" max="12546" width="9.109375" style="72"/>
    <col min="12547" max="12547" width="3.5546875" style="72" customWidth="1"/>
    <col min="12548" max="12548" width="15.44140625" style="72" customWidth="1"/>
    <col min="12549" max="12550" width="9.109375" style="72"/>
    <col min="12551" max="12551" width="23.6640625" style="72" customWidth="1"/>
    <col min="12552" max="12795" width="9.109375" style="72"/>
    <col min="12796" max="12796" width="13.109375" style="72" customWidth="1"/>
    <col min="12797" max="12797" width="18.33203125" style="72" customWidth="1"/>
    <col min="12798" max="12798" width="14.33203125" style="72" customWidth="1"/>
    <col min="12799" max="12799" width="12.88671875" style="72" customWidth="1"/>
    <col min="12800" max="12800" width="3.5546875" style="72" customWidth="1"/>
    <col min="12801" max="12801" width="16.5546875" style="72" bestFit="1" customWidth="1"/>
    <col min="12802" max="12802" width="9.109375" style="72"/>
    <col min="12803" max="12803" width="3.5546875" style="72" customWidth="1"/>
    <col min="12804" max="12804" width="15.44140625" style="72" customWidth="1"/>
    <col min="12805" max="12806" width="9.109375" style="72"/>
    <col min="12807" max="12807" width="23.6640625" style="72" customWidth="1"/>
    <col min="12808" max="13051" width="9.109375" style="72"/>
    <col min="13052" max="13052" width="13.109375" style="72" customWidth="1"/>
    <col min="13053" max="13053" width="18.33203125" style="72" customWidth="1"/>
    <col min="13054" max="13054" width="14.33203125" style="72" customWidth="1"/>
    <col min="13055" max="13055" width="12.88671875" style="72" customWidth="1"/>
    <col min="13056" max="13056" width="3.5546875" style="72" customWidth="1"/>
    <col min="13057" max="13057" width="16.5546875" style="72" bestFit="1" customWidth="1"/>
    <col min="13058" max="13058" width="9.109375" style="72"/>
    <col min="13059" max="13059" width="3.5546875" style="72" customWidth="1"/>
    <col min="13060" max="13060" width="15.44140625" style="72" customWidth="1"/>
    <col min="13061" max="13062" width="9.109375" style="72"/>
    <col min="13063" max="13063" width="23.6640625" style="72" customWidth="1"/>
    <col min="13064" max="13307" width="9.109375" style="72"/>
    <col min="13308" max="13308" width="13.109375" style="72" customWidth="1"/>
    <col min="13309" max="13309" width="18.33203125" style="72" customWidth="1"/>
    <col min="13310" max="13310" width="14.33203125" style="72" customWidth="1"/>
    <col min="13311" max="13311" width="12.88671875" style="72" customWidth="1"/>
    <col min="13312" max="13312" width="3.5546875" style="72" customWidth="1"/>
    <col min="13313" max="13313" width="16.5546875" style="72" bestFit="1" customWidth="1"/>
    <col min="13314" max="13314" width="9.109375" style="72"/>
    <col min="13315" max="13315" width="3.5546875" style="72" customWidth="1"/>
    <col min="13316" max="13316" width="15.44140625" style="72" customWidth="1"/>
    <col min="13317" max="13318" width="9.109375" style="72"/>
    <col min="13319" max="13319" width="23.6640625" style="72" customWidth="1"/>
    <col min="13320" max="13563" width="9.109375" style="72"/>
    <col min="13564" max="13564" width="13.109375" style="72" customWidth="1"/>
    <col min="13565" max="13565" width="18.33203125" style="72" customWidth="1"/>
    <col min="13566" max="13566" width="14.33203125" style="72" customWidth="1"/>
    <col min="13567" max="13567" width="12.88671875" style="72" customWidth="1"/>
    <col min="13568" max="13568" width="3.5546875" style="72" customWidth="1"/>
    <col min="13569" max="13569" width="16.5546875" style="72" bestFit="1" customWidth="1"/>
    <col min="13570" max="13570" width="9.109375" style="72"/>
    <col min="13571" max="13571" width="3.5546875" style="72" customWidth="1"/>
    <col min="13572" max="13572" width="15.44140625" style="72" customWidth="1"/>
    <col min="13573" max="13574" width="9.109375" style="72"/>
    <col min="13575" max="13575" width="23.6640625" style="72" customWidth="1"/>
    <col min="13576" max="13819" width="9.109375" style="72"/>
    <col min="13820" max="13820" width="13.109375" style="72" customWidth="1"/>
    <col min="13821" max="13821" width="18.33203125" style="72" customWidth="1"/>
    <col min="13822" max="13822" width="14.33203125" style="72" customWidth="1"/>
    <col min="13823" max="13823" width="12.88671875" style="72" customWidth="1"/>
    <col min="13824" max="13824" width="3.5546875" style="72" customWidth="1"/>
    <col min="13825" max="13825" width="16.5546875" style="72" bestFit="1" customWidth="1"/>
    <col min="13826" max="13826" width="9.109375" style="72"/>
    <col min="13827" max="13827" width="3.5546875" style="72" customWidth="1"/>
    <col min="13828" max="13828" width="15.44140625" style="72" customWidth="1"/>
    <col min="13829" max="13830" width="9.109375" style="72"/>
    <col min="13831" max="13831" width="23.6640625" style="72" customWidth="1"/>
    <col min="13832" max="14075" width="9.109375" style="72"/>
    <col min="14076" max="14076" width="13.109375" style="72" customWidth="1"/>
    <col min="14077" max="14077" width="18.33203125" style="72" customWidth="1"/>
    <col min="14078" max="14078" width="14.33203125" style="72" customWidth="1"/>
    <col min="14079" max="14079" width="12.88671875" style="72" customWidth="1"/>
    <col min="14080" max="14080" width="3.5546875" style="72" customWidth="1"/>
    <col min="14081" max="14081" width="16.5546875" style="72" bestFit="1" customWidth="1"/>
    <col min="14082" max="14082" width="9.109375" style="72"/>
    <col min="14083" max="14083" width="3.5546875" style="72" customWidth="1"/>
    <col min="14084" max="14084" width="15.44140625" style="72" customWidth="1"/>
    <col min="14085" max="14086" width="9.109375" style="72"/>
    <col min="14087" max="14087" width="23.6640625" style="72" customWidth="1"/>
    <col min="14088" max="14331" width="9.109375" style="72"/>
    <col min="14332" max="14332" width="13.109375" style="72" customWidth="1"/>
    <col min="14333" max="14333" width="18.33203125" style="72" customWidth="1"/>
    <col min="14334" max="14334" width="14.33203125" style="72" customWidth="1"/>
    <col min="14335" max="14335" width="12.88671875" style="72" customWidth="1"/>
    <col min="14336" max="14336" width="3.5546875" style="72" customWidth="1"/>
    <col min="14337" max="14337" width="16.5546875" style="72" bestFit="1" customWidth="1"/>
    <col min="14338" max="14338" width="9.109375" style="72"/>
    <col min="14339" max="14339" width="3.5546875" style="72" customWidth="1"/>
    <col min="14340" max="14340" width="15.44140625" style="72" customWidth="1"/>
    <col min="14341" max="14342" width="9.109375" style="72"/>
    <col min="14343" max="14343" width="23.6640625" style="72" customWidth="1"/>
    <col min="14344" max="14587" width="9.109375" style="72"/>
    <col min="14588" max="14588" width="13.109375" style="72" customWidth="1"/>
    <col min="14589" max="14589" width="18.33203125" style="72" customWidth="1"/>
    <col min="14590" max="14590" width="14.33203125" style="72" customWidth="1"/>
    <col min="14591" max="14591" width="12.88671875" style="72" customWidth="1"/>
    <col min="14592" max="14592" width="3.5546875" style="72" customWidth="1"/>
    <col min="14593" max="14593" width="16.5546875" style="72" bestFit="1" customWidth="1"/>
    <col min="14594" max="14594" width="9.109375" style="72"/>
    <col min="14595" max="14595" width="3.5546875" style="72" customWidth="1"/>
    <col min="14596" max="14596" width="15.44140625" style="72" customWidth="1"/>
    <col min="14597" max="14598" width="9.109375" style="72"/>
    <col min="14599" max="14599" width="23.6640625" style="72" customWidth="1"/>
    <col min="14600" max="14843" width="9.109375" style="72"/>
    <col min="14844" max="14844" width="13.109375" style="72" customWidth="1"/>
    <col min="14845" max="14845" width="18.33203125" style="72" customWidth="1"/>
    <col min="14846" max="14846" width="14.33203125" style="72" customWidth="1"/>
    <col min="14847" max="14847" width="12.88671875" style="72" customWidth="1"/>
    <col min="14848" max="14848" width="3.5546875" style="72" customWidth="1"/>
    <col min="14849" max="14849" width="16.5546875" style="72" bestFit="1" customWidth="1"/>
    <col min="14850" max="14850" width="9.109375" style="72"/>
    <col min="14851" max="14851" width="3.5546875" style="72" customWidth="1"/>
    <col min="14852" max="14852" width="15.44140625" style="72" customWidth="1"/>
    <col min="14853" max="14854" width="9.109375" style="72"/>
    <col min="14855" max="14855" width="23.6640625" style="72" customWidth="1"/>
    <col min="14856" max="15099" width="9.109375" style="72"/>
    <col min="15100" max="15100" width="13.109375" style="72" customWidth="1"/>
    <col min="15101" max="15101" width="18.33203125" style="72" customWidth="1"/>
    <col min="15102" max="15102" width="14.33203125" style="72" customWidth="1"/>
    <col min="15103" max="15103" width="12.88671875" style="72" customWidth="1"/>
    <col min="15104" max="15104" width="3.5546875" style="72" customWidth="1"/>
    <col min="15105" max="15105" width="16.5546875" style="72" bestFit="1" customWidth="1"/>
    <col min="15106" max="15106" width="9.109375" style="72"/>
    <col min="15107" max="15107" width="3.5546875" style="72" customWidth="1"/>
    <col min="15108" max="15108" width="15.44140625" style="72" customWidth="1"/>
    <col min="15109" max="15110" width="9.109375" style="72"/>
    <col min="15111" max="15111" width="23.6640625" style="72" customWidth="1"/>
    <col min="15112" max="15355" width="9.109375" style="72"/>
    <col min="15356" max="15356" width="13.109375" style="72" customWidth="1"/>
    <col min="15357" max="15357" width="18.33203125" style="72" customWidth="1"/>
    <col min="15358" max="15358" width="14.33203125" style="72" customWidth="1"/>
    <col min="15359" max="15359" width="12.88671875" style="72" customWidth="1"/>
    <col min="15360" max="15360" width="3.5546875" style="72" customWidth="1"/>
    <col min="15361" max="15361" width="16.5546875" style="72" bestFit="1" customWidth="1"/>
    <col min="15362" max="15362" width="9.109375" style="72"/>
    <col min="15363" max="15363" width="3.5546875" style="72" customWidth="1"/>
    <col min="15364" max="15364" width="15.44140625" style="72" customWidth="1"/>
    <col min="15365" max="15366" width="9.109375" style="72"/>
    <col min="15367" max="15367" width="23.6640625" style="72" customWidth="1"/>
    <col min="15368" max="15611" width="9.109375" style="72"/>
    <col min="15612" max="15612" width="13.109375" style="72" customWidth="1"/>
    <col min="15613" max="15613" width="18.33203125" style="72" customWidth="1"/>
    <col min="15614" max="15614" width="14.33203125" style="72" customWidth="1"/>
    <col min="15615" max="15615" width="12.88671875" style="72" customWidth="1"/>
    <col min="15616" max="15616" width="3.5546875" style="72" customWidth="1"/>
    <col min="15617" max="15617" width="16.5546875" style="72" bestFit="1" customWidth="1"/>
    <col min="15618" max="15618" width="9.109375" style="72"/>
    <col min="15619" max="15619" width="3.5546875" style="72" customWidth="1"/>
    <col min="15620" max="15620" width="15.44140625" style="72" customWidth="1"/>
    <col min="15621" max="15622" width="9.109375" style="72"/>
    <col min="15623" max="15623" width="23.6640625" style="72" customWidth="1"/>
    <col min="15624" max="15867" width="9.109375" style="72"/>
    <col min="15868" max="15868" width="13.109375" style="72" customWidth="1"/>
    <col min="15869" max="15869" width="18.33203125" style="72" customWidth="1"/>
    <col min="15870" max="15870" width="14.33203125" style="72" customWidth="1"/>
    <col min="15871" max="15871" width="12.88671875" style="72" customWidth="1"/>
    <col min="15872" max="15872" width="3.5546875" style="72" customWidth="1"/>
    <col min="15873" max="15873" width="16.5546875" style="72" bestFit="1" customWidth="1"/>
    <col min="15874" max="15874" width="9.109375" style="72"/>
    <col min="15875" max="15875" width="3.5546875" style="72" customWidth="1"/>
    <col min="15876" max="15876" width="15.44140625" style="72" customWidth="1"/>
    <col min="15877" max="15878" width="9.109375" style="72"/>
    <col min="15879" max="15879" width="23.6640625" style="72" customWidth="1"/>
    <col min="15880" max="16123" width="9.109375" style="72"/>
    <col min="16124" max="16124" width="13.109375" style="72" customWidth="1"/>
    <col min="16125" max="16125" width="18.33203125" style="72" customWidth="1"/>
    <col min="16126" max="16126" width="14.33203125" style="72" customWidth="1"/>
    <col min="16127" max="16127" width="12.88671875" style="72" customWidth="1"/>
    <col min="16128" max="16128" width="3.5546875" style="72" customWidth="1"/>
    <col min="16129" max="16129" width="16.5546875" style="72" bestFit="1" customWidth="1"/>
    <col min="16130" max="16130" width="9.109375" style="72"/>
    <col min="16131" max="16131" width="3.5546875" style="72" customWidth="1"/>
    <col min="16132" max="16132" width="15.44140625" style="72" customWidth="1"/>
    <col min="16133" max="16134" width="9.109375" style="72"/>
    <col min="16135" max="16135" width="23.6640625" style="72" customWidth="1"/>
    <col min="16136" max="16384" width="9.109375" style="72"/>
  </cols>
  <sheetData>
    <row r="1" spans="1:19" ht="17.399999999999999" x14ac:dyDescent="0.3">
      <c r="J1" s="74" t="s">
        <v>68</v>
      </c>
      <c r="K1" s="73"/>
      <c r="L1" s="73"/>
      <c r="M1" s="73"/>
      <c r="N1" s="73"/>
      <c r="O1" s="73"/>
      <c r="P1" s="73"/>
      <c r="Q1" s="73"/>
      <c r="R1" s="73"/>
      <c r="S1" s="73"/>
    </row>
    <row r="2" spans="1:19" ht="17.399999999999999" x14ac:dyDescent="0.3">
      <c r="J2" s="74" t="s">
        <v>1</v>
      </c>
      <c r="K2" s="73"/>
      <c r="L2" s="73"/>
      <c r="M2" s="73"/>
      <c r="N2" s="73"/>
      <c r="O2" s="73"/>
      <c r="P2" s="73"/>
      <c r="Q2" s="73"/>
      <c r="R2" s="73"/>
      <c r="S2" s="73"/>
    </row>
    <row r="3" spans="1:19" ht="17.399999999999999" x14ac:dyDescent="0.3">
      <c r="J3" s="74" t="s">
        <v>69</v>
      </c>
      <c r="K3" s="73"/>
      <c r="L3" s="73"/>
      <c r="M3" s="73"/>
      <c r="N3" s="73"/>
      <c r="O3" s="73"/>
      <c r="P3" s="73"/>
      <c r="Q3" s="73"/>
      <c r="R3" s="73"/>
      <c r="S3" s="73"/>
    </row>
    <row r="4" spans="1:19" ht="17.399999999999999" x14ac:dyDescent="0.3">
      <c r="J4" s="74" t="s">
        <v>70</v>
      </c>
      <c r="K4" s="73"/>
      <c r="L4" s="73"/>
      <c r="M4" s="73"/>
      <c r="N4" s="73"/>
      <c r="O4" s="73"/>
      <c r="P4" s="73"/>
      <c r="Q4" s="73"/>
      <c r="R4" s="73"/>
      <c r="S4" s="73"/>
    </row>
    <row r="7" spans="1:19" s="77" customFormat="1" ht="13.2" x14ac:dyDescent="0.25">
      <c r="B7" s="81"/>
      <c r="C7" s="81"/>
      <c r="D7" s="81"/>
      <c r="E7" s="81"/>
      <c r="F7" s="81"/>
      <c r="G7" s="81"/>
      <c r="H7" s="81"/>
      <c r="I7" s="81"/>
      <c r="J7" s="81"/>
    </row>
    <row r="8" spans="1:19" s="77" customFormat="1" ht="52.8" x14ac:dyDescent="0.25">
      <c r="A8" s="92" t="s">
        <v>71</v>
      </c>
      <c r="B8" s="93" t="s">
        <v>72</v>
      </c>
      <c r="C8" s="93" t="s">
        <v>73</v>
      </c>
      <c r="D8" s="93" t="s">
        <v>74</v>
      </c>
      <c r="E8" s="93"/>
      <c r="F8" s="93" t="s">
        <v>75</v>
      </c>
      <c r="G8" s="93" t="s">
        <v>73</v>
      </c>
      <c r="H8" s="93"/>
      <c r="I8" s="93" t="s">
        <v>76</v>
      </c>
      <c r="J8" s="93" t="s">
        <v>73</v>
      </c>
      <c r="K8" s="94"/>
    </row>
    <row r="9" spans="1:19" s="77" customFormat="1" ht="13.2" x14ac:dyDescent="0.25">
      <c r="A9" s="77" t="s">
        <v>77</v>
      </c>
      <c r="B9" s="78">
        <v>11596523640.299999</v>
      </c>
      <c r="C9" s="81" t="s">
        <v>78</v>
      </c>
      <c r="D9" s="83">
        <v>2.6387194505680049E-2</v>
      </c>
      <c r="E9" s="81"/>
      <c r="F9" s="78">
        <v>11285813508.259998</v>
      </c>
      <c r="G9" s="81" t="s">
        <v>78</v>
      </c>
      <c r="H9" s="81"/>
      <c r="I9" s="78">
        <v>310710132.03999996</v>
      </c>
      <c r="J9" s="81" t="s">
        <v>78</v>
      </c>
    </row>
    <row r="10" spans="1:19" s="77" customFormat="1" ht="13.2" x14ac:dyDescent="0.25">
      <c r="A10" s="77" t="s">
        <v>79</v>
      </c>
      <c r="B10" s="78">
        <v>12623281487.15</v>
      </c>
      <c r="C10" s="83">
        <v>8.8540141744016518E-2</v>
      </c>
      <c r="D10" s="83">
        <v>5.5056962069309066E-2</v>
      </c>
      <c r="E10" s="81"/>
      <c r="F10" s="78">
        <v>11980091638.1</v>
      </c>
      <c r="G10" s="83">
        <v>6.1517774445932968E-2</v>
      </c>
      <c r="H10" s="81"/>
      <c r="I10" s="78">
        <v>643189849.04999995</v>
      </c>
      <c r="J10" s="83">
        <v>1.0700639687127984</v>
      </c>
    </row>
    <row r="11" spans="1:19" s="77" customFormat="1" ht="13.2" x14ac:dyDescent="0.25">
      <c r="A11" s="77" t="s">
        <v>39</v>
      </c>
      <c r="B11" s="78">
        <v>12838121598.02</v>
      </c>
      <c r="C11" s="83">
        <v>1.7019355156478098E-2</v>
      </c>
      <c r="D11" s="83">
        <v>5.1199502817240866E-2</v>
      </c>
      <c r="E11" s="81"/>
      <c r="F11" s="78">
        <v>12506314221.02</v>
      </c>
      <c r="G11" s="83">
        <v>4.3924754402250722E-2</v>
      </c>
      <c r="H11" s="81"/>
      <c r="I11" s="78">
        <v>331807377</v>
      </c>
      <c r="J11" s="83">
        <v>-0.48412218027059356</v>
      </c>
    </row>
    <row r="12" spans="1:19" s="77" customFormat="1" ht="13.2" x14ac:dyDescent="0.25">
      <c r="A12" s="77" t="s">
        <v>40</v>
      </c>
      <c r="B12" s="78">
        <v>13270350501.809999</v>
      </c>
      <c r="C12" s="83">
        <v>3.3667612546734317E-2</v>
      </c>
      <c r="D12" s="83">
        <v>3.6190129005740264E-2</v>
      </c>
      <c r="E12" s="81"/>
      <c r="F12" s="78">
        <v>12870681734.07</v>
      </c>
      <c r="G12" s="83">
        <v>2.9134684017261311E-2</v>
      </c>
      <c r="H12" s="81"/>
      <c r="I12" s="78">
        <v>399668767.74000001</v>
      </c>
      <c r="J12" s="83">
        <v>0.20452044000215225</v>
      </c>
      <c r="O12" s="95"/>
    </row>
    <row r="13" spans="1:19" s="77" customFormat="1" ht="13.2" x14ac:dyDescent="0.25">
      <c r="A13" s="77" t="s">
        <v>41</v>
      </c>
      <c r="B13" s="78">
        <v>14214358527.1</v>
      </c>
      <c r="C13" s="83">
        <v>7.1136630879587062E-2</v>
      </c>
      <c r="D13" s="83">
        <v>1.4257956719077225E-2</v>
      </c>
      <c r="E13" s="81"/>
      <c r="F13" s="78">
        <v>13700990052.99</v>
      </c>
      <c r="G13" s="83">
        <v>6.4511603664481096E-2</v>
      </c>
      <c r="H13" s="81"/>
      <c r="I13" s="78">
        <v>513368474.11000001</v>
      </c>
      <c r="J13" s="83">
        <v>0.28448484231814197</v>
      </c>
      <c r="O13" s="95"/>
    </row>
    <row r="14" spans="1:19" s="77" customFormat="1" ht="13.2" x14ac:dyDescent="0.25">
      <c r="A14" s="77" t="s">
        <v>42</v>
      </c>
      <c r="B14" s="78">
        <v>12643008322.629999</v>
      </c>
      <c r="C14" s="83">
        <v>-0.11054668428928298</v>
      </c>
      <c r="D14" s="83">
        <v>1.289467838590908E-2</v>
      </c>
      <c r="E14" s="81"/>
      <c r="F14" s="78">
        <v>12270499652.789999</v>
      </c>
      <c r="G14" s="83">
        <v>-0.10440781247686706</v>
      </c>
      <c r="H14" s="81"/>
      <c r="I14" s="78">
        <v>372508669.83999997</v>
      </c>
      <c r="J14" s="83">
        <v>-0.27438343290207157</v>
      </c>
      <c r="O14" s="95"/>
    </row>
    <row r="15" spans="1:19" s="77" customFormat="1" ht="13.2" x14ac:dyDescent="0.25">
      <c r="A15" s="77" t="s">
        <v>80</v>
      </c>
      <c r="B15" s="78">
        <v>13303105673.719999</v>
      </c>
      <c r="C15" s="83">
        <v>5.2210465598482393E-2</v>
      </c>
      <c r="D15" s="83">
        <v>2.7507407085780897E-2</v>
      </c>
      <c r="E15" s="81"/>
      <c r="F15" s="78">
        <v>13042329217.84</v>
      </c>
      <c r="G15" s="83">
        <v>6.2901233600092782E-2</v>
      </c>
      <c r="H15" s="81"/>
      <c r="I15" s="78">
        <v>260776455.88</v>
      </c>
      <c r="J15" s="83">
        <v>-0.29994527109393515</v>
      </c>
      <c r="O15" s="95"/>
    </row>
    <row r="16" spans="1:19" s="77" customFormat="1" ht="13.2" x14ac:dyDescent="0.25">
      <c r="A16" s="77" t="s">
        <v>81</v>
      </c>
      <c r="B16" s="78">
        <v>13744373932</v>
      </c>
      <c r="C16" s="83">
        <v>3.3170318954296264E-2</v>
      </c>
      <c r="D16" s="83">
        <v>4.5629651275498756E-2</v>
      </c>
      <c r="E16" s="81"/>
      <c r="F16" s="78">
        <v>13462749638.33</v>
      </c>
      <c r="G16" s="83">
        <v>3.2235071931394438E-2</v>
      </c>
      <c r="H16" s="81"/>
      <c r="I16" s="78">
        <v>281624293.67000002</v>
      </c>
      <c r="J16" s="83">
        <v>7.9945245515543981E-2</v>
      </c>
      <c r="O16" s="95"/>
    </row>
    <row r="17" spans="1:15" s="77" customFormat="1" ht="13.2" x14ac:dyDescent="0.25">
      <c r="A17" s="77" t="s">
        <v>82</v>
      </c>
      <c r="B17" s="78">
        <v>13771114174</v>
      </c>
      <c r="C17" s="83">
        <v>1.9455409269492218E-3</v>
      </c>
      <c r="D17" s="83">
        <v>3.4599596964401264E-2</v>
      </c>
      <c r="E17" s="81"/>
      <c r="F17" s="78">
        <v>13538963505.98</v>
      </c>
      <c r="G17" s="83">
        <v>5.661092250650636E-3</v>
      </c>
      <c r="H17" s="81"/>
      <c r="I17" s="78">
        <v>232150668.02000001</v>
      </c>
      <c r="J17" s="83">
        <v>-0.17567243580190531</v>
      </c>
      <c r="O17" s="95"/>
    </row>
    <row r="18" spans="1:15" s="77" customFormat="1" ht="13.2" x14ac:dyDescent="0.25">
      <c r="A18" s="77" t="s">
        <v>83</v>
      </c>
      <c r="B18" s="78">
        <v>14170606492</v>
      </c>
      <c r="C18" s="83">
        <v>2.9009440554508326E-2</v>
      </c>
      <c r="D18" s="83">
        <v>2.9376117229051264E-2</v>
      </c>
      <c r="E18" s="81"/>
      <c r="F18" s="78">
        <v>13869275863.889999</v>
      </c>
      <c r="G18" s="83">
        <v>2.4397167313738959E-2</v>
      </c>
      <c r="H18" s="81"/>
      <c r="I18" s="78">
        <v>301330628.10999995</v>
      </c>
      <c r="J18" s="83">
        <v>0.29799595529934042</v>
      </c>
    </row>
    <row r="19" spans="1:15" s="77" customFormat="1" ht="13.2" x14ac:dyDescent="0.25">
      <c r="A19" s="77" t="s">
        <v>84</v>
      </c>
      <c r="B19" s="78">
        <v>14578885634</v>
      </c>
      <c r="C19" s="83">
        <v>2.8811691456571992E-2</v>
      </c>
      <c r="D19" s="83">
        <v>3.8768444982990355E-2</v>
      </c>
      <c r="E19" s="81"/>
      <c r="F19" s="78">
        <v>14085702858.73</v>
      </c>
      <c r="G19" s="83">
        <v>1.5604779727793054E-2</v>
      </c>
      <c r="H19" s="81"/>
      <c r="I19" s="78">
        <v>493182775.26999998</v>
      </c>
      <c r="J19" s="83">
        <v>0.63668319534370366</v>
      </c>
    </row>
    <row r="20" spans="1:15" s="77" customFormat="1" ht="13.2" x14ac:dyDescent="0.25">
      <c r="A20" s="77" t="s">
        <v>85</v>
      </c>
      <c r="B20" s="78">
        <v>14819008097</v>
      </c>
      <c r="C20" s="83">
        <v>1.6470563596438458E-2</v>
      </c>
      <c r="D20" s="83">
        <v>1.4022410429691467E-2</v>
      </c>
      <c r="E20" s="81"/>
      <c r="F20" s="78">
        <v>14508538798.450001</v>
      </c>
      <c r="G20" s="83">
        <v>3.0018803034591708E-2</v>
      </c>
      <c r="H20" s="81"/>
      <c r="I20" s="78">
        <v>310469298.55000001</v>
      </c>
      <c r="J20" s="83">
        <v>-0.37047822000671221</v>
      </c>
    </row>
    <row r="21" spans="1:15" s="77" customFormat="1" ht="13.2" x14ac:dyDescent="0.25">
      <c r="A21" s="77" t="s">
        <v>86</v>
      </c>
      <c r="B21" s="78">
        <v>16827661924</v>
      </c>
      <c r="C21" s="83">
        <v>0.13554576756096362</v>
      </c>
      <c r="D21" s="83">
        <v>7.1037408313057967E-3</v>
      </c>
      <c r="E21" s="81"/>
      <c r="F21" s="78">
        <v>16482420355</v>
      </c>
      <c r="G21" s="83">
        <v>0.13604964524483168</v>
      </c>
      <c r="H21" s="81"/>
      <c r="I21" s="78">
        <v>345241569</v>
      </c>
      <c r="J21" s="83">
        <v>0.11199906274919494</v>
      </c>
    </row>
    <row r="22" spans="1:15" s="77" customFormat="1" ht="13.2" x14ac:dyDescent="0.25">
      <c r="A22" s="77" t="s">
        <v>87</v>
      </c>
      <c r="B22" s="78">
        <v>18137941660.689999</v>
      </c>
      <c r="C22" s="83">
        <v>7.7864633994176424E-2</v>
      </c>
      <c r="D22" s="83">
        <v>0.10954184571231956</v>
      </c>
      <c r="E22" s="81"/>
      <c r="F22" s="78">
        <v>17605311330.689999</v>
      </c>
      <c r="G22" s="83">
        <v>6.8126582838264144E-2</v>
      </c>
      <c r="H22" s="81"/>
      <c r="I22" s="78">
        <v>532630330</v>
      </c>
      <c r="J22" s="83">
        <v>0.54277577738618143</v>
      </c>
    </row>
    <row r="23" spans="1:15" s="77" customFormat="1" ht="13.2" x14ac:dyDescent="0.25">
      <c r="A23" s="77" t="s">
        <v>88</v>
      </c>
      <c r="B23" s="78">
        <v>21326150000</v>
      </c>
      <c r="C23" s="83">
        <v>0.17577564196381457</v>
      </c>
      <c r="D23" s="83">
        <v>0.10954184571231956</v>
      </c>
      <c r="E23" s="81"/>
      <c r="F23" s="78">
        <v>20701888856.41</v>
      </c>
      <c r="G23" s="83">
        <v>0.17588882511392873</v>
      </c>
      <c r="H23" s="81"/>
      <c r="I23" s="78">
        <v>624261143.58999991</v>
      </c>
      <c r="J23" s="83">
        <v>0.17203453958395482</v>
      </c>
    </row>
    <row r="24" spans="1:15" s="77" customFormat="1" ht="13.2" x14ac:dyDescent="0.25">
      <c r="A24" s="77" t="s">
        <v>89</v>
      </c>
      <c r="B24" s="78">
        <v>21496060000</v>
      </c>
      <c r="C24" s="83">
        <v>7.9672139603257034E-3</v>
      </c>
      <c r="D24" s="83">
        <v>9.0111634969417903E-2</v>
      </c>
      <c r="E24" s="81"/>
      <c r="F24" s="78">
        <v>20978420000</v>
      </c>
      <c r="G24" s="83">
        <v>1.3357773559120274E-2</v>
      </c>
      <c r="H24" s="81"/>
      <c r="I24" s="78">
        <v>517640000</v>
      </c>
      <c r="J24" s="83">
        <v>-0.17079573938695466</v>
      </c>
    </row>
    <row r="25" spans="1:15" s="77" customFormat="1" ht="13.2" x14ac:dyDescent="0.25">
      <c r="A25" s="77" t="s">
        <v>90</v>
      </c>
      <c r="B25" s="78">
        <v>27789301772.91</v>
      </c>
      <c r="C25" s="83">
        <v>0.2927625701133138</v>
      </c>
      <c r="D25" s="83">
        <v>9.0111634969417903E-2</v>
      </c>
      <c r="E25" s="81"/>
      <c r="F25" s="78">
        <v>26997232005.16</v>
      </c>
      <c r="G25" s="83">
        <v>0.28690492444902904</v>
      </c>
      <c r="H25" s="81"/>
      <c r="I25" s="78">
        <v>792069767.75000024</v>
      </c>
      <c r="J25" s="83">
        <v>0.53015564436674179</v>
      </c>
    </row>
    <row r="26" spans="1:15" s="77" customFormat="1" ht="13.2" x14ac:dyDescent="0.25">
      <c r="A26" s="77" t="s">
        <v>91</v>
      </c>
      <c r="B26" s="78">
        <v>35771328516.080215</v>
      </c>
      <c r="C26" s="83">
        <v>0.28723379984132524</v>
      </c>
      <c r="D26" s="83">
        <v>-5.1860212948343865E-2</v>
      </c>
      <c r="E26" s="81"/>
      <c r="F26" s="78">
        <v>35083417337.580215</v>
      </c>
      <c r="G26" s="83">
        <v>0.29951905183741417</v>
      </c>
      <c r="H26" s="81"/>
      <c r="I26" s="78">
        <v>687911178.50000012</v>
      </c>
      <c r="J26" s="83">
        <v>-0.13150178619476804</v>
      </c>
    </row>
    <row r="27" spans="1:15" s="77" customFormat="1" ht="14.4" x14ac:dyDescent="0.35">
      <c r="A27" s="96"/>
      <c r="B27" s="90"/>
      <c r="C27" s="91"/>
      <c r="D27" s="91"/>
      <c r="E27" s="97"/>
      <c r="F27" s="90"/>
      <c r="G27" s="91"/>
      <c r="H27" s="97"/>
      <c r="I27" s="90"/>
      <c r="J27" s="91"/>
    </row>
    <row r="28" spans="1:15" s="77" customFormat="1" ht="13.2" x14ac:dyDescent="0.25">
      <c r="A28" s="77" t="s">
        <v>92</v>
      </c>
      <c r="B28" s="98"/>
      <c r="C28" s="98"/>
      <c r="D28" s="98"/>
      <c r="E28" s="98"/>
      <c r="F28" s="98"/>
      <c r="G28" s="98"/>
      <c r="H28" s="98"/>
      <c r="I28" s="98"/>
      <c r="J28" s="98"/>
      <c r="K28" s="99"/>
    </row>
    <row r="29" spans="1:15" s="77" customFormat="1" ht="13.2" x14ac:dyDescent="0.25">
      <c r="A29" s="77" t="s">
        <v>93</v>
      </c>
      <c r="B29" s="98"/>
      <c r="C29" s="98"/>
      <c r="D29" s="98"/>
      <c r="E29" s="98"/>
      <c r="F29" s="98"/>
      <c r="G29" s="98"/>
      <c r="H29" s="98"/>
      <c r="I29" s="98"/>
      <c r="J29" s="98"/>
      <c r="K29" s="99"/>
    </row>
    <row r="30" spans="1:15" s="77" customFormat="1" ht="13.2" x14ac:dyDescent="0.25">
      <c r="B30" s="81"/>
      <c r="C30" s="81"/>
      <c r="D30" s="81"/>
      <c r="E30" s="81"/>
      <c r="F30" s="81"/>
      <c r="G30" s="81"/>
      <c r="H30" s="81"/>
      <c r="I30" s="81"/>
      <c r="J30" s="81"/>
    </row>
    <row r="31" spans="1:15" s="77" customFormat="1" ht="13.2" x14ac:dyDescent="0.25">
      <c r="A31" s="100" t="s">
        <v>94</v>
      </c>
      <c r="B31" s="101"/>
      <c r="F31" s="102"/>
    </row>
    <row r="32" spans="1:15" s="104" customFormat="1" ht="13.2" x14ac:dyDescent="0.25">
      <c r="A32" s="100" t="s">
        <v>95</v>
      </c>
      <c r="B32" s="103"/>
    </row>
    <row r="33" spans="1:1" s="104" customFormat="1" ht="13.2" x14ac:dyDescent="0.25">
      <c r="A33" s="100" t="s">
        <v>96</v>
      </c>
    </row>
    <row r="34" spans="1:1" s="104" customFormat="1" ht="13.2" x14ac:dyDescent="0.25">
      <c r="A34" s="100" t="s">
        <v>97</v>
      </c>
    </row>
    <row r="35" spans="1:1" s="104" customFormat="1" ht="13.2" x14ac:dyDescent="0.25">
      <c r="A35" s="100" t="s">
        <v>98</v>
      </c>
    </row>
    <row r="36" spans="1:1" s="104" customFormat="1" ht="13.2" x14ac:dyDescent="0.25">
      <c r="A36" s="100" t="s">
        <v>99</v>
      </c>
    </row>
    <row r="37" spans="1:1" s="104" customFormat="1" ht="13.2" x14ac:dyDescent="0.25">
      <c r="A37" s="100" t="s">
        <v>100</v>
      </c>
    </row>
    <row r="38" spans="1:1" s="104" customFormat="1" ht="13.2" x14ac:dyDescent="0.25">
      <c r="A38" s="100" t="s">
        <v>101</v>
      </c>
    </row>
    <row r="39" spans="1:1" s="104" customFormat="1" ht="13.2" x14ac:dyDescent="0.25">
      <c r="A39" s="100" t="s">
        <v>102</v>
      </c>
    </row>
    <row r="40" spans="1:1" s="104" customFormat="1" ht="13.2" x14ac:dyDescent="0.25">
      <c r="A40" s="100" t="s">
        <v>103</v>
      </c>
    </row>
    <row r="41" spans="1:1" s="104" customFormat="1" ht="13.2" x14ac:dyDescent="0.25">
      <c r="A41" s="100" t="s">
        <v>104</v>
      </c>
    </row>
    <row r="42" spans="1:1" x14ac:dyDescent="0.25">
      <c r="A42" s="200" t="s">
        <v>105</v>
      </c>
    </row>
    <row r="43" spans="1:1" x14ac:dyDescent="0.25">
      <c r="A43" s="200" t="s">
        <v>106</v>
      </c>
    </row>
    <row r="44" spans="1:1" x14ac:dyDescent="0.25">
      <c r="A44" s="200" t="s">
        <v>107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775F3-0D97-47D4-89BC-F0480F50722C}">
  <dimension ref="A1:S63"/>
  <sheetViews>
    <sheetView showGridLines="0" tabSelected="1" workbookViewId="0">
      <pane ySplit="8" topLeftCell="A43" activePane="bottomLeft" state="frozen"/>
      <selection pane="bottomLeft" activeCell="D61" sqref="D61"/>
    </sheetView>
  </sheetViews>
  <sheetFormatPr defaultRowHeight="13.2" x14ac:dyDescent="0.25"/>
  <cols>
    <col min="1" max="1" width="18.6640625" style="57" customWidth="1"/>
    <col min="2" max="2" width="15.44140625" style="58" customWidth="1"/>
    <col min="3" max="3" width="8.44140625" style="58" customWidth="1"/>
    <col min="4" max="4" width="10.33203125" style="58" customWidth="1"/>
    <col min="5" max="5" width="11" style="58" bestFit="1" customWidth="1"/>
    <col min="6" max="6" width="10.33203125" style="58" customWidth="1"/>
    <col min="7" max="7" width="10.6640625" style="58" customWidth="1"/>
    <col min="8" max="8" width="11" style="58" customWidth="1"/>
    <col min="9" max="9" width="12" style="58" customWidth="1"/>
    <col min="10" max="10" width="14.44140625" style="58" customWidth="1"/>
    <col min="11" max="11" width="11.88671875" style="58" customWidth="1"/>
    <col min="12" max="12" width="8.44140625" style="58" bestFit="1" customWidth="1"/>
    <col min="13" max="13" width="11.33203125" style="58" customWidth="1"/>
    <col min="14" max="15" width="12.109375" style="58" customWidth="1"/>
    <col min="16" max="16" width="13.88671875" style="58" customWidth="1"/>
    <col min="17" max="17" width="12" style="58" customWidth="1"/>
    <col min="18" max="18" width="9.109375" style="40"/>
    <col min="19" max="19" width="12.88671875" style="40" bestFit="1" customWidth="1"/>
    <col min="20" max="258" width="9.109375" style="40"/>
    <col min="259" max="259" width="12.44140625" style="40" customWidth="1"/>
    <col min="260" max="260" width="10.88671875" style="40" customWidth="1"/>
    <col min="261" max="261" width="12.44140625" style="40" customWidth="1"/>
    <col min="262" max="262" width="12.109375" style="40" customWidth="1"/>
    <col min="263" max="263" width="12.88671875" style="40" customWidth="1"/>
    <col min="264" max="264" width="11.109375" style="40" customWidth="1"/>
    <col min="265" max="265" width="10.5546875" style="40" customWidth="1"/>
    <col min="266" max="266" width="12.88671875" style="40" customWidth="1"/>
    <col min="267" max="267" width="11" style="40" customWidth="1"/>
    <col min="268" max="268" width="15.6640625" style="40" customWidth="1"/>
    <col min="269" max="269" width="12.5546875" style="40" customWidth="1"/>
    <col min="270" max="270" width="13.44140625" style="40" customWidth="1"/>
    <col min="271" max="271" width="12.44140625" style="40" customWidth="1"/>
    <col min="272" max="272" width="12.6640625" style="40" customWidth="1"/>
    <col min="273" max="273" width="11.44140625" style="40" customWidth="1"/>
    <col min="274" max="514" width="9.109375" style="40"/>
    <col min="515" max="515" width="12.44140625" style="40" customWidth="1"/>
    <col min="516" max="516" width="10.88671875" style="40" customWidth="1"/>
    <col min="517" max="517" width="12.44140625" style="40" customWidth="1"/>
    <col min="518" max="518" width="12.109375" style="40" customWidth="1"/>
    <col min="519" max="519" width="12.88671875" style="40" customWidth="1"/>
    <col min="520" max="520" width="11.109375" style="40" customWidth="1"/>
    <col min="521" max="521" width="10.5546875" style="40" customWidth="1"/>
    <col min="522" max="522" width="12.88671875" style="40" customWidth="1"/>
    <col min="523" max="523" width="11" style="40" customWidth="1"/>
    <col min="524" max="524" width="15.6640625" style="40" customWidth="1"/>
    <col min="525" max="525" width="12.5546875" style="40" customWidth="1"/>
    <col min="526" max="526" width="13.44140625" style="40" customWidth="1"/>
    <col min="527" max="527" width="12.44140625" style="40" customWidth="1"/>
    <col min="528" max="528" width="12.6640625" style="40" customWidth="1"/>
    <col min="529" max="529" width="11.44140625" style="40" customWidth="1"/>
    <col min="530" max="770" width="9.109375" style="40"/>
    <col min="771" max="771" width="12.44140625" style="40" customWidth="1"/>
    <col min="772" max="772" width="10.88671875" style="40" customWidth="1"/>
    <col min="773" max="773" width="12.44140625" style="40" customWidth="1"/>
    <col min="774" max="774" width="12.109375" style="40" customWidth="1"/>
    <col min="775" max="775" width="12.88671875" style="40" customWidth="1"/>
    <col min="776" max="776" width="11.109375" style="40" customWidth="1"/>
    <col min="777" max="777" width="10.5546875" style="40" customWidth="1"/>
    <col min="778" max="778" width="12.88671875" style="40" customWidth="1"/>
    <col min="779" max="779" width="11" style="40" customWidth="1"/>
    <col min="780" max="780" width="15.6640625" style="40" customWidth="1"/>
    <col min="781" max="781" width="12.5546875" style="40" customWidth="1"/>
    <col min="782" max="782" width="13.44140625" style="40" customWidth="1"/>
    <col min="783" max="783" width="12.44140625" style="40" customWidth="1"/>
    <col min="784" max="784" width="12.6640625" style="40" customWidth="1"/>
    <col min="785" max="785" width="11.44140625" style="40" customWidth="1"/>
    <col min="786" max="1026" width="9.109375" style="40"/>
    <col min="1027" max="1027" width="12.44140625" style="40" customWidth="1"/>
    <col min="1028" max="1028" width="10.88671875" style="40" customWidth="1"/>
    <col min="1029" max="1029" width="12.44140625" style="40" customWidth="1"/>
    <col min="1030" max="1030" width="12.109375" style="40" customWidth="1"/>
    <col min="1031" max="1031" width="12.88671875" style="40" customWidth="1"/>
    <col min="1032" max="1032" width="11.109375" style="40" customWidth="1"/>
    <col min="1033" max="1033" width="10.5546875" style="40" customWidth="1"/>
    <col min="1034" max="1034" width="12.88671875" style="40" customWidth="1"/>
    <col min="1035" max="1035" width="11" style="40" customWidth="1"/>
    <col min="1036" max="1036" width="15.6640625" style="40" customWidth="1"/>
    <col min="1037" max="1037" width="12.5546875" style="40" customWidth="1"/>
    <col min="1038" max="1038" width="13.44140625" style="40" customWidth="1"/>
    <col min="1039" max="1039" width="12.44140625" style="40" customWidth="1"/>
    <col min="1040" max="1040" width="12.6640625" style="40" customWidth="1"/>
    <col min="1041" max="1041" width="11.44140625" style="40" customWidth="1"/>
    <col min="1042" max="1282" width="9.109375" style="40"/>
    <col min="1283" max="1283" width="12.44140625" style="40" customWidth="1"/>
    <col min="1284" max="1284" width="10.88671875" style="40" customWidth="1"/>
    <col min="1285" max="1285" width="12.44140625" style="40" customWidth="1"/>
    <col min="1286" max="1286" width="12.109375" style="40" customWidth="1"/>
    <col min="1287" max="1287" width="12.88671875" style="40" customWidth="1"/>
    <col min="1288" max="1288" width="11.109375" style="40" customWidth="1"/>
    <col min="1289" max="1289" width="10.5546875" style="40" customWidth="1"/>
    <col min="1290" max="1290" width="12.88671875" style="40" customWidth="1"/>
    <col min="1291" max="1291" width="11" style="40" customWidth="1"/>
    <col min="1292" max="1292" width="15.6640625" style="40" customWidth="1"/>
    <col min="1293" max="1293" width="12.5546875" style="40" customWidth="1"/>
    <col min="1294" max="1294" width="13.44140625" style="40" customWidth="1"/>
    <col min="1295" max="1295" width="12.44140625" style="40" customWidth="1"/>
    <col min="1296" max="1296" width="12.6640625" style="40" customWidth="1"/>
    <col min="1297" max="1297" width="11.44140625" style="40" customWidth="1"/>
    <col min="1298" max="1538" width="9.109375" style="40"/>
    <col min="1539" max="1539" width="12.44140625" style="40" customWidth="1"/>
    <col min="1540" max="1540" width="10.88671875" style="40" customWidth="1"/>
    <col min="1541" max="1541" width="12.44140625" style="40" customWidth="1"/>
    <col min="1542" max="1542" width="12.109375" style="40" customWidth="1"/>
    <col min="1543" max="1543" width="12.88671875" style="40" customWidth="1"/>
    <col min="1544" max="1544" width="11.109375" style="40" customWidth="1"/>
    <col min="1545" max="1545" width="10.5546875" style="40" customWidth="1"/>
    <col min="1546" max="1546" width="12.88671875" style="40" customWidth="1"/>
    <col min="1547" max="1547" width="11" style="40" customWidth="1"/>
    <col min="1548" max="1548" width="15.6640625" style="40" customWidth="1"/>
    <col min="1549" max="1549" width="12.5546875" style="40" customWidth="1"/>
    <col min="1550" max="1550" width="13.44140625" style="40" customWidth="1"/>
    <col min="1551" max="1551" width="12.44140625" style="40" customWidth="1"/>
    <col min="1552" max="1552" width="12.6640625" style="40" customWidth="1"/>
    <col min="1553" max="1553" width="11.44140625" style="40" customWidth="1"/>
    <col min="1554" max="1794" width="9.109375" style="40"/>
    <col min="1795" max="1795" width="12.44140625" style="40" customWidth="1"/>
    <col min="1796" max="1796" width="10.88671875" style="40" customWidth="1"/>
    <col min="1797" max="1797" width="12.44140625" style="40" customWidth="1"/>
    <col min="1798" max="1798" width="12.109375" style="40" customWidth="1"/>
    <col min="1799" max="1799" width="12.88671875" style="40" customWidth="1"/>
    <col min="1800" max="1800" width="11.109375" style="40" customWidth="1"/>
    <col min="1801" max="1801" width="10.5546875" style="40" customWidth="1"/>
    <col min="1802" max="1802" width="12.88671875" style="40" customWidth="1"/>
    <col min="1803" max="1803" width="11" style="40" customWidth="1"/>
    <col min="1804" max="1804" width="15.6640625" style="40" customWidth="1"/>
    <col min="1805" max="1805" width="12.5546875" style="40" customWidth="1"/>
    <col min="1806" max="1806" width="13.44140625" style="40" customWidth="1"/>
    <col min="1807" max="1807" width="12.44140625" style="40" customWidth="1"/>
    <col min="1808" max="1808" width="12.6640625" style="40" customWidth="1"/>
    <col min="1809" max="1809" width="11.44140625" style="40" customWidth="1"/>
    <col min="1810" max="2050" width="9.109375" style="40"/>
    <col min="2051" max="2051" width="12.44140625" style="40" customWidth="1"/>
    <col min="2052" max="2052" width="10.88671875" style="40" customWidth="1"/>
    <col min="2053" max="2053" width="12.44140625" style="40" customWidth="1"/>
    <col min="2054" max="2054" width="12.109375" style="40" customWidth="1"/>
    <col min="2055" max="2055" width="12.88671875" style="40" customWidth="1"/>
    <col min="2056" max="2056" width="11.109375" style="40" customWidth="1"/>
    <col min="2057" max="2057" width="10.5546875" style="40" customWidth="1"/>
    <col min="2058" max="2058" width="12.88671875" style="40" customWidth="1"/>
    <col min="2059" max="2059" width="11" style="40" customWidth="1"/>
    <col min="2060" max="2060" width="15.6640625" style="40" customWidth="1"/>
    <col min="2061" max="2061" width="12.5546875" style="40" customWidth="1"/>
    <col min="2062" max="2062" width="13.44140625" style="40" customWidth="1"/>
    <col min="2063" max="2063" width="12.44140625" style="40" customWidth="1"/>
    <col min="2064" max="2064" width="12.6640625" style="40" customWidth="1"/>
    <col min="2065" max="2065" width="11.44140625" style="40" customWidth="1"/>
    <col min="2066" max="2306" width="9.109375" style="40"/>
    <col min="2307" max="2307" width="12.44140625" style="40" customWidth="1"/>
    <col min="2308" max="2308" width="10.88671875" style="40" customWidth="1"/>
    <col min="2309" max="2309" width="12.44140625" style="40" customWidth="1"/>
    <col min="2310" max="2310" width="12.109375" style="40" customWidth="1"/>
    <col min="2311" max="2311" width="12.88671875" style="40" customWidth="1"/>
    <col min="2312" max="2312" width="11.109375" style="40" customWidth="1"/>
    <col min="2313" max="2313" width="10.5546875" style="40" customWidth="1"/>
    <col min="2314" max="2314" width="12.88671875" style="40" customWidth="1"/>
    <col min="2315" max="2315" width="11" style="40" customWidth="1"/>
    <col min="2316" max="2316" width="15.6640625" style="40" customWidth="1"/>
    <col min="2317" max="2317" width="12.5546875" style="40" customWidth="1"/>
    <col min="2318" max="2318" width="13.44140625" style="40" customWidth="1"/>
    <col min="2319" max="2319" width="12.44140625" style="40" customWidth="1"/>
    <col min="2320" max="2320" width="12.6640625" style="40" customWidth="1"/>
    <col min="2321" max="2321" width="11.44140625" style="40" customWidth="1"/>
    <col min="2322" max="2562" width="9.109375" style="40"/>
    <col min="2563" max="2563" width="12.44140625" style="40" customWidth="1"/>
    <col min="2564" max="2564" width="10.88671875" style="40" customWidth="1"/>
    <col min="2565" max="2565" width="12.44140625" style="40" customWidth="1"/>
    <col min="2566" max="2566" width="12.109375" style="40" customWidth="1"/>
    <col min="2567" max="2567" width="12.88671875" style="40" customWidth="1"/>
    <col min="2568" max="2568" width="11.109375" style="40" customWidth="1"/>
    <col min="2569" max="2569" width="10.5546875" style="40" customWidth="1"/>
    <col min="2570" max="2570" width="12.88671875" style="40" customWidth="1"/>
    <col min="2571" max="2571" width="11" style="40" customWidth="1"/>
    <col min="2572" max="2572" width="15.6640625" style="40" customWidth="1"/>
    <col min="2573" max="2573" width="12.5546875" style="40" customWidth="1"/>
    <col min="2574" max="2574" width="13.44140625" style="40" customWidth="1"/>
    <col min="2575" max="2575" width="12.44140625" style="40" customWidth="1"/>
    <col min="2576" max="2576" width="12.6640625" style="40" customWidth="1"/>
    <col min="2577" max="2577" width="11.44140625" style="40" customWidth="1"/>
    <col min="2578" max="2818" width="9.109375" style="40"/>
    <col min="2819" max="2819" width="12.44140625" style="40" customWidth="1"/>
    <col min="2820" max="2820" width="10.88671875" style="40" customWidth="1"/>
    <col min="2821" max="2821" width="12.44140625" style="40" customWidth="1"/>
    <col min="2822" max="2822" width="12.109375" style="40" customWidth="1"/>
    <col min="2823" max="2823" width="12.88671875" style="40" customWidth="1"/>
    <col min="2824" max="2824" width="11.109375" style="40" customWidth="1"/>
    <col min="2825" max="2825" width="10.5546875" style="40" customWidth="1"/>
    <col min="2826" max="2826" width="12.88671875" style="40" customWidth="1"/>
    <col min="2827" max="2827" width="11" style="40" customWidth="1"/>
    <col min="2828" max="2828" width="15.6640625" style="40" customWidth="1"/>
    <col min="2829" max="2829" width="12.5546875" style="40" customWidth="1"/>
    <col min="2830" max="2830" width="13.44140625" style="40" customWidth="1"/>
    <col min="2831" max="2831" width="12.44140625" style="40" customWidth="1"/>
    <col min="2832" max="2832" width="12.6640625" style="40" customWidth="1"/>
    <col min="2833" max="2833" width="11.44140625" style="40" customWidth="1"/>
    <col min="2834" max="3074" width="9.109375" style="40"/>
    <col min="3075" max="3075" width="12.44140625" style="40" customWidth="1"/>
    <col min="3076" max="3076" width="10.88671875" style="40" customWidth="1"/>
    <col min="3077" max="3077" width="12.44140625" style="40" customWidth="1"/>
    <col min="3078" max="3078" width="12.109375" style="40" customWidth="1"/>
    <col min="3079" max="3079" width="12.88671875" style="40" customWidth="1"/>
    <col min="3080" max="3080" width="11.109375" style="40" customWidth="1"/>
    <col min="3081" max="3081" width="10.5546875" style="40" customWidth="1"/>
    <col min="3082" max="3082" width="12.88671875" style="40" customWidth="1"/>
    <col min="3083" max="3083" width="11" style="40" customWidth="1"/>
    <col min="3084" max="3084" width="15.6640625" style="40" customWidth="1"/>
    <col min="3085" max="3085" width="12.5546875" style="40" customWidth="1"/>
    <col min="3086" max="3086" width="13.44140625" style="40" customWidth="1"/>
    <col min="3087" max="3087" width="12.44140625" style="40" customWidth="1"/>
    <col min="3088" max="3088" width="12.6640625" style="40" customWidth="1"/>
    <col min="3089" max="3089" width="11.44140625" style="40" customWidth="1"/>
    <col min="3090" max="3330" width="9.109375" style="40"/>
    <col min="3331" max="3331" width="12.44140625" style="40" customWidth="1"/>
    <col min="3332" max="3332" width="10.88671875" style="40" customWidth="1"/>
    <col min="3333" max="3333" width="12.44140625" style="40" customWidth="1"/>
    <col min="3334" max="3334" width="12.109375" style="40" customWidth="1"/>
    <col min="3335" max="3335" width="12.88671875" style="40" customWidth="1"/>
    <col min="3336" max="3336" width="11.109375" style="40" customWidth="1"/>
    <col min="3337" max="3337" width="10.5546875" style="40" customWidth="1"/>
    <col min="3338" max="3338" width="12.88671875" style="40" customWidth="1"/>
    <col min="3339" max="3339" width="11" style="40" customWidth="1"/>
    <col min="3340" max="3340" width="15.6640625" style="40" customWidth="1"/>
    <col min="3341" max="3341" width="12.5546875" style="40" customWidth="1"/>
    <col min="3342" max="3342" width="13.44140625" style="40" customWidth="1"/>
    <col min="3343" max="3343" width="12.44140625" style="40" customWidth="1"/>
    <col min="3344" max="3344" width="12.6640625" style="40" customWidth="1"/>
    <col min="3345" max="3345" width="11.44140625" style="40" customWidth="1"/>
    <col min="3346" max="3586" width="9.109375" style="40"/>
    <col min="3587" max="3587" width="12.44140625" style="40" customWidth="1"/>
    <col min="3588" max="3588" width="10.88671875" style="40" customWidth="1"/>
    <col min="3589" max="3589" width="12.44140625" style="40" customWidth="1"/>
    <col min="3590" max="3590" width="12.109375" style="40" customWidth="1"/>
    <col min="3591" max="3591" width="12.88671875" style="40" customWidth="1"/>
    <col min="3592" max="3592" width="11.109375" style="40" customWidth="1"/>
    <col min="3593" max="3593" width="10.5546875" style="40" customWidth="1"/>
    <col min="3594" max="3594" width="12.88671875" style="40" customWidth="1"/>
    <col min="3595" max="3595" width="11" style="40" customWidth="1"/>
    <col min="3596" max="3596" width="15.6640625" style="40" customWidth="1"/>
    <col min="3597" max="3597" width="12.5546875" style="40" customWidth="1"/>
    <col min="3598" max="3598" width="13.44140625" style="40" customWidth="1"/>
    <col min="3599" max="3599" width="12.44140625" style="40" customWidth="1"/>
    <col min="3600" max="3600" width="12.6640625" style="40" customWidth="1"/>
    <col min="3601" max="3601" width="11.44140625" style="40" customWidth="1"/>
    <col min="3602" max="3842" width="9.109375" style="40"/>
    <col min="3843" max="3843" width="12.44140625" style="40" customWidth="1"/>
    <col min="3844" max="3844" width="10.88671875" style="40" customWidth="1"/>
    <col min="3845" max="3845" width="12.44140625" style="40" customWidth="1"/>
    <col min="3846" max="3846" width="12.109375" style="40" customWidth="1"/>
    <col min="3847" max="3847" width="12.88671875" style="40" customWidth="1"/>
    <col min="3848" max="3848" width="11.109375" style="40" customWidth="1"/>
    <col min="3849" max="3849" width="10.5546875" style="40" customWidth="1"/>
    <col min="3850" max="3850" width="12.88671875" style="40" customWidth="1"/>
    <col min="3851" max="3851" width="11" style="40" customWidth="1"/>
    <col min="3852" max="3852" width="15.6640625" style="40" customWidth="1"/>
    <col min="3853" max="3853" width="12.5546875" style="40" customWidth="1"/>
    <col min="3854" max="3854" width="13.44140625" style="40" customWidth="1"/>
    <col min="3855" max="3855" width="12.44140625" style="40" customWidth="1"/>
    <col min="3856" max="3856" width="12.6640625" style="40" customWidth="1"/>
    <col min="3857" max="3857" width="11.44140625" style="40" customWidth="1"/>
    <col min="3858" max="4098" width="9.109375" style="40"/>
    <col min="4099" max="4099" width="12.44140625" style="40" customWidth="1"/>
    <col min="4100" max="4100" width="10.88671875" style="40" customWidth="1"/>
    <col min="4101" max="4101" width="12.44140625" style="40" customWidth="1"/>
    <col min="4102" max="4102" width="12.109375" style="40" customWidth="1"/>
    <col min="4103" max="4103" width="12.88671875" style="40" customWidth="1"/>
    <col min="4104" max="4104" width="11.109375" style="40" customWidth="1"/>
    <col min="4105" max="4105" width="10.5546875" style="40" customWidth="1"/>
    <col min="4106" max="4106" width="12.88671875" style="40" customWidth="1"/>
    <col min="4107" max="4107" width="11" style="40" customWidth="1"/>
    <col min="4108" max="4108" width="15.6640625" style="40" customWidth="1"/>
    <col min="4109" max="4109" width="12.5546875" style="40" customWidth="1"/>
    <col min="4110" max="4110" width="13.44140625" style="40" customWidth="1"/>
    <col min="4111" max="4111" width="12.44140625" style="40" customWidth="1"/>
    <col min="4112" max="4112" width="12.6640625" style="40" customWidth="1"/>
    <col min="4113" max="4113" width="11.44140625" style="40" customWidth="1"/>
    <col min="4114" max="4354" width="9.109375" style="40"/>
    <col min="4355" max="4355" width="12.44140625" style="40" customWidth="1"/>
    <col min="4356" max="4356" width="10.88671875" style="40" customWidth="1"/>
    <col min="4357" max="4357" width="12.44140625" style="40" customWidth="1"/>
    <col min="4358" max="4358" width="12.109375" style="40" customWidth="1"/>
    <col min="4359" max="4359" width="12.88671875" style="40" customWidth="1"/>
    <col min="4360" max="4360" width="11.109375" style="40" customWidth="1"/>
    <col min="4361" max="4361" width="10.5546875" style="40" customWidth="1"/>
    <col min="4362" max="4362" width="12.88671875" style="40" customWidth="1"/>
    <col min="4363" max="4363" width="11" style="40" customWidth="1"/>
    <col min="4364" max="4364" width="15.6640625" style="40" customWidth="1"/>
    <col min="4365" max="4365" width="12.5546875" style="40" customWidth="1"/>
    <col min="4366" max="4366" width="13.44140625" style="40" customWidth="1"/>
    <col min="4367" max="4367" width="12.44140625" style="40" customWidth="1"/>
    <col min="4368" max="4368" width="12.6640625" style="40" customWidth="1"/>
    <col min="4369" max="4369" width="11.44140625" style="40" customWidth="1"/>
    <col min="4370" max="4610" width="9.109375" style="40"/>
    <col min="4611" max="4611" width="12.44140625" style="40" customWidth="1"/>
    <col min="4612" max="4612" width="10.88671875" style="40" customWidth="1"/>
    <col min="4613" max="4613" width="12.44140625" style="40" customWidth="1"/>
    <col min="4614" max="4614" width="12.109375" style="40" customWidth="1"/>
    <col min="4615" max="4615" width="12.88671875" style="40" customWidth="1"/>
    <col min="4616" max="4616" width="11.109375" style="40" customWidth="1"/>
    <col min="4617" max="4617" width="10.5546875" style="40" customWidth="1"/>
    <col min="4618" max="4618" width="12.88671875" style="40" customWidth="1"/>
    <col min="4619" max="4619" width="11" style="40" customWidth="1"/>
    <col min="4620" max="4620" width="15.6640625" style="40" customWidth="1"/>
    <col min="4621" max="4621" width="12.5546875" style="40" customWidth="1"/>
    <col min="4622" max="4622" width="13.44140625" style="40" customWidth="1"/>
    <col min="4623" max="4623" width="12.44140625" style="40" customWidth="1"/>
    <col min="4624" max="4624" width="12.6640625" style="40" customWidth="1"/>
    <col min="4625" max="4625" width="11.44140625" style="40" customWidth="1"/>
    <col min="4626" max="4866" width="9.109375" style="40"/>
    <col min="4867" max="4867" width="12.44140625" style="40" customWidth="1"/>
    <col min="4868" max="4868" width="10.88671875" style="40" customWidth="1"/>
    <col min="4869" max="4869" width="12.44140625" style="40" customWidth="1"/>
    <col min="4870" max="4870" width="12.109375" style="40" customWidth="1"/>
    <col min="4871" max="4871" width="12.88671875" style="40" customWidth="1"/>
    <col min="4872" max="4872" width="11.109375" style="40" customWidth="1"/>
    <col min="4873" max="4873" width="10.5546875" style="40" customWidth="1"/>
    <col min="4874" max="4874" width="12.88671875" style="40" customWidth="1"/>
    <col min="4875" max="4875" width="11" style="40" customWidth="1"/>
    <col min="4876" max="4876" width="15.6640625" style="40" customWidth="1"/>
    <col min="4877" max="4877" width="12.5546875" style="40" customWidth="1"/>
    <col min="4878" max="4878" width="13.44140625" style="40" customWidth="1"/>
    <col min="4879" max="4879" width="12.44140625" style="40" customWidth="1"/>
    <col min="4880" max="4880" width="12.6640625" style="40" customWidth="1"/>
    <col min="4881" max="4881" width="11.44140625" style="40" customWidth="1"/>
    <col min="4882" max="5122" width="9.109375" style="40"/>
    <col min="5123" max="5123" width="12.44140625" style="40" customWidth="1"/>
    <col min="5124" max="5124" width="10.88671875" style="40" customWidth="1"/>
    <col min="5125" max="5125" width="12.44140625" style="40" customWidth="1"/>
    <col min="5126" max="5126" width="12.109375" style="40" customWidth="1"/>
    <col min="5127" max="5127" width="12.88671875" style="40" customWidth="1"/>
    <col min="5128" max="5128" width="11.109375" style="40" customWidth="1"/>
    <col min="5129" max="5129" width="10.5546875" style="40" customWidth="1"/>
    <col min="5130" max="5130" width="12.88671875" style="40" customWidth="1"/>
    <col min="5131" max="5131" width="11" style="40" customWidth="1"/>
    <col min="5132" max="5132" width="15.6640625" style="40" customWidth="1"/>
    <col min="5133" max="5133" width="12.5546875" style="40" customWidth="1"/>
    <col min="5134" max="5134" width="13.44140625" style="40" customWidth="1"/>
    <col min="5135" max="5135" width="12.44140625" style="40" customWidth="1"/>
    <col min="5136" max="5136" width="12.6640625" style="40" customWidth="1"/>
    <col min="5137" max="5137" width="11.44140625" style="40" customWidth="1"/>
    <col min="5138" max="5378" width="9.109375" style="40"/>
    <col min="5379" max="5379" width="12.44140625" style="40" customWidth="1"/>
    <col min="5380" max="5380" width="10.88671875" style="40" customWidth="1"/>
    <col min="5381" max="5381" width="12.44140625" style="40" customWidth="1"/>
    <col min="5382" max="5382" width="12.109375" style="40" customWidth="1"/>
    <col min="5383" max="5383" width="12.88671875" style="40" customWidth="1"/>
    <col min="5384" max="5384" width="11.109375" style="40" customWidth="1"/>
    <col min="5385" max="5385" width="10.5546875" style="40" customWidth="1"/>
    <col min="5386" max="5386" width="12.88671875" style="40" customWidth="1"/>
    <col min="5387" max="5387" width="11" style="40" customWidth="1"/>
    <col min="5388" max="5388" width="15.6640625" style="40" customWidth="1"/>
    <col min="5389" max="5389" width="12.5546875" style="40" customWidth="1"/>
    <col min="5390" max="5390" width="13.44140625" style="40" customWidth="1"/>
    <col min="5391" max="5391" width="12.44140625" style="40" customWidth="1"/>
    <col min="5392" max="5392" width="12.6640625" style="40" customWidth="1"/>
    <col min="5393" max="5393" width="11.44140625" style="40" customWidth="1"/>
    <col min="5394" max="5634" width="9.109375" style="40"/>
    <col min="5635" max="5635" width="12.44140625" style="40" customWidth="1"/>
    <col min="5636" max="5636" width="10.88671875" style="40" customWidth="1"/>
    <col min="5637" max="5637" width="12.44140625" style="40" customWidth="1"/>
    <col min="5638" max="5638" width="12.109375" style="40" customWidth="1"/>
    <col min="5639" max="5639" width="12.88671875" style="40" customWidth="1"/>
    <col min="5640" max="5640" width="11.109375" style="40" customWidth="1"/>
    <col min="5641" max="5641" width="10.5546875" style="40" customWidth="1"/>
    <col min="5642" max="5642" width="12.88671875" style="40" customWidth="1"/>
    <col min="5643" max="5643" width="11" style="40" customWidth="1"/>
    <col min="5644" max="5644" width="15.6640625" style="40" customWidth="1"/>
    <col min="5645" max="5645" width="12.5546875" style="40" customWidth="1"/>
    <col min="5646" max="5646" width="13.44140625" style="40" customWidth="1"/>
    <col min="5647" max="5647" width="12.44140625" style="40" customWidth="1"/>
    <col min="5648" max="5648" width="12.6640625" style="40" customWidth="1"/>
    <col min="5649" max="5649" width="11.44140625" style="40" customWidth="1"/>
    <col min="5650" max="5890" width="9.109375" style="40"/>
    <col min="5891" max="5891" width="12.44140625" style="40" customWidth="1"/>
    <col min="5892" max="5892" width="10.88671875" style="40" customWidth="1"/>
    <col min="5893" max="5893" width="12.44140625" style="40" customWidth="1"/>
    <col min="5894" max="5894" width="12.109375" style="40" customWidth="1"/>
    <col min="5895" max="5895" width="12.88671875" style="40" customWidth="1"/>
    <col min="5896" max="5896" width="11.109375" style="40" customWidth="1"/>
    <col min="5897" max="5897" width="10.5546875" style="40" customWidth="1"/>
    <col min="5898" max="5898" width="12.88671875" style="40" customWidth="1"/>
    <col min="5899" max="5899" width="11" style="40" customWidth="1"/>
    <col min="5900" max="5900" width="15.6640625" style="40" customWidth="1"/>
    <col min="5901" max="5901" width="12.5546875" style="40" customWidth="1"/>
    <col min="5902" max="5902" width="13.44140625" style="40" customWidth="1"/>
    <col min="5903" max="5903" width="12.44140625" style="40" customWidth="1"/>
    <col min="5904" max="5904" width="12.6640625" style="40" customWidth="1"/>
    <col min="5905" max="5905" width="11.44140625" style="40" customWidth="1"/>
    <col min="5906" max="6146" width="9.109375" style="40"/>
    <col min="6147" max="6147" width="12.44140625" style="40" customWidth="1"/>
    <col min="6148" max="6148" width="10.88671875" style="40" customWidth="1"/>
    <col min="6149" max="6149" width="12.44140625" style="40" customWidth="1"/>
    <col min="6150" max="6150" width="12.109375" style="40" customWidth="1"/>
    <col min="6151" max="6151" width="12.88671875" style="40" customWidth="1"/>
    <col min="6152" max="6152" width="11.109375" style="40" customWidth="1"/>
    <col min="6153" max="6153" width="10.5546875" style="40" customWidth="1"/>
    <col min="6154" max="6154" width="12.88671875" style="40" customWidth="1"/>
    <col min="6155" max="6155" width="11" style="40" customWidth="1"/>
    <col min="6156" max="6156" width="15.6640625" style="40" customWidth="1"/>
    <col min="6157" max="6157" width="12.5546875" style="40" customWidth="1"/>
    <col min="6158" max="6158" width="13.44140625" style="40" customWidth="1"/>
    <col min="6159" max="6159" width="12.44140625" style="40" customWidth="1"/>
    <col min="6160" max="6160" width="12.6640625" style="40" customWidth="1"/>
    <col min="6161" max="6161" width="11.44140625" style="40" customWidth="1"/>
    <col min="6162" max="6402" width="9.109375" style="40"/>
    <col min="6403" max="6403" width="12.44140625" style="40" customWidth="1"/>
    <col min="6404" max="6404" width="10.88671875" style="40" customWidth="1"/>
    <col min="6405" max="6405" width="12.44140625" style="40" customWidth="1"/>
    <col min="6406" max="6406" width="12.109375" style="40" customWidth="1"/>
    <col min="6407" max="6407" width="12.88671875" style="40" customWidth="1"/>
    <col min="6408" max="6408" width="11.109375" style="40" customWidth="1"/>
    <col min="6409" max="6409" width="10.5546875" style="40" customWidth="1"/>
    <col min="6410" max="6410" width="12.88671875" style="40" customWidth="1"/>
    <col min="6411" max="6411" width="11" style="40" customWidth="1"/>
    <col min="6412" max="6412" width="15.6640625" style="40" customWidth="1"/>
    <col min="6413" max="6413" width="12.5546875" style="40" customWidth="1"/>
    <col min="6414" max="6414" width="13.44140625" style="40" customWidth="1"/>
    <col min="6415" max="6415" width="12.44140625" style="40" customWidth="1"/>
    <col min="6416" max="6416" width="12.6640625" style="40" customWidth="1"/>
    <col min="6417" max="6417" width="11.44140625" style="40" customWidth="1"/>
    <col min="6418" max="6658" width="9.109375" style="40"/>
    <col min="6659" max="6659" width="12.44140625" style="40" customWidth="1"/>
    <col min="6660" max="6660" width="10.88671875" style="40" customWidth="1"/>
    <col min="6661" max="6661" width="12.44140625" style="40" customWidth="1"/>
    <col min="6662" max="6662" width="12.109375" style="40" customWidth="1"/>
    <col min="6663" max="6663" width="12.88671875" style="40" customWidth="1"/>
    <col min="6664" max="6664" width="11.109375" style="40" customWidth="1"/>
    <col min="6665" max="6665" width="10.5546875" style="40" customWidth="1"/>
    <col min="6666" max="6666" width="12.88671875" style="40" customWidth="1"/>
    <col min="6667" max="6667" width="11" style="40" customWidth="1"/>
    <col min="6668" max="6668" width="15.6640625" style="40" customWidth="1"/>
    <col min="6669" max="6669" width="12.5546875" style="40" customWidth="1"/>
    <col min="6670" max="6670" width="13.44140625" style="40" customWidth="1"/>
    <col min="6671" max="6671" width="12.44140625" style="40" customWidth="1"/>
    <col min="6672" max="6672" width="12.6640625" style="40" customWidth="1"/>
    <col min="6673" max="6673" width="11.44140625" style="40" customWidth="1"/>
    <col min="6674" max="6914" width="9.109375" style="40"/>
    <col min="6915" max="6915" width="12.44140625" style="40" customWidth="1"/>
    <col min="6916" max="6916" width="10.88671875" style="40" customWidth="1"/>
    <col min="6917" max="6917" width="12.44140625" style="40" customWidth="1"/>
    <col min="6918" max="6918" width="12.109375" style="40" customWidth="1"/>
    <col min="6919" max="6919" width="12.88671875" style="40" customWidth="1"/>
    <col min="6920" max="6920" width="11.109375" style="40" customWidth="1"/>
    <col min="6921" max="6921" width="10.5546875" style="40" customWidth="1"/>
    <col min="6922" max="6922" width="12.88671875" style="40" customWidth="1"/>
    <col min="6923" max="6923" width="11" style="40" customWidth="1"/>
    <col min="6924" max="6924" width="15.6640625" style="40" customWidth="1"/>
    <col min="6925" max="6925" width="12.5546875" style="40" customWidth="1"/>
    <col min="6926" max="6926" width="13.44140625" style="40" customWidth="1"/>
    <col min="6927" max="6927" width="12.44140625" style="40" customWidth="1"/>
    <col min="6928" max="6928" width="12.6640625" style="40" customWidth="1"/>
    <col min="6929" max="6929" width="11.44140625" style="40" customWidth="1"/>
    <col min="6930" max="7170" width="9.109375" style="40"/>
    <col min="7171" max="7171" width="12.44140625" style="40" customWidth="1"/>
    <col min="7172" max="7172" width="10.88671875" style="40" customWidth="1"/>
    <col min="7173" max="7173" width="12.44140625" style="40" customWidth="1"/>
    <col min="7174" max="7174" width="12.109375" style="40" customWidth="1"/>
    <col min="7175" max="7175" width="12.88671875" style="40" customWidth="1"/>
    <col min="7176" max="7176" width="11.109375" style="40" customWidth="1"/>
    <col min="7177" max="7177" width="10.5546875" style="40" customWidth="1"/>
    <col min="7178" max="7178" width="12.88671875" style="40" customWidth="1"/>
    <col min="7179" max="7179" width="11" style="40" customWidth="1"/>
    <col min="7180" max="7180" width="15.6640625" style="40" customWidth="1"/>
    <col min="7181" max="7181" width="12.5546875" style="40" customWidth="1"/>
    <col min="7182" max="7182" width="13.44140625" style="40" customWidth="1"/>
    <col min="7183" max="7183" width="12.44140625" style="40" customWidth="1"/>
    <col min="7184" max="7184" width="12.6640625" style="40" customWidth="1"/>
    <col min="7185" max="7185" width="11.44140625" style="40" customWidth="1"/>
    <col min="7186" max="7426" width="9.109375" style="40"/>
    <col min="7427" max="7427" width="12.44140625" style="40" customWidth="1"/>
    <col min="7428" max="7428" width="10.88671875" style="40" customWidth="1"/>
    <col min="7429" max="7429" width="12.44140625" style="40" customWidth="1"/>
    <col min="7430" max="7430" width="12.109375" style="40" customWidth="1"/>
    <col min="7431" max="7431" width="12.88671875" style="40" customWidth="1"/>
    <col min="7432" max="7432" width="11.109375" style="40" customWidth="1"/>
    <col min="7433" max="7433" width="10.5546875" style="40" customWidth="1"/>
    <col min="7434" max="7434" width="12.88671875" style="40" customWidth="1"/>
    <col min="7435" max="7435" width="11" style="40" customWidth="1"/>
    <col min="7436" max="7436" width="15.6640625" style="40" customWidth="1"/>
    <col min="7437" max="7437" width="12.5546875" style="40" customWidth="1"/>
    <col min="7438" max="7438" width="13.44140625" style="40" customWidth="1"/>
    <col min="7439" max="7439" width="12.44140625" style="40" customWidth="1"/>
    <col min="7440" max="7440" width="12.6640625" style="40" customWidth="1"/>
    <col min="7441" max="7441" width="11.44140625" style="40" customWidth="1"/>
    <col min="7442" max="7682" width="9.109375" style="40"/>
    <col min="7683" max="7683" width="12.44140625" style="40" customWidth="1"/>
    <col min="7684" max="7684" width="10.88671875" style="40" customWidth="1"/>
    <col min="7685" max="7685" width="12.44140625" style="40" customWidth="1"/>
    <col min="7686" max="7686" width="12.109375" style="40" customWidth="1"/>
    <col min="7687" max="7687" width="12.88671875" style="40" customWidth="1"/>
    <col min="7688" max="7688" width="11.109375" style="40" customWidth="1"/>
    <col min="7689" max="7689" width="10.5546875" style="40" customWidth="1"/>
    <col min="7690" max="7690" width="12.88671875" style="40" customWidth="1"/>
    <col min="7691" max="7691" width="11" style="40" customWidth="1"/>
    <col min="7692" max="7692" width="15.6640625" style="40" customWidth="1"/>
    <col min="7693" max="7693" width="12.5546875" style="40" customWidth="1"/>
    <col min="7694" max="7694" width="13.44140625" style="40" customWidth="1"/>
    <col min="7695" max="7695" width="12.44140625" style="40" customWidth="1"/>
    <col min="7696" max="7696" width="12.6640625" style="40" customWidth="1"/>
    <col min="7697" max="7697" width="11.44140625" style="40" customWidth="1"/>
    <col min="7698" max="7938" width="9.109375" style="40"/>
    <col min="7939" max="7939" width="12.44140625" style="40" customWidth="1"/>
    <col min="7940" max="7940" width="10.88671875" style="40" customWidth="1"/>
    <col min="7941" max="7941" width="12.44140625" style="40" customWidth="1"/>
    <col min="7942" max="7942" width="12.109375" style="40" customWidth="1"/>
    <col min="7943" max="7943" width="12.88671875" style="40" customWidth="1"/>
    <col min="7944" max="7944" width="11.109375" style="40" customWidth="1"/>
    <col min="7945" max="7945" width="10.5546875" style="40" customWidth="1"/>
    <col min="7946" max="7946" width="12.88671875" style="40" customWidth="1"/>
    <col min="7947" max="7947" width="11" style="40" customWidth="1"/>
    <col min="7948" max="7948" width="15.6640625" style="40" customWidth="1"/>
    <col min="7949" max="7949" width="12.5546875" style="40" customWidth="1"/>
    <col min="7950" max="7950" width="13.44140625" style="40" customWidth="1"/>
    <col min="7951" max="7951" width="12.44140625" style="40" customWidth="1"/>
    <col min="7952" max="7952" width="12.6640625" style="40" customWidth="1"/>
    <col min="7953" max="7953" width="11.44140625" style="40" customWidth="1"/>
    <col min="7954" max="8194" width="9.109375" style="40"/>
    <col min="8195" max="8195" width="12.44140625" style="40" customWidth="1"/>
    <col min="8196" max="8196" width="10.88671875" style="40" customWidth="1"/>
    <col min="8197" max="8197" width="12.44140625" style="40" customWidth="1"/>
    <col min="8198" max="8198" width="12.109375" style="40" customWidth="1"/>
    <col min="8199" max="8199" width="12.88671875" style="40" customWidth="1"/>
    <col min="8200" max="8200" width="11.109375" style="40" customWidth="1"/>
    <col min="8201" max="8201" width="10.5546875" style="40" customWidth="1"/>
    <col min="8202" max="8202" width="12.88671875" style="40" customWidth="1"/>
    <col min="8203" max="8203" width="11" style="40" customWidth="1"/>
    <col min="8204" max="8204" width="15.6640625" style="40" customWidth="1"/>
    <col min="8205" max="8205" width="12.5546875" style="40" customWidth="1"/>
    <col min="8206" max="8206" width="13.44140625" style="40" customWidth="1"/>
    <col min="8207" max="8207" width="12.44140625" style="40" customWidth="1"/>
    <col min="8208" max="8208" width="12.6640625" style="40" customWidth="1"/>
    <col min="8209" max="8209" width="11.44140625" style="40" customWidth="1"/>
    <col min="8210" max="8450" width="9.109375" style="40"/>
    <col min="8451" max="8451" width="12.44140625" style="40" customWidth="1"/>
    <col min="8452" max="8452" width="10.88671875" style="40" customWidth="1"/>
    <col min="8453" max="8453" width="12.44140625" style="40" customWidth="1"/>
    <col min="8454" max="8454" width="12.109375" style="40" customWidth="1"/>
    <col min="8455" max="8455" width="12.88671875" style="40" customWidth="1"/>
    <col min="8456" max="8456" width="11.109375" style="40" customWidth="1"/>
    <col min="8457" max="8457" width="10.5546875" style="40" customWidth="1"/>
    <col min="8458" max="8458" width="12.88671875" style="40" customWidth="1"/>
    <col min="8459" max="8459" width="11" style="40" customWidth="1"/>
    <col min="8460" max="8460" width="15.6640625" style="40" customWidth="1"/>
    <col min="8461" max="8461" width="12.5546875" style="40" customWidth="1"/>
    <col min="8462" max="8462" width="13.44140625" style="40" customWidth="1"/>
    <col min="8463" max="8463" width="12.44140625" style="40" customWidth="1"/>
    <col min="8464" max="8464" width="12.6640625" style="40" customWidth="1"/>
    <col min="8465" max="8465" width="11.44140625" style="40" customWidth="1"/>
    <col min="8466" max="8706" width="9.109375" style="40"/>
    <col min="8707" max="8707" width="12.44140625" style="40" customWidth="1"/>
    <col min="8708" max="8708" width="10.88671875" style="40" customWidth="1"/>
    <col min="8709" max="8709" width="12.44140625" style="40" customWidth="1"/>
    <col min="8710" max="8710" width="12.109375" style="40" customWidth="1"/>
    <col min="8711" max="8711" width="12.88671875" style="40" customWidth="1"/>
    <col min="8712" max="8712" width="11.109375" style="40" customWidth="1"/>
    <col min="8713" max="8713" width="10.5546875" style="40" customWidth="1"/>
    <col min="8714" max="8714" width="12.88671875" style="40" customWidth="1"/>
    <col min="8715" max="8715" width="11" style="40" customWidth="1"/>
    <col min="8716" max="8716" width="15.6640625" style="40" customWidth="1"/>
    <col min="8717" max="8717" width="12.5546875" style="40" customWidth="1"/>
    <col min="8718" max="8718" width="13.44140625" style="40" customWidth="1"/>
    <col min="8719" max="8719" width="12.44140625" style="40" customWidth="1"/>
    <col min="8720" max="8720" width="12.6640625" style="40" customWidth="1"/>
    <col min="8721" max="8721" width="11.44140625" style="40" customWidth="1"/>
    <col min="8722" max="8962" width="9.109375" style="40"/>
    <col min="8963" max="8963" width="12.44140625" style="40" customWidth="1"/>
    <col min="8964" max="8964" width="10.88671875" style="40" customWidth="1"/>
    <col min="8965" max="8965" width="12.44140625" style="40" customWidth="1"/>
    <col min="8966" max="8966" width="12.109375" style="40" customWidth="1"/>
    <col min="8967" max="8967" width="12.88671875" style="40" customWidth="1"/>
    <col min="8968" max="8968" width="11.109375" style="40" customWidth="1"/>
    <col min="8969" max="8969" width="10.5546875" style="40" customWidth="1"/>
    <col min="8970" max="8970" width="12.88671875" style="40" customWidth="1"/>
    <col min="8971" max="8971" width="11" style="40" customWidth="1"/>
    <col min="8972" max="8972" width="15.6640625" style="40" customWidth="1"/>
    <col min="8973" max="8973" width="12.5546875" style="40" customWidth="1"/>
    <col min="8974" max="8974" width="13.44140625" style="40" customWidth="1"/>
    <col min="8975" max="8975" width="12.44140625" style="40" customWidth="1"/>
    <col min="8976" max="8976" width="12.6640625" style="40" customWidth="1"/>
    <col min="8977" max="8977" width="11.44140625" style="40" customWidth="1"/>
    <col min="8978" max="9218" width="9.109375" style="40"/>
    <col min="9219" max="9219" width="12.44140625" style="40" customWidth="1"/>
    <col min="9220" max="9220" width="10.88671875" style="40" customWidth="1"/>
    <col min="9221" max="9221" width="12.44140625" style="40" customWidth="1"/>
    <col min="9222" max="9222" width="12.109375" style="40" customWidth="1"/>
    <col min="9223" max="9223" width="12.88671875" style="40" customWidth="1"/>
    <col min="9224" max="9224" width="11.109375" style="40" customWidth="1"/>
    <col min="9225" max="9225" width="10.5546875" style="40" customWidth="1"/>
    <col min="9226" max="9226" width="12.88671875" style="40" customWidth="1"/>
    <col min="9227" max="9227" width="11" style="40" customWidth="1"/>
    <col min="9228" max="9228" width="15.6640625" style="40" customWidth="1"/>
    <col min="9229" max="9229" width="12.5546875" style="40" customWidth="1"/>
    <col min="9230" max="9230" width="13.44140625" style="40" customWidth="1"/>
    <col min="9231" max="9231" width="12.44140625" style="40" customWidth="1"/>
    <col min="9232" max="9232" width="12.6640625" style="40" customWidth="1"/>
    <col min="9233" max="9233" width="11.44140625" style="40" customWidth="1"/>
    <col min="9234" max="9474" width="9.109375" style="40"/>
    <col min="9475" max="9475" width="12.44140625" style="40" customWidth="1"/>
    <col min="9476" max="9476" width="10.88671875" style="40" customWidth="1"/>
    <col min="9477" max="9477" width="12.44140625" style="40" customWidth="1"/>
    <col min="9478" max="9478" width="12.109375" style="40" customWidth="1"/>
    <col min="9479" max="9479" width="12.88671875" style="40" customWidth="1"/>
    <col min="9480" max="9480" width="11.109375" style="40" customWidth="1"/>
    <col min="9481" max="9481" width="10.5546875" style="40" customWidth="1"/>
    <col min="9482" max="9482" width="12.88671875" style="40" customWidth="1"/>
    <col min="9483" max="9483" width="11" style="40" customWidth="1"/>
    <col min="9484" max="9484" width="15.6640625" style="40" customWidth="1"/>
    <col min="9485" max="9485" width="12.5546875" style="40" customWidth="1"/>
    <col min="9486" max="9486" width="13.44140625" style="40" customWidth="1"/>
    <col min="9487" max="9487" width="12.44140625" style="40" customWidth="1"/>
    <col min="9488" max="9488" width="12.6640625" style="40" customWidth="1"/>
    <col min="9489" max="9489" width="11.44140625" style="40" customWidth="1"/>
    <col min="9490" max="9730" width="9.109375" style="40"/>
    <col min="9731" max="9731" width="12.44140625" style="40" customWidth="1"/>
    <col min="9732" max="9732" width="10.88671875" style="40" customWidth="1"/>
    <col min="9733" max="9733" width="12.44140625" style="40" customWidth="1"/>
    <col min="9734" max="9734" width="12.109375" style="40" customWidth="1"/>
    <col min="9735" max="9735" width="12.88671875" style="40" customWidth="1"/>
    <col min="9736" max="9736" width="11.109375" style="40" customWidth="1"/>
    <col min="9737" max="9737" width="10.5546875" style="40" customWidth="1"/>
    <col min="9738" max="9738" width="12.88671875" style="40" customWidth="1"/>
    <col min="9739" max="9739" width="11" style="40" customWidth="1"/>
    <col min="9740" max="9740" width="15.6640625" style="40" customWidth="1"/>
    <col min="9741" max="9741" width="12.5546875" style="40" customWidth="1"/>
    <col min="9742" max="9742" width="13.44140625" style="40" customWidth="1"/>
    <col min="9743" max="9743" width="12.44140625" style="40" customWidth="1"/>
    <col min="9744" max="9744" width="12.6640625" style="40" customWidth="1"/>
    <col min="9745" max="9745" width="11.44140625" style="40" customWidth="1"/>
    <col min="9746" max="9986" width="9.109375" style="40"/>
    <col min="9987" max="9987" width="12.44140625" style="40" customWidth="1"/>
    <col min="9988" max="9988" width="10.88671875" style="40" customWidth="1"/>
    <col min="9989" max="9989" width="12.44140625" style="40" customWidth="1"/>
    <col min="9990" max="9990" width="12.109375" style="40" customWidth="1"/>
    <col min="9991" max="9991" width="12.88671875" style="40" customWidth="1"/>
    <col min="9992" max="9992" width="11.109375" style="40" customWidth="1"/>
    <col min="9993" max="9993" width="10.5546875" style="40" customWidth="1"/>
    <col min="9994" max="9994" width="12.88671875" style="40" customWidth="1"/>
    <col min="9995" max="9995" width="11" style="40" customWidth="1"/>
    <col min="9996" max="9996" width="15.6640625" style="40" customWidth="1"/>
    <col min="9997" max="9997" width="12.5546875" style="40" customWidth="1"/>
    <col min="9998" max="9998" width="13.44140625" style="40" customWidth="1"/>
    <col min="9999" max="9999" width="12.44140625" style="40" customWidth="1"/>
    <col min="10000" max="10000" width="12.6640625" style="40" customWidth="1"/>
    <col min="10001" max="10001" width="11.44140625" style="40" customWidth="1"/>
    <col min="10002" max="10242" width="9.109375" style="40"/>
    <col min="10243" max="10243" width="12.44140625" style="40" customWidth="1"/>
    <col min="10244" max="10244" width="10.88671875" style="40" customWidth="1"/>
    <col min="10245" max="10245" width="12.44140625" style="40" customWidth="1"/>
    <col min="10246" max="10246" width="12.109375" style="40" customWidth="1"/>
    <col min="10247" max="10247" width="12.88671875" style="40" customWidth="1"/>
    <col min="10248" max="10248" width="11.109375" style="40" customWidth="1"/>
    <col min="10249" max="10249" width="10.5546875" style="40" customWidth="1"/>
    <col min="10250" max="10250" width="12.88671875" style="40" customWidth="1"/>
    <col min="10251" max="10251" width="11" style="40" customWidth="1"/>
    <col min="10252" max="10252" width="15.6640625" style="40" customWidth="1"/>
    <col min="10253" max="10253" width="12.5546875" style="40" customWidth="1"/>
    <col min="10254" max="10254" width="13.44140625" style="40" customWidth="1"/>
    <col min="10255" max="10255" width="12.44140625" style="40" customWidth="1"/>
    <col min="10256" max="10256" width="12.6640625" style="40" customWidth="1"/>
    <col min="10257" max="10257" width="11.44140625" style="40" customWidth="1"/>
    <col min="10258" max="10498" width="9.109375" style="40"/>
    <col min="10499" max="10499" width="12.44140625" style="40" customWidth="1"/>
    <col min="10500" max="10500" width="10.88671875" style="40" customWidth="1"/>
    <col min="10501" max="10501" width="12.44140625" style="40" customWidth="1"/>
    <col min="10502" max="10502" width="12.109375" style="40" customWidth="1"/>
    <col min="10503" max="10503" width="12.88671875" style="40" customWidth="1"/>
    <col min="10504" max="10504" width="11.109375" style="40" customWidth="1"/>
    <col min="10505" max="10505" width="10.5546875" style="40" customWidth="1"/>
    <col min="10506" max="10506" width="12.88671875" style="40" customWidth="1"/>
    <col min="10507" max="10507" width="11" style="40" customWidth="1"/>
    <col min="10508" max="10508" width="15.6640625" style="40" customWidth="1"/>
    <col min="10509" max="10509" width="12.5546875" style="40" customWidth="1"/>
    <col min="10510" max="10510" width="13.44140625" style="40" customWidth="1"/>
    <col min="10511" max="10511" width="12.44140625" style="40" customWidth="1"/>
    <col min="10512" max="10512" width="12.6640625" style="40" customWidth="1"/>
    <col min="10513" max="10513" width="11.44140625" style="40" customWidth="1"/>
    <col min="10514" max="10754" width="9.109375" style="40"/>
    <col min="10755" max="10755" width="12.44140625" style="40" customWidth="1"/>
    <col min="10756" max="10756" width="10.88671875" style="40" customWidth="1"/>
    <col min="10757" max="10757" width="12.44140625" style="40" customWidth="1"/>
    <col min="10758" max="10758" width="12.109375" style="40" customWidth="1"/>
    <col min="10759" max="10759" width="12.88671875" style="40" customWidth="1"/>
    <col min="10760" max="10760" width="11.109375" style="40" customWidth="1"/>
    <col min="10761" max="10761" width="10.5546875" style="40" customWidth="1"/>
    <col min="10762" max="10762" width="12.88671875" style="40" customWidth="1"/>
    <col min="10763" max="10763" width="11" style="40" customWidth="1"/>
    <col min="10764" max="10764" width="15.6640625" style="40" customWidth="1"/>
    <col min="10765" max="10765" width="12.5546875" style="40" customWidth="1"/>
    <col min="10766" max="10766" width="13.44140625" style="40" customWidth="1"/>
    <col min="10767" max="10767" width="12.44140625" style="40" customWidth="1"/>
    <col min="10768" max="10768" width="12.6640625" style="40" customWidth="1"/>
    <col min="10769" max="10769" width="11.44140625" style="40" customWidth="1"/>
    <col min="10770" max="11010" width="9.109375" style="40"/>
    <col min="11011" max="11011" width="12.44140625" style="40" customWidth="1"/>
    <col min="11012" max="11012" width="10.88671875" style="40" customWidth="1"/>
    <col min="11013" max="11013" width="12.44140625" style="40" customWidth="1"/>
    <col min="11014" max="11014" width="12.109375" style="40" customWidth="1"/>
    <col min="11015" max="11015" width="12.88671875" style="40" customWidth="1"/>
    <col min="11016" max="11016" width="11.109375" style="40" customWidth="1"/>
    <col min="11017" max="11017" width="10.5546875" style="40" customWidth="1"/>
    <col min="11018" max="11018" width="12.88671875" style="40" customWidth="1"/>
    <col min="11019" max="11019" width="11" style="40" customWidth="1"/>
    <col min="11020" max="11020" width="15.6640625" style="40" customWidth="1"/>
    <col min="11021" max="11021" width="12.5546875" style="40" customWidth="1"/>
    <col min="11022" max="11022" width="13.44140625" style="40" customWidth="1"/>
    <col min="11023" max="11023" width="12.44140625" style="40" customWidth="1"/>
    <col min="11024" max="11024" width="12.6640625" style="40" customWidth="1"/>
    <col min="11025" max="11025" width="11.44140625" style="40" customWidth="1"/>
    <col min="11026" max="11266" width="9.109375" style="40"/>
    <col min="11267" max="11267" width="12.44140625" style="40" customWidth="1"/>
    <col min="11268" max="11268" width="10.88671875" style="40" customWidth="1"/>
    <col min="11269" max="11269" width="12.44140625" style="40" customWidth="1"/>
    <col min="11270" max="11270" width="12.109375" style="40" customWidth="1"/>
    <col min="11271" max="11271" width="12.88671875" style="40" customWidth="1"/>
    <col min="11272" max="11272" width="11.109375" style="40" customWidth="1"/>
    <col min="11273" max="11273" width="10.5546875" style="40" customWidth="1"/>
    <col min="11274" max="11274" width="12.88671875" style="40" customWidth="1"/>
    <col min="11275" max="11275" width="11" style="40" customWidth="1"/>
    <col min="11276" max="11276" width="15.6640625" style="40" customWidth="1"/>
    <col min="11277" max="11277" width="12.5546875" style="40" customWidth="1"/>
    <col min="11278" max="11278" width="13.44140625" style="40" customWidth="1"/>
    <col min="11279" max="11279" width="12.44140625" style="40" customWidth="1"/>
    <col min="11280" max="11280" width="12.6640625" style="40" customWidth="1"/>
    <col min="11281" max="11281" width="11.44140625" style="40" customWidth="1"/>
    <col min="11282" max="11522" width="9.109375" style="40"/>
    <col min="11523" max="11523" width="12.44140625" style="40" customWidth="1"/>
    <col min="11524" max="11524" width="10.88671875" style="40" customWidth="1"/>
    <col min="11525" max="11525" width="12.44140625" style="40" customWidth="1"/>
    <col min="11526" max="11526" width="12.109375" style="40" customWidth="1"/>
    <col min="11527" max="11527" width="12.88671875" style="40" customWidth="1"/>
    <col min="11528" max="11528" width="11.109375" style="40" customWidth="1"/>
    <col min="11529" max="11529" width="10.5546875" style="40" customWidth="1"/>
    <col min="11530" max="11530" width="12.88671875" style="40" customWidth="1"/>
    <col min="11531" max="11531" width="11" style="40" customWidth="1"/>
    <col min="11532" max="11532" width="15.6640625" style="40" customWidth="1"/>
    <col min="11533" max="11533" width="12.5546875" style="40" customWidth="1"/>
    <col min="11534" max="11534" width="13.44140625" style="40" customWidth="1"/>
    <col min="11535" max="11535" width="12.44140625" style="40" customWidth="1"/>
    <col min="11536" max="11536" width="12.6640625" style="40" customWidth="1"/>
    <col min="11537" max="11537" width="11.44140625" style="40" customWidth="1"/>
    <col min="11538" max="11778" width="9.109375" style="40"/>
    <col min="11779" max="11779" width="12.44140625" style="40" customWidth="1"/>
    <col min="11780" max="11780" width="10.88671875" style="40" customWidth="1"/>
    <col min="11781" max="11781" width="12.44140625" style="40" customWidth="1"/>
    <col min="11782" max="11782" width="12.109375" style="40" customWidth="1"/>
    <col min="11783" max="11783" width="12.88671875" style="40" customWidth="1"/>
    <col min="11784" max="11784" width="11.109375" style="40" customWidth="1"/>
    <col min="11785" max="11785" width="10.5546875" style="40" customWidth="1"/>
    <col min="11786" max="11786" width="12.88671875" style="40" customWidth="1"/>
    <col min="11787" max="11787" width="11" style="40" customWidth="1"/>
    <col min="11788" max="11788" width="15.6640625" style="40" customWidth="1"/>
    <col min="11789" max="11789" width="12.5546875" style="40" customWidth="1"/>
    <col min="11790" max="11790" width="13.44140625" style="40" customWidth="1"/>
    <col min="11791" max="11791" width="12.44140625" style="40" customWidth="1"/>
    <col min="11792" max="11792" width="12.6640625" style="40" customWidth="1"/>
    <col min="11793" max="11793" width="11.44140625" style="40" customWidth="1"/>
    <col min="11794" max="12034" width="9.109375" style="40"/>
    <col min="12035" max="12035" width="12.44140625" style="40" customWidth="1"/>
    <col min="12036" max="12036" width="10.88671875" style="40" customWidth="1"/>
    <col min="12037" max="12037" width="12.44140625" style="40" customWidth="1"/>
    <col min="12038" max="12038" width="12.109375" style="40" customWidth="1"/>
    <col min="12039" max="12039" width="12.88671875" style="40" customWidth="1"/>
    <col min="12040" max="12040" width="11.109375" style="40" customWidth="1"/>
    <col min="12041" max="12041" width="10.5546875" style="40" customWidth="1"/>
    <col min="12042" max="12042" width="12.88671875" style="40" customWidth="1"/>
    <col min="12043" max="12043" width="11" style="40" customWidth="1"/>
    <col min="12044" max="12044" width="15.6640625" style="40" customWidth="1"/>
    <col min="12045" max="12045" width="12.5546875" style="40" customWidth="1"/>
    <col min="12046" max="12046" width="13.44140625" style="40" customWidth="1"/>
    <col min="12047" max="12047" width="12.44140625" style="40" customWidth="1"/>
    <col min="12048" max="12048" width="12.6640625" style="40" customWidth="1"/>
    <col min="12049" max="12049" width="11.44140625" style="40" customWidth="1"/>
    <col min="12050" max="12290" width="9.109375" style="40"/>
    <col min="12291" max="12291" width="12.44140625" style="40" customWidth="1"/>
    <col min="12292" max="12292" width="10.88671875" style="40" customWidth="1"/>
    <col min="12293" max="12293" width="12.44140625" style="40" customWidth="1"/>
    <col min="12294" max="12294" width="12.109375" style="40" customWidth="1"/>
    <col min="12295" max="12295" width="12.88671875" style="40" customWidth="1"/>
    <col min="12296" max="12296" width="11.109375" style="40" customWidth="1"/>
    <col min="12297" max="12297" width="10.5546875" style="40" customWidth="1"/>
    <col min="12298" max="12298" width="12.88671875" style="40" customWidth="1"/>
    <col min="12299" max="12299" width="11" style="40" customWidth="1"/>
    <col min="12300" max="12300" width="15.6640625" style="40" customWidth="1"/>
    <col min="12301" max="12301" width="12.5546875" style="40" customWidth="1"/>
    <col min="12302" max="12302" width="13.44140625" style="40" customWidth="1"/>
    <col min="12303" max="12303" width="12.44140625" style="40" customWidth="1"/>
    <col min="12304" max="12304" width="12.6640625" style="40" customWidth="1"/>
    <col min="12305" max="12305" width="11.44140625" style="40" customWidth="1"/>
    <col min="12306" max="12546" width="9.109375" style="40"/>
    <col min="12547" max="12547" width="12.44140625" style="40" customWidth="1"/>
    <col min="12548" max="12548" width="10.88671875" style="40" customWidth="1"/>
    <col min="12549" max="12549" width="12.44140625" style="40" customWidth="1"/>
    <col min="12550" max="12550" width="12.109375" style="40" customWidth="1"/>
    <col min="12551" max="12551" width="12.88671875" style="40" customWidth="1"/>
    <col min="12552" max="12552" width="11.109375" style="40" customWidth="1"/>
    <col min="12553" max="12553" width="10.5546875" style="40" customWidth="1"/>
    <col min="12554" max="12554" width="12.88671875" style="40" customWidth="1"/>
    <col min="12555" max="12555" width="11" style="40" customWidth="1"/>
    <col min="12556" max="12556" width="15.6640625" style="40" customWidth="1"/>
    <col min="12557" max="12557" width="12.5546875" style="40" customWidth="1"/>
    <col min="12558" max="12558" width="13.44140625" style="40" customWidth="1"/>
    <col min="12559" max="12559" width="12.44140625" style="40" customWidth="1"/>
    <col min="12560" max="12560" width="12.6640625" style="40" customWidth="1"/>
    <col min="12561" max="12561" width="11.44140625" style="40" customWidth="1"/>
    <col min="12562" max="12802" width="9.109375" style="40"/>
    <col min="12803" max="12803" width="12.44140625" style="40" customWidth="1"/>
    <col min="12804" max="12804" width="10.88671875" style="40" customWidth="1"/>
    <col min="12805" max="12805" width="12.44140625" style="40" customWidth="1"/>
    <col min="12806" max="12806" width="12.109375" style="40" customWidth="1"/>
    <col min="12807" max="12807" width="12.88671875" style="40" customWidth="1"/>
    <col min="12808" max="12808" width="11.109375" style="40" customWidth="1"/>
    <col min="12809" max="12809" width="10.5546875" style="40" customWidth="1"/>
    <col min="12810" max="12810" width="12.88671875" style="40" customWidth="1"/>
    <col min="12811" max="12811" width="11" style="40" customWidth="1"/>
    <col min="12812" max="12812" width="15.6640625" style="40" customWidth="1"/>
    <col min="12813" max="12813" width="12.5546875" style="40" customWidth="1"/>
    <col min="12814" max="12814" width="13.44140625" style="40" customWidth="1"/>
    <col min="12815" max="12815" width="12.44140625" style="40" customWidth="1"/>
    <col min="12816" max="12816" width="12.6640625" style="40" customWidth="1"/>
    <col min="12817" max="12817" width="11.44140625" style="40" customWidth="1"/>
    <col min="12818" max="13058" width="9.109375" style="40"/>
    <col min="13059" max="13059" width="12.44140625" style="40" customWidth="1"/>
    <col min="13060" max="13060" width="10.88671875" style="40" customWidth="1"/>
    <col min="13061" max="13061" width="12.44140625" style="40" customWidth="1"/>
    <col min="13062" max="13062" width="12.109375" style="40" customWidth="1"/>
    <col min="13063" max="13063" width="12.88671875" style="40" customWidth="1"/>
    <col min="13064" max="13064" width="11.109375" style="40" customWidth="1"/>
    <col min="13065" max="13065" width="10.5546875" style="40" customWidth="1"/>
    <col min="13066" max="13066" width="12.88671875" style="40" customWidth="1"/>
    <col min="13067" max="13067" width="11" style="40" customWidth="1"/>
    <col min="13068" max="13068" width="15.6640625" style="40" customWidth="1"/>
    <col min="13069" max="13069" width="12.5546875" style="40" customWidth="1"/>
    <col min="13070" max="13070" width="13.44140625" style="40" customWidth="1"/>
    <col min="13071" max="13071" width="12.44140625" style="40" customWidth="1"/>
    <col min="13072" max="13072" width="12.6640625" style="40" customWidth="1"/>
    <col min="13073" max="13073" width="11.44140625" style="40" customWidth="1"/>
    <col min="13074" max="13314" width="9.109375" style="40"/>
    <col min="13315" max="13315" width="12.44140625" style="40" customWidth="1"/>
    <col min="13316" max="13316" width="10.88671875" style="40" customWidth="1"/>
    <col min="13317" max="13317" width="12.44140625" style="40" customWidth="1"/>
    <col min="13318" max="13318" width="12.109375" style="40" customWidth="1"/>
    <col min="13319" max="13319" width="12.88671875" style="40" customWidth="1"/>
    <col min="13320" max="13320" width="11.109375" style="40" customWidth="1"/>
    <col min="13321" max="13321" width="10.5546875" style="40" customWidth="1"/>
    <col min="13322" max="13322" width="12.88671875" style="40" customWidth="1"/>
    <col min="13323" max="13323" width="11" style="40" customWidth="1"/>
    <col min="13324" max="13324" width="15.6640625" style="40" customWidth="1"/>
    <col min="13325" max="13325" width="12.5546875" style="40" customWidth="1"/>
    <col min="13326" max="13326" width="13.44140625" style="40" customWidth="1"/>
    <col min="13327" max="13327" width="12.44140625" style="40" customWidth="1"/>
    <col min="13328" max="13328" width="12.6640625" style="40" customWidth="1"/>
    <col min="13329" max="13329" width="11.44140625" style="40" customWidth="1"/>
    <col min="13330" max="13570" width="9.109375" style="40"/>
    <col min="13571" max="13571" width="12.44140625" style="40" customWidth="1"/>
    <col min="13572" max="13572" width="10.88671875" style="40" customWidth="1"/>
    <col min="13573" max="13573" width="12.44140625" style="40" customWidth="1"/>
    <col min="13574" max="13574" width="12.109375" style="40" customWidth="1"/>
    <col min="13575" max="13575" width="12.88671875" style="40" customWidth="1"/>
    <col min="13576" max="13576" width="11.109375" style="40" customWidth="1"/>
    <col min="13577" max="13577" width="10.5546875" style="40" customWidth="1"/>
    <col min="13578" max="13578" width="12.88671875" style="40" customWidth="1"/>
    <col min="13579" max="13579" width="11" style="40" customWidth="1"/>
    <col min="13580" max="13580" width="15.6640625" style="40" customWidth="1"/>
    <col min="13581" max="13581" width="12.5546875" style="40" customWidth="1"/>
    <col min="13582" max="13582" width="13.44140625" style="40" customWidth="1"/>
    <col min="13583" max="13583" width="12.44140625" style="40" customWidth="1"/>
    <col min="13584" max="13584" width="12.6640625" style="40" customWidth="1"/>
    <col min="13585" max="13585" width="11.44140625" style="40" customWidth="1"/>
    <col min="13586" max="13826" width="9.109375" style="40"/>
    <col min="13827" max="13827" width="12.44140625" style="40" customWidth="1"/>
    <col min="13828" max="13828" width="10.88671875" style="40" customWidth="1"/>
    <col min="13829" max="13829" width="12.44140625" style="40" customWidth="1"/>
    <col min="13830" max="13830" width="12.109375" style="40" customWidth="1"/>
    <col min="13831" max="13831" width="12.88671875" style="40" customWidth="1"/>
    <col min="13832" max="13832" width="11.109375" style="40" customWidth="1"/>
    <col min="13833" max="13833" width="10.5546875" style="40" customWidth="1"/>
    <col min="13834" max="13834" width="12.88671875" style="40" customWidth="1"/>
    <col min="13835" max="13835" width="11" style="40" customWidth="1"/>
    <col min="13836" max="13836" width="15.6640625" style="40" customWidth="1"/>
    <col min="13837" max="13837" width="12.5546875" style="40" customWidth="1"/>
    <col min="13838" max="13838" width="13.44140625" style="40" customWidth="1"/>
    <col min="13839" max="13839" width="12.44140625" style="40" customWidth="1"/>
    <col min="13840" max="13840" width="12.6640625" style="40" customWidth="1"/>
    <col min="13841" max="13841" width="11.44140625" style="40" customWidth="1"/>
    <col min="13842" max="14082" width="9.109375" style="40"/>
    <col min="14083" max="14083" width="12.44140625" style="40" customWidth="1"/>
    <col min="14084" max="14084" width="10.88671875" style="40" customWidth="1"/>
    <col min="14085" max="14085" width="12.44140625" style="40" customWidth="1"/>
    <col min="14086" max="14086" width="12.109375" style="40" customWidth="1"/>
    <col min="14087" max="14087" width="12.88671875" style="40" customWidth="1"/>
    <col min="14088" max="14088" width="11.109375" style="40" customWidth="1"/>
    <col min="14089" max="14089" width="10.5546875" style="40" customWidth="1"/>
    <col min="14090" max="14090" width="12.88671875" style="40" customWidth="1"/>
    <col min="14091" max="14091" width="11" style="40" customWidth="1"/>
    <col min="14092" max="14092" width="15.6640625" style="40" customWidth="1"/>
    <col min="14093" max="14093" width="12.5546875" style="40" customWidth="1"/>
    <col min="14094" max="14094" width="13.44140625" style="40" customWidth="1"/>
    <col min="14095" max="14095" width="12.44140625" style="40" customWidth="1"/>
    <col min="14096" max="14096" width="12.6640625" style="40" customWidth="1"/>
    <col min="14097" max="14097" width="11.44140625" style="40" customWidth="1"/>
    <col min="14098" max="14338" width="9.109375" style="40"/>
    <col min="14339" max="14339" width="12.44140625" style="40" customWidth="1"/>
    <col min="14340" max="14340" width="10.88671875" style="40" customWidth="1"/>
    <col min="14341" max="14341" width="12.44140625" style="40" customWidth="1"/>
    <col min="14342" max="14342" width="12.109375" style="40" customWidth="1"/>
    <col min="14343" max="14343" width="12.88671875" style="40" customWidth="1"/>
    <col min="14344" max="14344" width="11.109375" style="40" customWidth="1"/>
    <col min="14345" max="14345" width="10.5546875" style="40" customWidth="1"/>
    <col min="14346" max="14346" width="12.88671875" style="40" customWidth="1"/>
    <col min="14347" max="14347" width="11" style="40" customWidth="1"/>
    <col min="14348" max="14348" width="15.6640625" style="40" customWidth="1"/>
    <col min="14349" max="14349" width="12.5546875" style="40" customWidth="1"/>
    <col min="14350" max="14350" width="13.44140625" style="40" customWidth="1"/>
    <col min="14351" max="14351" width="12.44140625" style="40" customWidth="1"/>
    <col min="14352" max="14352" width="12.6640625" style="40" customWidth="1"/>
    <col min="14353" max="14353" width="11.44140625" style="40" customWidth="1"/>
    <col min="14354" max="14594" width="9.109375" style="40"/>
    <col min="14595" max="14595" width="12.44140625" style="40" customWidth="1"/>
    <col min="14596" max="14596" width="10.88671875" style="40" customWidth="1"/>
    <col min="14597" max="14597" width="12.44140625" style="40" customWidth="1"/>
    <col min="14598" max="14598" width="12.109375" style="40" customWidth="1"/>
    <col min="14599" max="14599" width="12.88671875" style="40" customWidth="1"/>
    <col min="14600" max="14600" width="11.109375" style="40" customWidth="1"/>
    <col min="14601" max="14601" width="10.5546875" style="40" customWidth="1"/>
    <col min="14602" max="14602" width="12.88671875" style="40" customWidth="1"/>
    <col min="14603" max="14603" width="11" style="40" customWidth="1"/>
    <col min="14604" max="14604" width="15.6640625" style="40" customWidth="1"/>
    <col min="14605" max="14605" width="12.5546875" style="40" customWidth="1"/>
    <col min="14606" max="14606" width="13.44140625" style="40" customWidth="1"/>
    <col min="14607" max="14607" width="12.44140625" style="40" customWidth="1"/>
    <col min="14608" max="14608" width="12.6640625" style="40" customWidth="1"/>
    <col min="14609" max="14609" width="11.44140625" style="40" customWidth="1"/>
    <col min="14610" max="14850" width="9.109375" style="40"/>
    <col min="14851" max="14851" width="12.44140625" style="40" customWidth="1"/>
    <col min="14852" max="14852" width="10.88671875" style="40" customWidth="1"/>
    <col min="14853" max="14853" width="12.44140625" style="40" customWidth="1"/>
    <col min="14854" max="14854" width="12.109375" style="40" customWidth="1"/>
    <col min="14855" max="14855" width="12.88671875" style="40" customWidth="1"/>
    <col min="14856" max="14856" width="11.109375" style="40" customWidth="1"/>
    <col min="14857" max="14857" width="10.5546875" style="40" customWidth="1"/>
    <col min="14858" max="14858" width="12.88671875" style="40" customWidth="1"/>
    <col min="14859" max="14859" width="11" style="40" customWidth="1"/>
    <col min="14860" max="14860" width="15.6640625" style="40" customWidth="1"/>
    <col min="14861" max="14861" width="12.5546875" style="40" customWidth="1"/>
    <col min="14862" max="14862" width="13.44140625" style="40" customWidth="1"/>
    <col min="14863" max="14863" width="12.44140625" style="40" customWidth="1"/>
    <col min="14864" max="14864" width="12.6640625" style="40" customWidth="1"/>
    <col min="14865" max="14865" width="11.44140625" style="40" customWidth="1"/>
    <col min="14866" max="15106" width="9.109375" style="40"/>
    <col min="15107" max="15107" width="12.44140625" style="40" customWidth="1"/>
    <col min="15108" max="15108" width="10.88671875" style="40" customWidth="1"/>
    <col min="15109" max="15109" width="12.44140625" style="40" customWidth="1"/>
    <col min="15110" max="15110" width="12.109375" style="40" customWidth="1"/>
    <col min="15111" max="15111" width="12.88671875" style="40" customWidth="1"/>
    <col min="15112" max="15112" width="11.109375" style="40" customWidth="1"/>
    <col min="15113" max="15113" width="10.5546875" style="40" customWidth="1"/>
    <col min="15114" max="15114" width="12.88671875" style="40" customWidth="1"/>
    <col min="15115" max="15115" width="11" style="40" customWidth="1"/>
    <col min="15116" max="15116" width="15.6640625" style="40" customWidth="1"/>
    <col min="15117" max="15117" width="12.5546875" style="40" customWidth="1"/>
    <col min="15118" max="15118" width="13.44140625" style="40" customWidth="1"/>
    <col min="15119" max="15119" width="12.44140625" style="40" customWidth="1"/>
    <col min="15120" max="15120" width="12.6640625" style="40" customWidth="1"/>
    <col min="15121" max="15121" width="11.44140625" style="40" customWidth="1"/>
    <col min="15122" max="15362" width="9.109375" style="40"/>
    <col min="15363" max="15363" width="12.44140625" style="40" customWidth="1"/>
    <col min="15364" max="15364" width="10.88671875" style="40" customWidth="1"/>
    <col min="15365" max="15365" width="12.44140625" style="40" customWidth="1"/>
    <col min="15366" max="15366" width="12.109375" style="40" customWidth="1"/>
    <col min="15367" max="15367" width="12.88671875" style="40" customWidth="1"/>
    <col min="15368" max="15368" width="11.109375" style="40" customWidth="1"/>
    <col min="15369" max="15369" width="10.5546875" style="40" customWidth="1"/>
    <col min="15370" max="15370" width="12.88671875" style="40" customWidth="1"/>
    <col min="15371" max="15371" width="11" style="40" customWidth="1"/>
    <col min="15372" max="15372" width="15.6640625" style="40" customWidth="1"/>
    <col min="15373" max="15373" width="12.5546875" style="40" customWidth="1"/>
    <col min="15374" max="15374" width="13.44140625" style="40" customWidth="1"/>
    <col min="15375" max="15375" width="12.44140625" style="40" customWidth="1"/>
    <col min="15376" max="15376" width="12.6640625" style="40" customWidth="1"/>
    <col min="15377" max="15377" width="11.44140625" style="40" customWidth="1"/>
    <col min="15378" max="15618" width="9.109375" style="40"/>
    <col min="15619" max="15619" width="12.44140625" style="40" customWidth="1"/>
    <col min="15620" max="15620" width="10.88671875" style="40" customWidth="1"/>
    <col min="15621" max="15621" width="12.44140625" style="40" customWidth="1"/>
    <col min="15622" max="15622" width="12.109375" style="40" customWidth="1"/>
    <col min="15623" max="15623" width="12.88671875" style="40" customWidth="1"/>
    <col min="15624" max="15624" width="11.109375" style="40" customWidth="1"/>
    <col min="15625" max="15625" width="10.5546875" style="40" customWidth="1"/>
    <col min="15626" max="15626" width="12.88671875" style="40" customWidth="1"/>
    <col min="15627" max="15627" width="11" style="40" customWidth="1"/>
    <col min="15628" max="15628" width="15.6640625" style="40" customWidth="1"/>
    <col min="15629" max="15629" width="12.5546875" style="40" customWidth="1"/>
    <col min="15630" max="15630" width="13.44140625" style="40" customWidth="1"/>
    <col min="15631" max="15631" width="12.44140625" style="40" customWidth="1"/>
    <col min="15632" max="15632" width="12.6640625" style="40" customWidth="1"/>
    <col min="15633" max="15633" width="11.44140625" style="40" customWidth="1"/>
    <col min="15634" max="15874" width="9.109375" style="40"/>
    <col min="15875" max="15875" width="12.44140625" style="40" customWidth="1"/>
    <col min="15876" max="15876" width="10.88671875" style="40" customWidth="1"/>
    <col min="15877" max="15877" width="12.44140625" style="40" customWidth="1"/>
    <col min="15878" max="15878" width="12.109375" style="40" customWidth="1"/>
    <col min="15879" max="15879" width="12.88671875" style="40" customWidth="1"/>
    <col min="15880" max="15880" width="11.109375" style="40" customWidth="1"/>
    <col min="15881" max="15881" width="10.5546875" style="40" customWidth="1"/>
    <col min="15882" max="15882" width="12.88671875" style="40" customWidth="1"/>
    <col min="15883" max="15883" width="11" style="40" customWidth="1"/>
    <col min="15884" max="15884" width="15.6640625" style="40" customWidth="1"/>
    <col min="15885" max="15885" width="12.5546875" style="40" customWidth="1"/>
    <col min="15886" max="15886" width="13.44140625" style="40" customWidth="1"/>
    <col min="15887" max="15887" width="12.44140625" style="40" customWidth="1"/>
    <col min="15888" max="15888" width="12.6640625" style="40" customWidth="1"/>
    <col min="15889" max="15889" width="11.44140625" style="40" customWidth="1"/>
    <col min="15890" max="16130" width="9.109375" style="40"/>
    <col min="16131" max="16131" width="12.44140625" style="40" customWidth="1"/>
    <col min="16132" max="16132" width="10.88671875" style="40" customWidth="1"/>
    <col min="16133" max="16133" width="12.44140625" style="40" customWidth="1"/>
    <col min="16134" max="16134" width="12.109375" style="40" customWidth="1"/>
    <col min="16135" max="16135" width="12.88671875" style="40" customWidth="1"/>
    <col min="16136" max="16136" width="11.109375" style="40" customWidth="1"/>
    <col min="16137" max="16137" width="10.5546875" style="40" customWidth="1"/>
    <col min="16138" max="16138" width="12.88671875" style="40" customWidth="1"/>
    <col min="16139" max="16139" width="11" style="40" customWidth="1"/>
    <col min="16140" max="16140" width="15.6640625" style="40" customWidth="1"/>
    <col min="16141" max="16141" width="12.5546875" style="40" customWidth="1"/>
    <col min="16142" max="16142" width="13.44140625" style="40" customWidth="1"/>
    <col min="16143" max="16143" width="12.44140625" style="40" customWidth="1"/>
    <col min="16144" max="16144" width="12.6640625" style="40" customWidth="1"/>
    <col min="16145" max="16145" width="11.44140625" style="40" customWidth="1"/>
    <col min="16146" max="16384" width="9.109375" style="40"/>
  </cols>
  <sheetData>
    <row r="1" spans="1:17" ht="17.399999999999999" x14ac:dyDescent="0.3">
      <c r="Q1" s="59" t="s">
        <v>108</v>
      </c>
    </row>
    <row r="2" spans="1:17" ht="17.399999999999999" x14ac:dyDescent="0.3">
      <c r="Q2" s="59" t="s">
        <v>1</v>
      </c>
    </row>
    <row r="3" spans="1:17" ht="17.399999999999999" x14ac:dyDescent="0.3">
      <c r="Q3" s="59" t="s">
        <v>109</v>
      </c>
    </row>
    <row r="4" spans="1:17" ht="17.399999999999999" x14ac:dyDescent="0.3">
      <c r="Q4" s="59" t="s">
        <v>110</v>
      </c>
    </row>
    <row r="7" spans="1:17" x14ac:dyDescent="0.25">
      <c r="A7" s="51"/>
      <c r="B7" s="60"/>
      <c r="C7" s="60"/>
      <c r="D7" s="60"/>
      <c r="E7" s="60"/>
      <c r="F7" s="60"/>
      <c r="G7" s="60"/>
      <c r="H7" s="60"/>
      <c r="I7" s="60"/>
      <c r="J7" s="60"/>
      <c r="K7" s="60"/>
      <c r="L7" s="60"/>
      <c r="M7" s="60"/>
      <c r="N7" s="60"/>
      <c r="O7" s="60"/>
      <c r="P7" s="60"/>
      <c r="Q7" s="60"/>
    </row>
    <row r="8" spans="1:17" s="63" customFormat="1" ht="52.8" x14ac:dyDescent="0.25">
      <c r="A8" s="61" t="s">
        <v>111</v>
      </c>
      <c r="B8" s="62" t="s">
        <v>112</v>
      </c>
      <c r="C8" s="62" t="s">
        <v>113</v>
      </c>
      <c r="D8" s="62" t="s">
        <v>114</v>
      </c>
      <c r="E8" s="62" t="s">
        <v>115</v>
      </c>
      <c r="F8" s="62" t="s">
        <v>116</v>
      </c>
      <c r="G8" s="62" t="s">
        <v>117</v>
      </c>
      <c r="H8" s="62" t="s">
        <v>118</v>
      </c>
      <c r="I8" s="62" t="s">
        <v>119</v>
      </c>
      <c r="J8" s="62" t="s">
        <v>120</v>
      </c>
      <c r="K8" s="62" t="s">
        <v>121</v>
      </c>
      <c r="L8" s="62" t="s">
        <v>122</v>
      </c>
      <c r="M8" s="62" t="s">
        <v>123</v>
      </c>
      <c r="N8" s="62" t="s">
        <v>124</v>
      </c>
      <c r="O8" s="62" t="s">
        <v>125</v>
      </c>
      <c r="P8" s="62" t="s">
        <v>126</v>
      </c>
      <c r="Q8" s="62" t="s">
        <v>127</v>
      </c>
    </row>
    <row r="9" spans="1:17" x14ac:dyDescent="0.25">
      <c r="A9" s="57" t="s">
        <v>128</v>
      </c>
      <c r="B9" s="64">
        <v>82930</v>
      </c>
      <c r="C9" s="64">
        <v>3219</v>
      </c>
      <c r="D9" s="64">
        <v>59187</v>
      </c>
      <c r="E9" s="64">
        <v>301218</v>
      </c>
      <c r="F9" s="64" t="s">
        <v>78</v>
      </c>
      <c r="G9" s="64">
        <v>6620</v>
      </c>
      <c r="H9" s="64" t="s">
        <v>78</v>
      </c>
      <c r="I9" s="64" t="s">
        <v>78</v>
      </c>
      <c r="J9" s="64" t="s">
        <v>78</v>
      </c>
      <c r="K9" s="64" t="s">
        <v>78</v>
      </c>
      <c r="L9" s="64" t="s">
        <v>78</v>
      </c>
      <c r="M9" s="64" t="s">
        <v>78</v>
      </c>
      <c r="N9" s="64"/>
      <c r="O9" s="64"/>
      <c r="P9" s="64">
        <v>453174</v>
      </c>
      <c r="Q9" s="65"/>
    </row>
    <row r="10" spans="1:17" x14ac:dyDescent="0.25">
      <c r="A10" s="57" t="s">
        <v>129</v>
      </c>
      <c r="B10" s="64">
        <v>82859</v>
      </c>
      <c r="C10" s="64">
        <v>2878</v>
      </c>
      <c r="D10" s="64">
        <v>56265</v>
      </c>
      <c r="E10" s="64">
        <v>307059</v>
      </c>
      <c r="F10" s="64" t="s">
        <v>78</v>
      </c>
      <c r="G10" s="64">
        <v>6641</v>
      </c>
      <c r="H10" s="64" t="s">
        <v>78</v>
      </c>
      <c r="I10" s="64" t="s">
        <v>78</v>
      </c>
      <c r="J10" s="64" t="s">
        <v>78</v>
      </c>
      <c r="K10" s="64" t="s">
        <v>78</v>
      </c>
      <c r="L10" s="64" t="s">
        <v>78</v>
      </c>
      <c r="M10" s="64" t="s">
        <v>78</v>
      </c>
      <c r="N10" s="64"/>
      <c r="O10" s="64"/>
      <c r="P10" s="64">
        <v>455702</v>
      </c>
      <c r="Q10" s="65">
        <f t="shared" ref="Q10:Q49" si="0">(P10-P9)/P9</f>
        <v>5.5784312427456118E-3</v>
      </c>
    </row>
    <row r="11" spans="1:17" x14ac:dyDescent="0.25">
      <c r="A11" s="57" t="s">
        <v>130</v>
      </c>
      <c r="B11" s="64">
        <v>80725</v>
      </c>
      <c r="C11" s="64">
        <v>2656</v>
      </c>
      <c r="D11" s="64">
        <v>56773</v>
      </c>
      <c r="E11" s="64">
        <v>315651</v>
      </c>
      <c r="F11" s="64" t="s">
        <v>78</v>
      </c>
      <c r="G11" s="64">
        <v>6559</v>
      </c>
      <c r="H11" s="64" t="s">
        <v>78</v>
      </c>
      <c r="I11" s="64" t="s">
        <v>78</v>
      </c>
      <c r="J11" s="64" t="s">
        <v>78</v>
      </c>
      <c r="K11" s="64" t="s">
        <v>78</v>
      </c>
      <c r="L11" s="64" t="s">
        <v>78</v>
      </c>
      <c r="M11" s="64" t="s">
        <v>78</v>
      </c>
      <c r="N11" s="64"/>
      <c r="O11" s="64"/>
      <c r="P11" s="64">
        <v>462364</v>
      </c>
      <c r="Q11" s="65">
        <f t="shared" si="0"/>
        <v>1.4619202900140882E-2</v>
      </c>
    </row>
    <row r="12" spans="1:17" x14ac:dyDescent="0.25">
      <c r="A12" s="57" t="s">
        <v>131</v>
      </c>
      <c r="B12" s="64">
        <v>70010</v>
      </c>
      <c r="C12" s="64">
        <v>2349</v>
      </c>
      <c r="D12" s="64">
        <v>48266</v>
      </c>
      <c r="E12" s="64">
        <v>298483</v>
      </c>
      <c r="F12" s="64" t="s">
        <v>78</v>
      </c>
      <c r="G12" s="64">
        <v>6125</v>
      </c>
      <c r="H12" s="64" t="s">
        <v>78</v>
      </c>
      <c r="I12" s="64" t="s">
        <v>78</v>
      </c>
      <c r="J12" s="64" t="s">
        <v>78</v>
      </c>
      <c r="K12" s="64" t="s">
        <v>78</v>
      </c>
      <c r="L12" s="64" t="s">
        <v>78</v>
      </c>
      <c r="M12" s="64" t="s">
        <v>78</v>
      </c>
      <c r="N12" s="64"/>
      <c r="O12" s="64"/>
      <c r="P12" s="64">
        <v>425233</v>
      </c>
      <c r="Q12" s="65">
        <f t="shared" si="0"/>
        <v>-8.0306857800347783E-2</v>
      </c>
    </row>
    <row r="13" spans="1:17" x14ac:dyDescent="0.25">
      <c r="A13" s="57" t="s">
        <v>132</v>
      </c>
      <c r="B13" s="64">
        <v>67330</v>
      </c>
      <c r="C13" s="64">
        <v>2000</v>
      </c>
      <c r="D13" s="64">
        <v>46537</v>
      </c>
      <c r="E13" s="64">
        <v>293623</v>
      </c>
      <c r="F13" s="64" t="s">
        <v>78</v>
      </c>
      <c r="G13" s="64">
        <v>6062</v>
      </c>
      <c r="H13" s="64" t="s">
        <v>78</v>
      </c>
      <c r="I13" s="64" t="s">
        <v>78</v>
      </c>
      <c r="J13" s="64" t="s">
        <v>78</v>
      </c>
      <c r="K13" s="64" t="s">
        <v>78</v>
      </c>
      <c r="L13" s="64" t="s">
        <v>78</v>
      </c>
      <c r="M13" s="64" t="s">
        <v>78</v>
      </c>
      <c r="N13" s="64"/>
      <c r="O13" s="64"/>
      <c r="P13" s="64">
        <v>415552</v>
      </c>
      <c r="Q13" s="65">
        <f t="shared" si="0"/>
        <v>-2.2766342217090396E-2</v>
      </c>
    </row>
    <row r="14" spans="1:17" x14ac:dyDescent="0.25">
      <c r="A14" s="57" t="s">
        <v>133</v>
      </c>
      <c r="B14" s="64">
        <v>65203</v>
      </c>
      <c r="C14" s="64">
        <v>1755</v>
      </c>
      <c r="D14" s="64">
        <v>46728</v>
      </c>
      <c r="E14" s="64">
        <v>288619</v>
      </c>
      <c r="F14" s="64" t="s">
        <v>78</v>
      </c>
      <c r="G14" s="64">
        <v>5501</v>
      </c>
      <c r="H14" s="64" t="s">
        <v>78</v>
      </c>
      <c r="I14" s="64" t="s">
        <v>78</v>
      </c>
      <c r="J14" s="64" t="s">
        <v>78</v>
      </c>
      <c r="K14" s="64" t="s">
        <v>78</v>
      </c>
      <c r="L14" s="64" t="s">
        <v>78</v>
      </c>
      <c r="M14" s="64" t="s">
        <v>78</v>
      </c>
      <c r="N14" s="64"/>
      <c r="O14" s="64"/>
      <c r="P14" s="64">
        <v>407806</v>
      </c>
      <c r="Q14" s="65">
        <f t="shared" si="0"/>
        <v>-1.8640266440782382E-2</v>
      </c>
    </row>
    <row r="15" spans="1:17" x14ac:dyDescent="0.25">
      <c r="A15" s="57" t="s">
        <v>134</v>
      </c>
      <c r="B15" s="64">
        <v>65849</v>
      </c>
      <c r="C15" s="64">
        <v>1634</v>
      </c>
      <c r="D15" s="64">
        <v>48349</v>
      </c>
      <c r="E15" s="64">
        <v>293188</v>
      </c>
      <c r="F15" s="64" t="s">
        <v>78</v>
      </c>
      <c r="G15" s="64">
        <v>5333</v>
      </c>
      <c r="H15" s="64" t="s">
        <v>78</v>
      </c>
      <c r="I15" s="64" t="s">
        <v>78</v>
      </c>
      <c r="J15" s="64" t="s">
        <v>78</v>
      </c>
      <c r="K15" s="64" t="s">
        <v>78</v>
      </c>
      <c r="L15" s="64" t="s">
        <v>78</v>
      </c>
      <c r="M15" s="64" t="s">
        <v>78</v>
      </c>
      <c r="N15" s="64"/>
      <c r="O15" s="64"/>
      <c r="P15" s="64">
        <v>414353</v>
      </c>
      <c r="Q15" s="65">
        <f t="shared" si="0"/>
        <v>1.6054202243223493E-2</v>
      </c>
    </row>
    <row r="16" spans="1:17" x14ac:dyDescent="0.25">
      <c r="A16" s="57" t="s">
        <v>135</v>
      </c>
      <c r="B16" s="64">
        <v>69193</v>
      </c>
      <c r="C16" s="64">
        <v>1554</v>
      </c>
      <c r="D16" s="64">
        <v>51959</v>
      </c>
      <c r="E16" s="64">
        <v>313909</v>
      </c>
      <c r="F16" s="64" t="s">
        <v>78</v>
      </c>
      <c r="G16" s="64">
        <v>5315</v>
      </c>
      <c r="H16" s="64" t="s">
        <v>78</v>
      </c>
      <c r="I16" s="64" t="s">
        <v>78</v>
      </c>
      <c r="J16" s="64" t="s">
        <v>78</v>
      </c>
      <c r="K16" s="64" t="s">
        <v>78</v>
      </c>
      <c r="L16" s="64" t="s">
        <v>78</v>
      </c>
      <c r="M16" s="64" t="s">
        <v>78</v>
      </c>
      <c r="N16" s="64"/>
      <c r="O16" s="64"/>
      <c r="P16" s="64">
        <v>441930</v>
      </c>
      <c r="Q16" s="65">
        <f t="shared" si="0"/>
        <v>6.6554363067239775E-2</v>
      </c>
    </row>
    <row r="17" spans="1:19" x14ac:dyDescent="0.25">
      <c r="A17" s="57" t="s">
        <v>136</v>
      </c>
      <c r="B17" s="64">
        <v>72295</v>
      </c>
      <c r="C17" s="64">
        <v>1462</v>
      </c>
      <c r="D17" s="64">
        <v>54924</v>
      </c>
      <c r="E17" s="64">
        <v>317983</v>
      </c>
      <c r="F17" s="64" t="s">
        <v>78</v>
      </c>
      <c r="G17" s="64">
        <v>5361</v>
      </c>
      <c r="H17" s="64" t="s">
        <v>78</v>
      </c>
      <c r="I17" s="64" t="s">
        <v>78</v>
      </c>
      <c r="J17" s="64" t="s">
        <v>78</v>
      </c>
      <c r="K17" s="64" t="s">
        <v>78</v>
      </c>
      <c r="L17" s="64" t="s">
        <v>78</v>
      </c>
      <c r="M17" s="64" t="s">
        <v>78</v>
      </c>
      <c r="N17" s="64"/>
      <c r="O17" s="64"/>
      <c r="P17" s="64">
        <v>452025</v>
      </c>
      <c r="Q17" s="65">
        <f t="shared" si="0"/>
        <v>2.2842984183015409E-2</v>
      </c>
    </row>
    <row r="18" spans="1:19" x14ac:dyDescent="0.25">
      <c r="A18" s="57" t="s">
        <v>137</v>
      </c>
      <c r="B18" s="64">
        <v>76308</v>
      </c>
      <c r="C18" s="64">
        <v>1394</v>
      </c>
      <c r="D18" s="64">
        <v>58258</v>
      </c>
      <c r="E18" s="64">
        <v>323778</v>
      </c>
      <c r="F18" s="64" t="s">
        <v>78</v>
      </c>
      <c r="G18" s="64">
        <v>5563</v>
      </c>
      <c r="H18" s="64">
        <v>9482</v>
      </c>
      <c r="I18" s="64">
        <v>6543</v>
      </c>
      <c r="J18" s="64" t="s">
        <v>78</v>
      </c>
      <c r="K18" s="64">
        <v>413</v>
      </c>
      <c r="L18" s="64" t="s">
        <v>78</v>
      </c>
      <c r="M18" s="64" t="s">
        <v>78</v>
      </c>
      <c r="N18" s="64"/>
      <c r="O18" s="64"/>
      <c r="P18" s="64">
        <v>481739</v>
      </c>
      <c r="Q18" s="65">
        <f t="shared" si="0"/>
        <v>6.5735302250981689E-2</v>
      </c>
      <c r="R18" s="66"/>
    </row>
    <row r="19" spans="1:19" x14ac:dyDescent="0.25">
      <c r="A19" s="57" t="s">
        <v>138</v>
      </c>
      <c r="B19" s="64">
        <v>80044</v>
      </c>
      <c r="C19" s="64">
        <v>1304</v>
      </c>
      <c r="D19" s="64">
        <v>62419</v>
      </c>
      <c r="E19" s="64">
        <v>352321</v>
      </c>
      <c r="F19" s="64" t="s">
        <v>78</v>
      </c>
      <c r="G19" s="64">
        <v>6009</v>
      </c>
      <c r="H19" s="64">
        <v>20277</v>
      </c>
      <c r="I19" s="64">
        <v>19615</v>
      </c>
      <c r="J19" s="64">
        <v>19064</v>
      </c>
      <c r="K19" s="64">
        <v>561</v>
      </c>
      <c r="L19" s="64" t="s">
        <v>78</v>
      </c>
      <c r="M19" s="64" t="s">
        <v>78</v>
      </c>
      <c r="N19" s="64"/>
      <c r="O19" s="64"/>
      <c r="P19" s="64">
        <v>561614</v>
      </c>
      <c r="Q19" s="65">
        <f t="shared" si="0"/>
        <v>0.165805550308362</v>
      </c>
    </row>
    <row r="20" spans="1:19" x14ac:dyDescent="0.25">
      <c r="A20" s="57" t="s">
        <v>139</v>
      </c>
      <c r="B20" s="64">
        <v>80266</v>
      </c>
      <c r="C20" s="64">
        <v>1220</v>
      </c>
      <c r="D20" s="64">
        <v>64875</v>
      </c>
      <c r="E20" s="64">
        <v>387882</v>
      </c>
      <c r="F20" s="64" t="s">
        <v>78</v>
      </c>
      <c r="G20" s="64">
        <v>5176</v>
      </c>
      <c r="H20" s="64">
        <v>28563</v>
      </c>
      <c r="I20" s="64">
        <v>36429</v>
      </c>
      <c r="J20" s="64">
        <v>33929</v>
      </c>
      <c r="K20" s="64">
        <v>1011</v>
      </c>
      <c r="L20" s="64" t="s">
        <v>78</v>
      </c>
      <c r="M20" s="64" t="s">
        <v>78</v>
      </c>
      <c r="N20" s="64"/>
      <c r="O20" s="64"/>
      <c r="P20" s="64">
        <v>639351</v>
      </c>
      <c r="Q20" s="65">
        <f t="shared" si="0"/>
        <v>0.13841713347601733</v>
      </c>
    </row>
    <row r="21" spans="1:19" x14ac:dyDescent="0.25">
      <c r="A21" s="57" t="s">
        <v>140</v>
      </c>
      <c r="B21" s="64">
        <v>81466</v>
      </c>
      <c r="C21" s="64">
        <v>1116</v>
      </c>
      <c r="D21" s="64">
        <v>71397</v>
      </c>
      <c r="E21" s="64">
        <v>451983</v>
      </c>
      <c r="F21" s="64" t="s">
        <v>78</v>
      </c>
      <c r="G21" s="64">
        <v>4296</v>
      </c>
      <c r="H21" s="64">
        <v>37200</v>
      </c>
      <c r="I21" s="64">
        <v>61210</v>
      </c>
      <c r="J21" s="64">
        <v>42949</v>
      </c>
      <c r="K21" s="64">
        <v>1675</v>
      </c>
      <c r="L21" s="64" t="s">
        <v>78</v>
      </c>
      <c r="M21" s="64" t="s">
        <v>78</v>
      </c>
      <c r="N21" s="64"/>
      <c r="O21" s="64"/>
      <c r="P21" s="64">
        <v>753292</v>
      </c>
      <c r="Q21" s="65">
        <f t="shared" si="0"/>
        <v>0.17821353215995595</v>
      </c>
      <c r="S21" s="66"/>
    </row>
    <row r="22" spans="1:19" x14ac:dyDescent="0.25">
      <c r="A22" s="57" t="s">
        <v>141</v>
      </c>
      <c r="B22" s="64">
        <v>83337</v>
      </c>
      <c r="C22" s="64">
        <v>1064</v>
      </c>
      <c r="D22" s="64">
        <v>79282</v>
      </c>
      <c r="E22" s="64">
        <v>513023</v>
      </c>
      <c r="F22" s="64" t="s">
        <v>78</v>
      </c>
      <c r="G22" s="64">
        <v>4139</v>
      </c>
      <c r="H22" s="64">
        <v>43330</v>
      </c>
      <c r="I22" s="64">
        <v>94922</v>
      </c>
      <c r="J22" s="64">
        <v>56871</v>
      </c>
      <c r="K22" s="64">
        <v>1955</v>
      </c>
      <c r="L22" s="64" t="s">
        <v>78</v>
      </c>
      <c r="M22" s="64" t="s">
        <v>78</v>
      </c>
      <c r="N22" s="64"/>
      <c r="O22" s="64"/>
      <c r="P22" s="64">
        <v>877923</v>
      </c>
      <c r="Q22" s="65">
        <f t="shared" si="0"/>
        <v>0.1654484582339916</v>
      </c>
    </row>
    <row r="23" spans="1:19" x14ac:dyDescent="0.25">
      <c r="A23" s="57" t="s">
        <v>142</v>
      </c>
      <c r="B23" s="64">
        <v>85702</v>
      </c>
      <c r="C23" s="64">
        <v>1003</v>
      </c>
      <c r="D23" s="64">
        <v>87664</v>
      </c>
      <c r="E23" s="64">
        <v>562661</v>
      </c>
      <c r="F23" s="64" t="s">
        <v>78</v>
      </c>
      <c r="G23" s="64">
        <v>4133</v>
      </c>
      <c r="H23" s="64">
        <v>45629</v>
      </c>
      <c r="I23" s="64">
        <v>132348</v>
      </c>
      <c r="J23" s="64">
        <v>71120</v>
      </c>
      <c r="K23" s="64">
        <v>2437</v>
      </c>
      <c r="L23" s="64" t="s">
        <v>78</v>
      </c>
      <c r="M23" s="64" t="s">
        <v>78</v>
      </c>
      <c r="N23" s="64"/>
      <c r="O23" s="64"/>
      <c r="P23" s="64">
        <v>992697</v>
      </c>
      <c r="Q23" s="65">
        <f t="shared" si="0"/>
        <v>0.13073356091593455</v>
      </c>
    </row>
    <row r="24" spans="1:19" x14ac:dyDescent="0.25">
      <c r="A24" s="57" t="s">
        <v>143</v>
      </c>
      <c r="B24" s="64">
        <v>86111</v>
      </c>
      <c r="C24" s="64">
        <v>929</v>
      </c>
      <c r="D24" s="64">
        <v>90889</v>
      </c>
      <c r="E24" s="64">
        <v>581397</v>
      </c>
      <c r="F24" s="64" t="s">
        <v>78</v>
      </c>
      <c r="G24" s="64">
        <v>4100</v>
      </c>
      <c r="H24" s="64">
        <v>46970</v>
      </c>
      <c r="I24" s="64">
        <v>162417</v>
      </c>
      <c r="J24" s="64">
        <v>83460</v>
      </c>
      <c r="K24" s="64">
        <v>2330</v>
      </c>
      <c r="L24" s="64" t="s">
        <v>78</v>
      </c>
      <c r="M24" s="64" t="s">
        <v>78</v>
      </c>
      <c r="N24" s="64"/>
      <c r="O24" s="64"/>
      <c r="P24" s="64">
        <v>1058603</v>
      </c>
      <c r="Q24" s="65">
        <f t="shared" si="0"/>
        <v>6.6390852395040986E-2</v>
      </c>
    </row>
    <row r="25" spans="1:19" x14ac:dyDescent="0.25">
      <c r="A25" s="57" t="s">
        <v>144</v>
      </c>
      <c r="B25" s="64">
        <v>127514</v>
      </c>
      <c r="C25" s="64">
        <v>2716</v>
      </c>
      <c r="D25" s="64">
        <v>155215</v>
      </c>
      <c r="E25" s="64">
        <v>533300</v>
      </c>
      <c r="F25" s="64" t="s">
        <v>78</v>
      </c>
      <c r="G25" s="64">
        <v>3808</v>
      </c>
      <c r="H25" s="64">
        <v>48115</v>
      </c>
      <c r="I25" s="64">
        <v>216888</v>
      </c>
      <c r="J25" s="64">
        <v>48373</v>
      </c>
      <c r="K25" s="64">
        <v>2857</v>
      </c>
      <c r="L25" s="64" t="s">
        <v>78</v>
      </c>
      <c r="M25" s="64" t="s">
        <v>78</v>
      </c>
      <c r="N25" s="64"/>
      <c r="O25" s="64"/>
      <c r="P25" s="64">
        <v>1138786</v>
      </c>
      <c r="Q25" s="65">
        <f t="shared" si="0"/>
        <v>7.5744164715195406E-2</v>
      </c>
    </row>
    <row r="26" spans="1:19" x14ac:dyDescent="0.25">
      <c r="A26" s="57" t="s">
        <v>145</v>
      </c>
      <c r="B26" s="64">
        <v>131496</v>
      </c>
      <c r="C26" s="64">
        <v>2710</v>
      </c>
      <c r="D26" s="64">
        <v>171204</v>
      </c>
      <c r="E26" s="64">
        <v>496501</v>
      </c>
      <c r="F26" s="64" t="s">
        <v>78</v>
      </c>
      <c r="G26" s="64">
        <v>3696</v>
      </c>
      <c r="H26" s="64">
        <v>52466</v>
      </c>
      <c r="I26" s="64">
        <v>261525</v>
      </c>
      <c r="J26" s="64">
        <v>53072</v>
      </c>
      <c r="K26" s="64">
        <v>3919</v>
      </c>
      <c r="L26" s="64" t="s">
        <v>78</v>
      </c>
      <c r="M26" s="64" t="s">
        <v>78</v>
      </c>
      <c r="N26" s="64"/>
      <c r="O26" s="64"/>
      <c r="P26" s="64">
        <v>1176589</v>
      </c>
      <c r="Q26" s="65">
        <f t="shared" si="0"/>
        <v>3.3195877012889168E-2</v>
      </c>
    </row>
    <row r="27" spans="1:19" x14ac:dyDescent="0.25">
      <c r="A27" s="57" t="s">
        <v>146</v>
      </c>
      <c r="B27" s="64">
        <v>132173</v>
      </c>
      <c r="C27" s="64">
        <v>2593</v>
      </c>
      <c r="D27" s="64">
        <v>176160</v>
      </c>
      <c r="E27" s="64">
        <v>462881</v>
      </c>
      <c r="F27" s="64" t="s">
        <v>78</v>
      </c>
      <c r="G27" s="64">
        <v>3747</v>
      </c>
      <c r="H27" s="64">
        <v>55838</v>
      </c>
      <c r="I27" s="64">
        <v>295882</v>
      </c>
      <c r="J27" s="64">
        <v>58036</v>
      </c>
      <c r="K27" s="64">
        <v>4823</v>
      </c>
      <c r="L27" s="64" t="s">
        <v>78</v>
      </c>
      <c r="M27" s="64" t="s">
        <v>78</v>
      </c>
      <c r="N27" s="64"/>
      <c r="O27" s="64"/>
      <c r="P27" s="64">
        <v>1192133</v>
      </c>
      <c r="Q27" s="65">
        <f t="shared" si="0"/>
        <v>1.3211070305773724E-2</v>
      </c>
    </row>
    <row r="28" spans="1:19" x14ac:dyDescent="0.25">
      <c r="A28" s="57" t="s">
        <v>147</v>
      </c>
      <c r="B28" s="64">
        <v>131332</v>
      </c>
      <c r="C28" s="64">
        <v>2531</v>
      </c>
      <c r="D28" s="64">
        <v>180461</v>
      </c>
      <c r="E28" s="64">
        <v>414853</v>
      </c>
      <c r="F28" s="64" t="s">
        <v>78</v>
      </c>
      <c r="G28" s="64">
        <v>3905</v>
      </c>
      <c r="H28" s="64">
        <v>58899</v>
      </c>
      <c r="I28" s="64">
        <v>337849</v>
      </c>
      <c r="J28" s="64">
        <v>61032</v>
      </c>
      <c r="K28" s="64">
        <v>6311</v>
      </c>
      <c r="L28" s="64" t="s">
        <v>78</v>
      </c>
      <c r="M28" s="64" t="s">
        <v>78</v>
      </c>
      <c r="N28" s="64"/>
      <c r="O28" s="64"/>
      <c r="P28" s="64">
        <v>1197173</v>
      </c>
      <c r="Q28" s="65">
        <f t="shared" si="0"/>
        <v>4.2277162028062304E-3</v>
      </c>
    </row>
    <row r="29" spans="1:19" x14ac:dyDescent="0.25">
      <c r="A29" s="57" t="s">
        <v>148</v>
      </c>
      <c r="B29" s="64">
        <v>152582</v>
      </c>
      <c r="C29" s="64">
        <v>2497</v>
      </c>
      <c r="D29" s="64">
        <v>199523</v>
      </c>
      <c r="E29" s="64">
        <v>344621</v>
      </c>
      <c r="F29" s="64" t="s">
        <v>78</v>
      </c>
      <c r="G29" s="64">
        <v>3941</v>
      </c>
      <c r="H29" s="64">
        <v>60896</v>
      </c>
      <c r="I29" s="64">
        <v>371986</v>
      </c>
      <c r="J29" s="64">
        <v>32737</v>
      </c>
      <c r="K29" s="64">
        <v>8036</v>
      </c>
      <c r="L29" s="64" t="s">
        <v>78</v>
      </c>
      <c r="M29" s="64" t="s">
        <v>78</v>
      </c>
      <c r="N29" s="64"/>
      <c r="O29" s="64"/>
      <c r="P29" s="64">
        <v>1176819</v>
      </c>
      <c r="Q29" s="65">
        <f t="shared" si="0"/>
        <v>-1.7001719885095971E-2</v>
      </c>
    </row>
    <row r="30" spans="1:19" x14ac:dyDescent="0.25">
      <c r="A30" s="57" t="s">
        <v>149</v>
      </c>
      <c r="B30" s="64">
        <v>154222</v>
      </c>
      <c r="C30" s="64">
        <v>2428</v>
      </c>
      <c r="D30" s="64">
        <v>205205</v>
      </c>
      <c r="E30" s="64">
        <v>330113</v>
      </c>
      <c r="F30" s="64" t="s">
        <v>78</v>
      </c>
      <c r="G30" s="64">
        <v>4063</v>
      </c>
      <c r="H30" s="64">
        <v>60918</v>
      </c>
      <c r="I30" s="64">
        <v>421158</v>
      </c>
      <c r="J30" s="64">
        <v>33302</v>
      </c>
      <c r="K30" s="64">
        <v>9857</v>
      </c>
      <c r="L30" s="64" t="s">
        <v>78</v>
      </c>
      <c r="M30" s="64" t="s">
        <v>78</v>
      </c>
      <c r="N30" s="64"/>
      <c r="O30" s="64"/>
      <c r="P30" s="64">
        <v>1221266</v>
      </c>
      <c r="Q30" s="65">
        <f t="shared" si="0"/>
        <v>3.7768764780310313E-2</v>
      </c>
    </row>
    <row r="31" spans="1:19" x14ac:dyDescent="0.25">
      <c r="A31" s="57" t="s">
        <v>150</v>
      </c>
      <c r="B31" s="64">
        <v>154284</v>
      </c>
      <c r="C31" s="64">
        <v>2357</v>
      </c>
      <c r="D31" s="64">
        <v>212798</v>
      </c>
      <c r="E31" s="64">
        <v>450472</v>
      </c>
      <c r="F31" s="64" t="s">
        <v>78</v>
      </c>
      <c r="G31" s="64">
        <v>4195</v>
      </c>
      <c r="H31" s="64">
        <v>57318</v>
      </c>
      <c r="I31" s="64">
        <v>424436</v>
      </c>
      <c r="J31" s="64">
        <v>36053</v>
      </c>
      <c r="K31" s="64">
        <v>12680</v>
      </c>
      <c r="L31" s="64" t="s">
        <v>78</v>
      </c>
      <c r="M31" s="64" t="s">
        <v>78</v>
      </c>
      <c r="N31" s="64"/>
      <c r="O31" s="64"/>
      <c r="P31" s="64">
        <v>1354593</v>
      </c>
      <c r="Q31" s="65">
        <f t="shared" si="0"/>
        <v>0.10917113880186625</v>
      </c>
    </row>
    <row r="32" spans="1:19" x14ac:dyDescent="0.25">
      <c r="A32" s="57" t="s">
        <v>151</v>
      </c>
      <c r="B32" s="64">
        <v>153282</v>
      </c>
      <c r="C32" s="64">
        <v>2334</v>
      </c>
      <c r="D32" s="64">
        <v>221813</v>
      </c>
      <c r="E32" s="64">
        <v>456148</v>
      </c>
      <c r="F32" s="64" t="s">
        <v>78</v>
      </c>
      <c r="G32" s="64">
        <v>4737</v>
      </c>
      <c r="H32" s="64">
        <v>53009</v>
      </c>
      <c r="I32" s="64">
        <v>444299</v>
      </c>
      <c r="J32" s="64">
        <v>39799</v>
      </c>
      <c r="K32" s="64">
        <v>14523</v>
      </c>
      <c r="L32" s="64">
        <v>84</v>
      </c>
      <c r="M32" s="64" t="s">
        <v>78</v>
      </c>
      <c r="N32" s="64"/>
      <c r="O32" s="64"/>
      <c r="P32" s="64">
        <v>1390028</v>
      </c>
      <c r="Q32" s="65">
        <f t="shared" si="0"/>
        <v>2.615914891041073E-2</v>
      </c>
    </row>
    <row r="33" spans="1:19" x14ac:dyDescent="0.25">
      <c r="A33" s="57" t="s">
        <v>152</v>
      </c>
      <c r="B33" s="64">
        <v>151672</v>
      </c>
      <c r="C33" s="64">
        <v>2226</v>
      </c>
      <c r="D33" s="64">
        <v>228159</v>
      </c>
      <c r="E33" s="64">
        <v>478641</v>
      </c>
      <c r="F33" s="64" t="s">
        <v>78</v>
      </c>
      <c r="G33" s="64">
        <v>4881</v>
      </c>
      <c r="H33" s="64">
        <v>51111</v>
      </c>
      <c r="I33" s="64">
        <v>474557</v>
      </c>
      <c r="J33" s="64">
        <v>41030</v>
      </c>
      <c r="K33" s="64">
        <v>14805</v>
      </c>
      <c r="L33" s="64">
        <v>201</v>
      </c>
      <c r="M33" s="64" t="s">
        <v>78</v>
      </c>
      <c r="N33" s="64"/>
      <c r="O33" s="64"/>
      <c r="P33" s="64">
        <v>1447283</v>
      </c>
      <c r="Q33" s="65">
        <f t="shared" si="0"/>
        <v>4.1189817759066723E-2</v>
      </c>
    </row>
    <row r="34" spans="1:19" x14ac:dyDescent="0.25">
      <c r="A34" s="57" t="s">
        <v>153</v>
      </c>
      <c r="B34" s="64">
        <v>151478</v>
      </c>
      <c r="C34" s="64">
        <v>2177</v>
      </c>
      <c r="D34" s="64">
        <v>238810</v>
      </c>
      <c r="E34" s="64">
        <v>485856</v>
      </c>
      <c r="F34" s="64" t="s">
        <v>78</v>
      </c>
      <c r="G34" s="64">
        <v>4882</v>
      </c>
      <c r="H34" s="64">
        <v>53768</v>
      </c>
      <c r="I34" s="64">
        <v>517251</v>
      </c>
      <c r="J34" s="64">
        <v>42413</v>
      </c>
      <c r="K34" s="64">
        <v>15528</v>
      </c>
      <c r="L34" s="64">
        <v>197</v>
      </c>
      <c r="M34" s="64" t="s">
        <v>78</v>
      </c>
      <c r="N34" s="64"/>
      <c r="O34" s="64"/>
      <c r="P34" s="64">
        <v>1512360</v>
      </c>
      <c r="Q34" s="65">
        <f t="shared" si="0"/>
        <v>4.4964944658370198E-2</v>
      </c>
    </row>
    <row r="35" spans="1:19" x14ac:dyDescent="0.25">
      <c r="A35" s="57" t="s">
        <v>154</v>
      </c>
      <c r="B35" s="64">
        <v>151512</v>
      </c>
      <c r="C35" s="64">
        <v>2130</v>
      </c>
      <c r="D35" s="64">
        <v>249921</v>
      </c>
      <c r="E35" s="64">
        <v>468711</v>
      </c>
      <c r="F35" s="64" t="s">
        <v>78</v>
      </c>
      <c r="G35" s="64">
        <v>5366</v>
      </c>
      <c r="H35" s="64">
        <v>57190</v>
      </c>
      <c r="I35" s="64">
        <v>567060</v>
      </c>
      <c r="J35" s="64">
        <v>44130</v>
      </c>
      <c r="K35" s="64">
        <v>17496</v>
      </c>
      <c r="L35" s="64">
        <v>235</v>
      </c>
      <c r="M35" s="64" t="s">
        <v>78</v>
      </c>
      <c r="N35" s="64"/>
      <c r="O35" s="64"/>
      <c r="P35" s="64">
        <v>1563751</v>
      </c>
      <c r="Q35" s="65">
        <f t="shared" si="0"/>
        <v>3.3980665978999708E-2</v>
      </c>
    </row>
    <row r="36" spans="1:19" x14ac:dyDescent="0.25">
      <c r="A36" s="57" t="s">
        <v>155</v>
      </c>
      <c r="B36" s="64">
        <v>149961</v>
      </c>
      <c r="C36" s="64">
        <v>2084</v>
      </c>
      <c r="D36" s="64">
        <v>257344</v>
      </c>
      <c r="E36" s="64">
        <v>446108</v>
      </c>
      <c r="F36" s="64">
        <v>22554</v>
      </c>
      <c r="G36" s="64">
        <v>5511</v>
      </c>
      <c r="H36" s="64">
        <v>58518</v>
      </c>
      <c r="I36" s="64">
        <v>588417</v>
      </c>
      <c r="J36" s="64">
        <v>52895</v>
      </c>
      <c r="K36" s="64">
        <v>18980</v>
      </c>
      <c r="L36" s="64">
        <v>273</v>
      </c>
      <c r="M36" s="64">
        <v>41812</v>
      </c>
      <c r="N36" s="64"/>
      <c r="O36" s="64"/>
      <c r="P36" s="64">
        <v>1644457</v>
      </c>
      <c r="Q36" s="65">
        <f t="shared" si="0"/>
        <v>5.1610518554424584E-2</v>
      </c>
    </row>
    <row r="37" spans="1:19" x14ac:dyDescent="0.25">
      <c r="A37" s="57" t="s">
        <v>156</v>
      </c>
      <c r="B37" s="64">
        <v>147813</v>
      </c>
      <c r="C37" s="64">
        <v>1988</v>
      </c>
      <c r="D37" s="64">
        <v>261594</v>
      </c>
      <c r="E37" s="64">
        <v>410325</v>
      </c>
      <c r="F37" s="64">
        <v>40728</v>
      </c>
      <c r="G37" s="64">
        <v>5599</v>
      </c>
      <c r="H37" s="64">
        <v>60016</v>
      </c>
      <c r="I37" s="64">
        <v>622292</v>
      </c>
      <c r="J37" s="64">
        <v>56612</v>
      </c>
      <c r="K37" s="64">
        <v>20731</v>
      </c>
      <c r="L37" s="64">
        <v>321</v>
      </c>
      <c r="M37" s="64">
        <v>54009</v>
      </c>
      <c r="N37" s="64"/>
      <c r="O37" s="64"/>
      <c r="P37" s="64">
        <v>1682028</v>
      </c>
      <c r="Q37" s="65">
        <f t="shared" si="0"/>
        <v>2.2847055289375154E-2</v>
      </c>
      <c r="S37" s="66"/>
    </row>
    <row r="38" spans="1:19" x14ac:dyDescent="0.25">
      <c r="A38" s="57" t="s">
        <v>157</v>
      </c>
      <c r="B38" s="64">
        <v>145898</v>
      </c>
      <c r="C38" s="64">
        <v>1923</v>
      </c>
      <c r="D38" s="64">
        <v>267843</v>
      </c>
      <c r="E38" s="64">
        <f>451186-47621</f>
        <v>403565</v>
      </c>
      <c r="F38" s="64">
        <v>47621</v>
      </c>
      <c r="G38" s="64">
        <v>5746</v>
      </c>
      <c r="H38" s="64">
        <v>59628</v>
      </c>
      <c r="I38" s="64">
        <v>655311</v>
      </c>
      <c r="J38" s="64">
        <v>59428</v>
      </c>
      <c r="K38" s="64">
        <v>21626</v>
      </c>
      <c r="L38" s="64">
        <v>427</v>
      </c>
      <c r="M38" s="64">
        <v>57396</v>
      </c>
      <c r="N38" s="64"/>
      <c r="O38" s="64"/>
      <c r="P38" s="64">
        <v>1726412</v>
      </c>
      <c r="Q38" s="65">
        <f t="shared" si="0"/>
        <v>2.6387194505680049E-2</v>
      </c>
    </row>
    <row r="39" spans="1:19" x14ac:dyDescent="0.25">
      <c r="A39" s="57" t="s">
        <v>158</v>
      </c>
      <c r="B39" s="64">
        <v>143144</v>
      </c>
      <c r="C39" s="64">
        <v>1946</v>
      </c>
      <c r="D39" s="64">
        <v>275497</v>
      </c>
      <c r="E39" s="64">
        <v>426822</v>
      </c>
      <c r="F39" s="64">
        <v>61809</v>
      </c>
      <c r="G39" s="64">
        <v>5364</v>
      </c>
      <c r="H39" s="64">
        <v>58435</v>
      </c>
      <c r="I39" s="64">
        <v>706667</v>
      </c>
      <c r="J39" s="64">
        <v>64138</v>
      </c>
      <c r="K39" s="64">
        <v>21389</v>
      </c>
      <c r="L39" s="64">
        <v>530</v>
      </c>
      <c r="M39" s="64">
        <v>55722</v>
      </c>
      <c r="N39" s="64"/>
      <c r="O39" s="64"/>
      <c r="P39" s="64">
        <v>1821463</v>
      </c>
      <c r="Q39" s="65">
        <f t="shared" si="0"/>
        <v>5.5056962069309066E-2</v>
      </c>
    </row>
    <row r="40" spans="1:19" x14ac:dyDescent="0.25">
      <c r="A40" s="57" t="s">
        <v>159</v>
      </c>
      <c r="B40" s="64">
        <v>142130</v>
      </c>
      <c r="C40" s="64">
        <v>1944</v>
      </c>
      <c r="D40" s="64">
        <v>286747</v>
      </c>
      <c r="E40" s="64">
        <v>442778</v>
      </c>
      <c r="F40" s="64">
        <v>77386</v>
      </c>
      <c r="G40" s="64">
        <v>5022</v>
      </c>
      <c r="H40" s="64">
        <v>57296</v>
      </c>
      <c r="I40" s="64">
        <v>759465</v>
      </c>
      <c r="J40" s="64">
        <v>69610</v>
      </c>
      <c r="K40" s="64">
        <v>20128</v>
      </c>
      <c r="L40" s="64">
        <v>624</v>
      </c>
      <c r="M40" s="64">
        <v>51591</v>
      </c>
      <c r="N40" s="64"/>
      <c r="O40" s="64"/>
      <c r="P40" s="64">
        <v>1914721</v>
      </c>
      <c r="Q40" s="65">
        <f t="shared" si="0"/>
        <v>5.1199502817240866E-2</v>
      </c>
    </row>
    <row r="41" spans="1:19" x14ac:dyDescent="0.25">
      <c r="A41" s="57" t="s">
        <v>160</v>
      </c>
      <c r="B41" s="64">
        <v>143563</v>
      </c>
      <c r="C41" s="64">
        <v>1992</v>
      </c>
      <c r="D41" s="64">
        <v>299123</v>
      </c>
      <c r="E41" s="64">
        <v>452172</v>
      </c>
      <c r="F41" s="64">
        <v>87647</v>
      </c>
      <c r="G41" s="64">
        <v>4848</v>
      </c>
      <c r="H41" s="64">
        <v>58031</v>
      </c>
      <c r="I41" s="64">
        <v>789179</v>
      </c>
      <c r="J41" s="64">
        <v>74600</v>
      </c>
      <c r="K41" s="64">
        <v>18979</v>
      </c>
      <c r="L41" s="64">
        <v>693</v>
      </c>
      <c r="M41" s="64">
        <v>53188</v>
      </c>
      <c r="N41" s="64"/>
      <c r="O41" s="64"/>
      <c r="P41" s="64">
        <v>1984015</v>
      </c>
      <c r="Q41" s="65">
        <f t="shared" si="0"/>
        <v>3.6190129005740264E-2</v>
      </c>
    </row>
    <row r="42" spans="1:19" x14ac:dyDescent="0.25">
      <c r="A42" s="57" t="s">
        <v>161</v>
      </c>
      <c r="B42" s="64">
        <v>143191</v>
      </c>
      <c r="C42" s="64">
        <v>1992</v>
      </c>
      <c r="D42" s="64">
        <v>305786</v>
      </c>
      <c r="E42" s="64">
        <v>439595</v>
      </c>
      <c r="F42" s="64">
        <v>88280</v>
      </c>
      <c r="G42" s="64">
        <v>4464</v>
      </c>
      <c r="H42" s="64">
        <v>60227</v>
      </c>
      <c r="I42" s="64">
        <v>815971</v>
      </c>
      <c r="J42" s="64">
        <v>81060</v>
      </c>
      <c r="K42" s="64">
        <v>18051</v>
      </c>
      <c r="L42" s="64">
        <v>685</v>
      </c>
      <c r="M42" s="64">
        <v>53001</v>
      </c>
      <c r="N42" s="64"/>
      <c r="O42" s="64"/>
      <c r="P42" s="64">
        <v>2012303</v>
      </c>
      <c r="Q42" s="65">
        <f t="shared" si="0"/>
        <v>1.4257956719077225E-2</v>
      </c>
    </row>
    <row r="43" spans="1:19" x14ac:dyDescent="0.25">
      <c r="A43" s="57" t="s">
        <v>162</v>
      </c>
      <c r="B43" s="64">
        <v>143508</v>
      </c>
      <c r="C43" s="64">
        <v>1964</v>
      </c>
      <c r="D43" s="64">
        <v>311154</v>
      </c>
      <c r="E43" s="64">
        <v>419874</v>
      </c>
      <c r="F43" s="64">
        <v>82610</v>
      </c>
      <c r="G43" s="64">
        <v>4413</v>
      </c>
      <c r="H43" s="64">
        <v>60961</v>
      </c>
      <c r="I43" s="64">
        <v>854454</v>
      </c>
      <c r="J43" s="64">
        <v>83004</v>
      </c>
      <c r="K43" s="64">
        <v>21492</v>
      </c>
      <c r="L43" s="64">
        <v>737</v>
      </c>
      <c r="M43" s="64">
        <v>54080</v>
      </c>
      <c r="N43" s="64"/>
      <c r="O43" s="64"/>
      <c r="P43" s="64">
        <v>2038251</v>
      </c>
      <c r="Q43" s="65">
        <f t="shared" si="0"/>
        <v>1.289467838590908E-2</v>
      </c>
    </row>
    <row r="44" spans="1:19" x14ac:dyDescent="0.25">
      <c r="A44" s="57" t="s">
        <v>163</v>
      </c>
      <c r="B44" s="64">
        <v>137055</v>
      </c>
      <c r="C44" s="64">
        <v>2039</v>
      </c>
      <c r="D44" s="64">
        <v>321737</v>
      </c>
      <c r="E44" s="64">
        <v>453300</v>
      </c>
      <c r="F44" s="64">
        <v>73814</v>
      </c>
      <c r="G44" s="64">
        <v>4655</v>
      </c>
      <c r="H44" s="64">
        <v>49793</v>
      </c>
      <c r="I44" s="64">
        <v>817808</v>
      </c>
      <c r="J44" s="64">
        <v>81491</v>
      </c>
      <c r="K44" s="64">
        <v>24296</v>
      </c>
      <c r="L44" s="64">
        <v>748</v>
      </c>
      <c r="M44" s="64">
        <v>127582</v>
      </c>
      <c r="N44" s="64"/>
      <c r="O44" s="64"/>
      <c r="P44" s="64">
        <f>SUM(B44:M44)</f>
        <v>2094318</v>
      </c>
      <c r="Q44" s="65">
        <v>2.7507407085780897E-2</v>
      </c>
    </row>
    <row r="45" spans="1:19" x14ac:dyDescent="0.25">
      <c r="A45" s="57" t="s">
        <v>164</v>
      </c>
      <c r="B45" s="64">
        <v>141887</v>
      </c>
      <c r="C45" s="64">
        <v>1931</v>
      </c>
      <c r="D45" s="64">
        <v>319460</v>
      </c>
      <c r="E45" s="64">
        <v>648988</v>
      </c>
      <c r="F45" s="64">
        <v>90351</v>
      </c>
      <c r="G45" s="64">
        <v>5910</v>
      </c>
      <c r="H45" s="64">
        <v>38989</v>
      </c>
      <c r="I45" s="64">
        <v>691858</v>
      </c>
      <c r="J45" s="64">
        <v>85156</v>
      </c>
      <c r="K45" s="64">
        <v>28578</v>
      </c>
      <c r="L45" s="64">
        <v>660</v>
      </c>
      <c r="M45" s="64">
        <v>136113</v>
      </c>
      <c r="N45" s="64"/>
      <c r="O45" s="64"/>
      <c r="P45" s="64">
        <f>SUM(B45:M45)</f>
        <v>2189881</v>
      </c>
      <c r="Q45" s="65">
        <f t="shared" si="0"/>
        <v>4.5629651275498756E-2</v>
      </c>
    </row>
    <row r="46" spans="1:19" x14ac:dyDescent="0.25">
      <c r="A46" s="57" t="s">
        <v>165</v>
      </c>
      <c r="B46" s="64">
        <v>144814</v>
      </c>
      <c r="C46" s="64">
        <v>1835</v>
      </c>
      <c r="D46" s="64">
        <v>326580</v>
      </c>
      <c r="E46" s="64">
        <v>836745</v>
      </c>
      <c r="F46" s="64">
        <v>147327</v>
      </c>
      <c r="G46" s="64">
        <v>6633</v>
      </c>
      <c r="H46" s="64">
        <v>33817</v>
      </c>
      <c r="I46" s="64">
        <v>501923</v>
      </c>
      <c r="J46" s="64">
        <v>90113</v>
      </c>
      <c r="K46" s="64">
        <v>31182</v>
      </c>
      <c r="L46" s="64">
        <v>568</v>
      </c>
      <c r="M46" s="64">
        <v>144113</v>
      </c>
      <c r="N46" s="64"/>
      <c r="O46" s="64"/>
      <c r="P46" s="64">
        <v>2265650</v>
      </c>
      <c r="Q46" s="65">
        <f t="shared" si="0"/>
        <v>3.4599596964401264E-2</v>
      </c>
    </row>
    <row r="47" spans="1:19" x14ac:dyDescent="0.25">
      <c r="A47" s="57" t="s">
        <v>166</v>
      </c>
      <c r="B47" s="64">
        <v>148248</v>
      </c>
      <c r="C47" s="64">
        <v>1800</v>
      </c>
      <c r="D47" s="64">
        <v>332461</v>
      </c>
      <c r="E47" s="64">
        <v>887137</v>
      </c>
      <c r="F47" s="64">
        <v>214289</v>
      </c>
      <c r="G47" s="64">
        <v>6912</v>
      </c>
      <c r="H47" s="64">
        <v>31473</v>
      </c>
      <c r="I47" s="64">
        <v>434930</v>
      </c>
      <c r="J47" s="64">
        <v>87299</v>
      </c>
      <c r="K47" s="64">
        <v>36949</v>
      </c>
      <c r="L47" s="64">
        <v>613</v>
      </c>
      <c r="M47" s="64">
        <v>150095</v>
      </c>
      <c r="N47" s="64"/>
      <c r="O47" s="64"/>
      <c r="P47" s="64">
        <f>SUM(B47:M47)</f>
        <v>2332206</v>
      </c>
      <c r="Q47" s="65">
        <f t="shared" si="0"/>
        <v>2.9376117229051264E-2</v>
      </c>
    </row>
    <row r="48" spans="1:19" x14ac:dyDescent="0.25">
      <c r="A48" s="67" t="s">
        <v>167</v>
      </c>
      <c r="B48" s="64">
        <v>150901</v>
      </c>
      <c r="C48" s="64">
        <v>1737</v>
      </c>
      <c r="D48" s="64">
        <v>336333</v>
      </c>
      <c r="E48" s="64">
        <v>825008</v>
      </c>
      <c r="F48" s="64">
        <v>316087</v>
      </c>
      <c r="G48" s="64">
        <v>6323</v>
      </c>
      <c r="H48" s="64">
        <v>32785</v>
      </c>
      <c r="I48" s="64">
        <v>457619</v>
      </c>
      <c r="J48" s="64">
        <v>89101</v>
      </c>
      <c r="K48" s="64">
        <v>40071</v>
      </c>
      <c r="L48" s="64">
        <v>675</v>
      </c>
      <c r="M48" s="64">
        <v>165982</v>
      </c>
      <c r="N48" s="64"/>
      <c r="O48" s="64"/>
      <c r="P48" s="64">
        <v>2422622</v>
      </c>
      <c r="Q48" s="65">
        <f t="shared" si="0"/>
        <v>3.8768444982990355E-2</v>
      </c>
    </row>
    <row r="49" spans="1:17" x14ac:dyDescent="0.25">
      <c r="A49" s="67" t="s">
        <v>168</v>
      </c>
      <c r="B49" s="68">
        <v>150958</v>
      </c>
      <c r="C49" s="68">
        <v>1627</v>
      </c>
      <c r="D49" s="68">
        <v>329220</v>
      </c>
      <c r="E49" s="68">
        <v>746342</v>
      </c>
      <c r="F49" s="68">
        <v>388264</v>
      </c>
      <c r="G49" s="68">
        <v>6121</v>
      </c>
      <c r="H49" s="68">
        <v>35411</v>
      </c>
      <c r="I49" s="68">
        <v>483645</v>
      </c>
      <c r="J49" s="68">
        <v>92680</v>
      </c>
      <c r="K49" s="68">
        <v>42967</v>
      </c>
      <c r="L49" s="68">
        <v>780</v>
      </c>
      <c r="M49" s="68">
        <v>178578</v>
      </c>
      <c r="N49" s="68"/>
      <c r="O49" s="68"/>
      <c r="P49" s="68">
        <v>2456593</v>
      </c>
      <c r="Q49" s="65">
        <f t="shared" si="0"/>
        <v>1.4022410429691467E-2</v>
      </c>
    </row>
    <row r="50" spans="1:17" x14ac:dyDescent="0.25">
      <c r="A50" s="67" t="s">
        <v>169</v>
      </c>
      <c r="B50" s="68">
        <v>149891</v>
      </c>
      <c r="C50" s="68">
        <v>1619</v>
      </c>
      <c r="D50" s="68">
        <v>326832</v>
      </c>
      <c r="E50" s="68">
        <v>751972</v>
      </c>
      <c r="F50" s="68">
        <v>397775</v>
      </c>
      <c r="G50" s="68">
        <v>6302</v>
      </c>
      <c r="H50" s="68">
        <v>31456</v>
      </c>
      <c r="I50" s="68">
        <v>487962</v>
      </c>
      <c r="J50" s="68">
        <v>91324</v>
      </c>
      <c r="K50" s="68">
        <v>43107</v>
      </c>
      <c r="L50" s="68">
        <v>810</v>
      </c>
      <c r="M50" s="68">
        <v>184994</v>
      </c>
      <c r="N50" s="68"/>
      <c r="O50" s="68"/>
      <c r="P50" s="68">
        <v>2474044</v>
      </c>
      <c r="Q50" s="65">
        <f t="shared" ref="Q50:Q55" si="1">(P50-P49)/P49</f>
        <v>7.1037408313057967E-3</v>
      </c>
    </row>
    <row r="51" spans="1:17" x14ac:dyDescent="0.25">
      <c r="A51" s="67" t="s">
        <v>170</v>
      </c>
      <c r="B51" s="68">
        <v>154047</v>
      </c>
      <c r="C51" s="68">
        <v>1606</v>
      </c>
      <c r="D51" s="68">
        <v>327672</v>
      </c>
      <c r="E51" s="68">
        <v>835911</v>
      </c>
      <c r="F51" s="68">
        <v>393524</v>
      </c>
      <c r="G51" s="68">
        <v>30579</v>
      </c>
      <c r="H51" s="68">
        <v>20692</v>
      </c>
      <c r="I51" s="68">
        <v>508947</v>
      </c>
      <c r="J51" s="68">
        <v>88306</v>
      </c>
      <c r="K51" s="68">
        <v>45050</v>
      </c>
      <c r="L51" s="68">
        <v>940</v>
      </c>
      <c r="M51" s="68">
        <v>199335</v>
      </c>
      <c r="N51" s="68"/>
      <c r="O51" s="68"/>
      <c r="P51" s="68">
        <v>2624690</v>
      </c>
      <c r="Q51" s="65">
        <f t="shared" si="1"/>
        <v>6.0890590466458963E-2</v>
      </c>
    </row>
    <row r="52" spans="1:17" x14ac:dyDescent="0.25">
      <c r="A52" s="67" t="s">
        <v>171</v>
      </c>
      <c r="B52" s="68">
        <v>166185</v>
      </c>
      <c r="C52" s="68">
        <v>1474</v>
      </c>
      <c r="D52" s="68">
        <v>324288</v>
      </c>
      <c r="E52" s="68">
        <v>939439</v>
      </c>
      <c r="F52" s="68">
        <v>431875</v>
      </c>
      <c r="G52" s="68">
        <v>31991</v>
      </c>
      <c r="H52" s="68">
        <v>25041</v>
      </c>
      <c r="I52" s="68">
        <v>546103</v>
      </c>
      <c r="J52" s="68">
        <v>89899</v>
      </c>
      <c r="K52" s="68">
        <v>54428</v>
      </c>
      <c r="L52" s="68">
        <v>1050</v>
      </c>
      <c r="M52" s="68">
        <v>231363</v>
      </c>
      <c r="N52" s="68"/>
      <c r="O52" s="68"/>
      <c r="P52" s="68">
        <v>2887908</v>
      </c>
      <c r="Q52" s="65">
        <f t="shared" si="1"/>
        <v>0.10028536703382114</v>
      </c>
    </row>
    <row r="53" spans="1:17" x14ac:dyDescent="0.25">
      <c r="A53" s="67" t="s">
        <v>172</v>
      </c>
      <c r="B53" s="68">
        <v>173796</v>
      </c>
      <c r="C53" s="68">
        <v>1454</v>
      </c>
      <c r="D53" s="68">
        <v>323494</v>
      </c>
      <c r="E53" s="68">
        <v>995745</v>
      </c>
      <c r="F53" s="68">
        <v>467112</v>
      </c>
      <c r="G53" s="68">
        <v>33585</v>
      </c>
      <c r="H53" s="68">
        <v>43261</v>
      </c>
      <c r="I53" s="68">
        <v>581599</v>
      </c>
      <c r="J53" s="68">
        <v>89116</v>
      </c>
      <c r="K53" s="68">
        <v>67054</v>
      </c>
      <c r="L53" s="68">
        <v>1131</v>
      </c>
      <c r="M53" s="68">
        <v>307697</v>
      </c>
      <c r="N53" s="68"/>
      <c r="O53" s="68"/>
      <c r="P53" s="68">
        <v>3147397</v>
      </c>
      <c r="Q53" s="65">
        <f t="shared" si="1"/>
        <v>8.9853624145921546E-2</v>
      </c>
    </row>
    <row r="54" spans="1:17" x14ac:dyDescent="0.25">
      <c r="A54" s="67" t="s">
        <v>173</v>
      </c>
      <c r="B54" s="68">
        <v>180755</v>
      </c>
      <c r="C54" s="68">
        <v>1498</v>
      </c>
      <c r="D54" s="68">
        <v>316106</v>
      </c>
      <c r="E54" s="68">
        <v>961317</v>
      </c>
      <c r="F54" s="68">
        <v>250042</v>
      </c>
      <c r="G54" s="68">
        <v>33342</v>
      </c>
      <c r="H54" s="68">
        <v>56919</v>
      </c>
      <c r="I54" s="68">
        <v>564672</v>
      </c>
      <c r="J54" s="68">
        <v>95656</v>
      </c>
      <c r="K54" s="68">
        <v>16165</v>
      </c>
      <c r="L54" s="68">
        <v>985</v>
      </c>
      <c r="M54" s="68">
        <v>360065</v>
      </c>
      <c r="N54" s="69">
        <v>524969</v>
      </c>
      <c r="O54" s="69"/>
      <c r="P54" s="68">
        <v>3362482</v>
      </c>
      <c r="Q54" s="65">
        <f t="shared" si="1"/>
        <v>6.8337422956176161E-2</v>
      </c>
    </row>
    <row r="55" spans="1:17" x14ac:dyDescent="0.25">
      <c r="A55" s="67" t="s">
        <v>174</v>
      </c>
      <c r="B55" s="68">
        <v>183502</v>
      </c>
      <c r="C55" s="68">
        <v>1476</v>
      </c>
      <c r="D55" s="68">
        <v>303389</v>
      </c>
      <c r="E55" s="68">
        <v>846347</v>
      </c>
      <c r="F55" s="68">
        <v>205783</v>
      </c>
      <c r="G55" s="68">
        <v>32318</v>
      </c>
      <c r="H55" s="68">
        <v>58152</v>
      </c>
      <c r="I55" s="68">
        <v>597530</v>
      </c>
      <c r="J55" s="68">
        <v>98929</v>
      </c>
      <c r="K55" s="68">
        <v>749</v>
      </c>
      <c r="L55" s="68">
        <v>733</v>
      </c>
      <c r="M55" s="68">
        <v>348580</v>
      </c>
      <c r="N55" s="69">
        <v>770033</v>
      </c>
      <c r="O55" s="69">
        <v>14520</v>
      </c>
      <c r="P55" s="68">
        <v>3462041</v>
      </c>
      <c r="Q55" s="65">
        <f t="shared" si="1"/>
        <v>2.9608783035864578E-2</v>
      </c>
    </row>
    <row r="56" spans="1:17" x14ac:dyDescent="0.25">
      <c r="A56" s="67"/>
      <c r="B56" s="68"/>
      <c r="C56" s="68"/>
      <c r="D56" s="68"/>
      <c r="E56" s="68"/>
      <c r="F56" s="68"/>
      <c r="G56" s="68"/>
      <c r="H56" s="68"/>
      <c r="I56" s="68"/>
      <c r="J56" s="68"/>
      <c r="K56" s="68"/>
      <c r="L56" s="68"/>
      <c r="M56" s="68"/>
      <c r="N56" s="69"/>
      <c r="O56" s="69"/>
      <c r="P56" s="68"/>
      <c r="Q56" s="65"/>
    </row>
    <row r="57" spans="1:17" ht="10.5" customHeight="1" x14ac:dyDescent="0.3">
      <c r="A57" s="67"/>
      <c r="B57" s="68"/>
      <c r="C57" s="68"/>
      <c r="D57" s="68"/>
      <c r="E57" s="68"/>
      <c r="F57" s="68"/>
      <c r="G57" s="68"/>
      <c r="H57" s="18"/>
      <c r="I57" s="68"/>
      <c r="J57" s="68"/>
      <c r="K57" s="68"/>
      <c r="L57" s="68"/>
      <c r="M57" s="68"/>
      <c r="N57" s="68"/>
      <c r="O57" s="68"/>
      <c r="P57" s="68"/>
      <c r="Q57" s="65"/>
    </row>
    <row r="58" spans="1:17" ht="16.2" customHeight="1" x14ac:dyDescent="0.25">
      <c r="A58" s="70" t="s">
        <v>175</v>
      </c>
      <c r="B58" s="71">
        <f>B54/$P$54</f>
        <v>5.3756421595714116E-2</v>
      </c>
      <c r="C58" s="71">
        <f t="shared" ref="C58:P58" si="2">C54/$P$54</f>
        <v>4.4550424359148986E-4</v>
      </c>
      <c r="D58" s="71">
        <f t="shared" si="2"/>
        <v>9.4009722579927568E-2</v>
      </c>
      <c r="E58" s="71">
        <f t="shared" si="2"/>
        <v>0.28589506204048082</v>
      </c>
      <c r="F58" s="71">
        <f t="shared" si="2"/>
        <v>7.436233115894747E-2</v>
      </c>
      <c r="G58" s="71">
        <f t="shared" si="2"/>
        <v>9.9158895125683946E-3</v>
      </c>
      <c r="H58" s="71">
        <f t="shared" si="2"/>
        <v>1.6927674259668898E-2</v>
      </c>
      <c r="I58" s="71">
        <f t="shared" si="2"/>
        <v>0.16793309228123748</v>
      </c>
      <c r="J58" s="71">
        <f t="shared" si="2"/>
        <v>2.8448033327762051E-2</v>
      </c>
      <c r="K58" s="71">
        <f t="shared" si="2"/>
        <v>4.8074606793434135E-3</v>
      </c>
      <c r="L58" s="71">
        <f t="shared" si="2"/>
        <v>2.929383711199049E-4</v>
      </c>
      <c r="M58" s="71">
        <f t="shared" si="2"/>
        <v>0.10708310111399853</v>
      </c>
      <c r="N58" s="71">
        <f t="shared" si="2"/>
        <v>0.15612544542989376</v>
      </c>
      <c r="O58" s="71"/>
      <c r="P58" s="71">
        <f t="shared" si="2"/>
        <v>1</v>
      </c>
      <c r="Q58" s="71"/>
    </row>
    <row r="59" spans="1:17" ht="16.2" customHeight="1" x14ac:dyDescent="0.25">
      <c r="A59" s="70" t="s">
        <v>176</v>
      </c>
      <c r="B59" s="71">
        <f t="shared" ref="B59:P59" si="3">B55/$P$55</f>
        <v>5.300399388684305E-2</v>
      </c>
      <c r="C59" s="71">
        <f t="shared" si="3"/>
        <v>4.2633810518130779E-4</v>
      </c>
      <c r="D59" s="71">
        <f t="shared" si="3"/>
        <v>8.7632988748544569E-2</v>
      </c>
      <c r="E59" s="71">
        <f t="shared" si="3"/>
        <v>0.24446475359477257</v>
      </c>
      <c r="F59" s="71">
        <f t="shared" si="3"/>
        <v>5.9439792885179581E-2</v>
      </c>
      <c r="G59" s="71">
        <f t="shared" si="3"/>
        <v>9.3349558829603687E-3</v>
      </c>
      <c r="H59" s="71">
        <f t="shared" si="3"/>
        <v>1.6797028111452176E-2</v>
      </c>
      <c r="I59" s="71">
        <f t="shared" si="3"/>
        <v>0.1725947208597472</v>
      </c>
      <c r="J59" s="71">
        <f t="shared" si="3"/>
        <v>2.8575340384472629E-2</v>
      </c>
      <c r="K59" s="71">
        <f t="shared" si="3"/>
        <v>2.1634636909268262E-4</v>
      </c>
      <c r="L59" s="71">
        <f t="shared" si="3"/>
        <v>2.1172481781700449E-4</v>
      </c>
      <c r="M59" s="71">
        <f t="shared" si="3"/>
        <v>0.10068627147974273</v>
      </c>
      <c r="N59" s="71">
        <f t="shared" si="3"/>
        <v>0.22242168709151625</v>
      </c>
      <c r="O59" s="71">
        <f t="shared" si="3"/>
        <v>4.1940577826779062E-3</v>
      </c>
      <c r="P59" s="71">
        <f t="shared" si="3"/>
        <v>1</v>
      </c>
      <c r="Q59" s="71"/>
    </row>
    <row r="60" spans="1:17" ht="16.2" customHeight="1" x14ac:dyDescent="0.25">
      <c r="A60" s="70"/>
      <c r="B60" s="71"/>
      <c r="C60" s="71"/>
      <c r="D60" s="71"/>
      <c r="E60" s="71"/>
      <c r="F60" s="71"/>
      <c r="G60" s="71"/>
      <c r="H60" s="71"/>
      <c r="I60" s="71"/>
      <c r="J60" s="71"/>
      <c r="K60" s="71"/>
      <c r="L60" s="71"/>
      <c r="M60" s="71"/>
      <c r="N60" s="71"/>
      <c r="O60" s="71"/>
      <c r="P60" s="71"/>
      <c r="Q60" s="71"/>
    </row>
    <row r="61" spans="1:17" x14ac:dyDescent="0.25">
      <c r="A61" s="57" t="s">
        <v>177</v>
      </c>
    </row>
    <row r="62" spans="1:17" x14ac:dyDescent="0.25">
      <c r="A62" s="57" t="s">
        <v>178</v>
      </c>
    </row>
    <row r="63" spans="1:17" x14ac:dyDescent="0.25">
      <c r="A63" s="57" t="s">
        <v>179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120"/>
  <sheetViews>
    <sheetView showGridLines="0" workbookViewId="0">
      <selection activeCell="K18" sqref="K18"/>
    </sheetView>
  </sheetViews>
  <sheetFormatPr defaultColWidth="9.109375" defaultRowHeight="13.2" x14ac:dyDescent="0.25"/>
  <cols>
    <col min="1" max="1" width="13.109375" style="1" bestFit="1" customWidth="1"/>
    <col min="2" max="2" width="18.6640625" style="2" bestFit="1" customWidth="1"/>
    <col min="3" max="3" width="15.33203125" style="3" customWidth="1"/>
    <col min="4" max="4" width="21.33203125" style="4" bestFit="1" customWidth="1"/>
    <col min="5" max="5" width="16.109375" style="5" customWidth="1"/>
    <col min="6" max="6" width="14.44140625" style="5" customWidth="1"/>
    <col min="7" max="7" width="12.33203125" style="2" customWidth="1"/>
    <col min="8" max="8" width="13.5546875" style="3" customWidth="1"/>
    <col min="9" max="9" width="20.44140625" style="7" customWidth="1"/>
    <col min="10" max="10" width="9.109375" style="2"/>
    <col min="11" max="11" width="18.6640625" style="2" bestFit="1" customWidth="1"/>
    <col min="12" max="16384" width="9.109375" style="2"/>
  </cols>
  <sheetData>
    <row r="1" spans="1:10" ht="18" customHeight="1" x14ac:dyDescent="0.3">
      <c r="I1" s="6" t="s">
        <v>180</v>
      </c>
    </row>
    <row r="2" spans="1:10" ht="18" customHeight="1" x14ac:dyDescent="0.3">
      <c r="I2" s="6" t="s">
        <v>181</v>
      </c>
    </row>
    <row r="3" spans="1:10" ht="18" customHeight="1" x14ac:dyDescent="0.3">
      <c r="I3" s="6" t="s">
        <v>2</v>
      </c>
    </row>
    <row r="4" spans="1:10" ht="18" customHeight="1" x14ac:dyDescent="0.3">
      <c r="I4" s="6" t="s">
        <v>182</v>
      </c>
    </row>
    <row r="7" spans="1:10" ht="15.75" customHeight="1" x14ac:dyDescent="0.25"/>
    <row r="8" spans="1:10" s="16" customFormat="1" ht="45.75" customHeight="1" x14ac:dyDescent="0.25">
      <c r="A8" s="8" t="s">
        <v>183</v>
      </c>
      <c r="B8" s="55" t="s">
        <v>184</v>
      </c>
      <c r="C8" s="9" t="s">
        <v>185</v>
      </c>
      <c r="D8" s="10" t="s">
        <v>72</v>
      </c>
      <c r="E8" s="11" t="s">
        <v>186</v>
      </c>
      <c r="F8" s="12" t="s">
        <v>187</v>
      </c>
      <c r="G8" s="11" t="s">
        <v>188</v>
      </c>
      <c r="H8" s="13" t="s">
        <v>189</v>
      </c>
      <c r="I8" s="14" t="s">
        <v>190</v>
      </c>
      <c r="J8" s="15"/>
    </row>
    <row r="9" spans="1:10" ht="14.4" x14ac:dyDescent="0.3">
      <c r="A9" s="17" t="s">
        <v>191</v>
      </c>
      <c r="B9" s="18">
        <v>185080</v>
      </c>
      <c r="C9" s="18">
        <v>65579</v>
      </c>
      <c r="D9" s="19">
        <v>469724254.85029155</v>
      </c>
      <c r="E9" s="19">
        <f>D9/C9</f>
        <v>7162.7236592551208</v>
      </c>
      <c r="F9" s="19">
        <f>D9/B9</f>
        <v>2537.9525332304493</v>
      </c>
      <c r="G9">
        <f>RANK(F9,F:F,0)</f>
        <v>55</v>
      </c>
      <c r="H9" s="56">
        <f>I9*1000</f>
        <v>354.32785822347091</v>
      </c>
      <c r="I9" s="20">
        <f>C9/B9</f>
        <v>0.3543278582234709</v>
      </c>
    </row>
    <row r="10" spans="1:10" ht="14.4" x14ac:dyDescent="0.3">
      <c r="A10" s="17" t="s">
        <v>192</v>
      </c>
      <c r="B10" s="18">
        <v>35958</v>
      </c>
      <c r="C10" s="18">
        <v>11310</v>
      </c>
      <c r="D10" s="19">
        <v>88630525.409945339</v>
      </c>
      <c r="E10" s="19">
        <f t="shared" ref="E10:E73" si="0">D10/C10</f>
        <v>7836.4743952206309</v>
      </c>
      <c r="F10" s="19">
        <f t="shared" ref="F10:F73" si="1">D10/B10</f>
        <v>2464.8346796247106</v>
      </c>
      <c r="G10">
        <f t="shared" ref="G10:G73" si="2">RANK(F10,F:F,0)</f>
        <v>62</v>
      </c>
      <c r="H10" s="56">
        <f t="shared" ref="H10:H73" si="3">I10*1000</f>
        <v>314.53362255965294</v>
      </c>
      <c r="I10" s="20">
        <f t="shared" ref="I10:I73" si="4">C10/B10</f>
        <v>0.31453362255965295</v>
      </c>
    </row>
    <row r="11" spans="1:10" ht="14.4" x14ac:dyDescent="0.3">
      <c r="A11" s="17" t="s">
        <v>193</v>
      </c>
      <c r="B11" s="18">
        <v>11504</v>
      </c>
      <c r="C11" s="18">
        <v>3731</v>
      </c>
      <c r="D11" s="19">
        <v>29286617.70999074</v>
      </c>
      <c r="E11" s="19">
        <f t="shared" si="0"/>
        <v>7849.5357035622455</v>
      </c>
      <c r="F11" s="19">
        <f t="shared" si="1"/>
        <v>2545.7769219393899</v>
      </c>
      <c r="G11">
        <f t="shared" si="2"/>
        <v>54</v>
      </c>
      <c r="H11" s="56">
        <f t="shared" si="3"/>
        <v>324.32197496522946</v>
      </c>
      <c r="I11" s="20">
        <f t="shared" si="4"/>
        <v>0.32432197496522946</v>
      </c>
    </row>
    <row r="12" spans="1:10" ht="14.4" x14ac:dyDescent="0.3">
      <c r="A12" s="17" t="s">
        <v>194</v>
      </c>
      <c r="B12" s="18">
        <v>21900</v>
      </c>
      <c r="C12" s="18">
        <v>10506</v>
      </c>
      <c r="D12" s="19">
        <v>92344258.519994915</v>
      </c>
      <c r="E12" s="19">
        <f t="shared" si="0"/>
        <v>8789.6686198358002</v>
      </c>
      <c r="F12" s="19">
        <f t="shared" si="1"/>
        <v>4216.6328091321875</v>
      </c>
      <c r="G12">
        <f t="shared" si="2"/>
        <v>11</v>
      </c>
      <c r="H12" s="56">
        <f t="shared" si="3"/>
        <v>479.72602739726028</v>
      </c>
      <c r="I12" s="20">
        <f t="shared" si="4"/>
        <v>0.47972602739726028</v>
      </c>
    </row>
    <row r="13" spans="1:10" ht="14.4" x14ac:dyDescent="0.3">
      <c r="A13" s="17" t="s">
        <v>195</v>
      </c>
      <c r="B13" s="18">
        <v>26431</v>
      </c>
      <c r="C13" s="18">
        <v>8015</v>
      </c>
      <c r="D13" s="19">
        <v>68918827.929984391</v>
      </c>
      <c r="E13" s="19">
        <f t="shared" si="0"/>
        <v>8598.7308708651763</v>
      </c>
      <c r="F13" s="19">
        <f t="shared" si="1"/>
        <v>2607.4998270963788</v>
      </c>
      <c r="G13">
        <f t="shared" si="2"/>
        <v>52</v>
      </c>
      <c r="H13" s="56">
        <f t="shared" si="3"/>
        <v>303.24240475199576</v>
      </c>
      <c r="I13" s="20">
        <f t="shared" si="4"/>
        <v>0.30324240475199576</v>
      </c>
    </row>
    <row r="14" spans="1:10" ht="14.4" x14ac:dyDescent="0.3">
      <c r="A14" s="17" t="s">
        <v>196</v>
      </c>
      <c r="B14" s="18">
        <v>17752</v>
      </c>
      <c r="C14" s="18">
        <v>5138</v>
      </c>
      <c r="D14" s="19">
        <v>39447674.149993435</v>
      </c>
      <c r="E14" s="19">
        <f t="shared" si="0"/>
        <v>7677.6321817815169</v>
      </c>
      <c r="F14" s="19">
        <f t="shared" si="1"/>
        <v>2222.1537939383411</v>
      </c>
      <c r="G14">
        <f t="shared" si="2"/>
        <v>72</v>
      </c>
      <c r="H14" s="56">
        <f t="shared" si="3"/>
        <v>289.4321766561514</v>
      </c>
      <c r="I14" s="20">
        <f t="shared" si="4"/>
        <v>0.2894321766561514</v>
      </c>
    </row>
    <row r="15" spans="1:10" ht="14.4" x14ac:dyDescent="0.3">
      <c r="A15" s="17" t="s">
        <v>197</v>
      </c>
      <c r="B15" s="18">
        <v>44216</v>
      </c>
      <c r="C15" s="18">
        <v>16539</v>
      </c>
      <c r="D15" s="19">
        <v>140811366.29986528</v>
      </c>
      <c r="E15" s="19">
        <f t="shared" si="0"/>
        <v>8513.8984400426434</v>
      </c>
      <c r="F15" s="19">
        <f t="shared" si="1"/>
        <v>3184.6247127706097</v>
      </c>
      <c r="G15">
        <f t="shared" si="2"/>
        <v>27</v>
      </c>
      <c r="H15" s="56">
        <f t="shared" si="3"/>
        <v>374.05011760448707</v>
      </c>
      <c r="I15" s="20">
        <f t="shared" si="4"/>
        <v>0.37405011760448709</v>
      </c>
    </row>
    <row r="16" spans="1:10" ht="14.4" x14ac:dyDescent="0.3">
      <c r="A16" s="17" t="s">
        <v>198</v>
      </c>
      <c r="B16" s="18">
        <v>16790</v>
      </c>
      <c r="C16" s="18">
        <v>7614</v>
      </c>
      <c r="D16" s="19">
        <v>66919696.570020758</v>
      </c>
      <c r="E16" s="19">
        <f t="shared" si="0"/>
        <v>8789.0329091175154</v>
      </c>
      <c r="F16" s="19">
        <f t="shared" si="1"/>
        <v>3985.6877051828919</v>
      </c>
      <c r="G16">
        <f t="shared" si="2"/>
        <v>13</v>
      </c>
      <c r="H16" s="56">
        <f t="shared" si="3"/>
        <v>453.48421679571169</v>
      </c>
      <c r="I16" s="20">
        <f t="shared" si="4"/>
        <v>0.45348421679571171</v>
      </c>
    </row>
    <row r="17" spans="1:9" ht="14.4" x14ac:dyDescent="0.3">
      <c r="A17" s="17" t="s">
        <v>199</v>
      </c>
      <c r="B17" s="18">
        <v>29393</v>
      </c>
      <c r="C17" s="18">
        <v>15111</v>
      </c>
      <c r="D17" s="19">
        <v>124651271.65987441</v>
      </c>
      <c r="E17" s="19">
        <f t="shared" si="0"/>
        <v>8249.0418675054207</v>
      </c>
      <c r="F17" s="19">
        <f t="shared" si="1"/>
        <v>4240.8488980326747</v>
      </c>
      <c r="G17">
        <f t="shared" si="2"/>
        <v>9</v>
      </c>
      <c r="H17" s="56">
        <f t="shared" si="3"/>
        <v>514.10199707413324</v>
      </c>
      <c r="I17" s="20">
        <f t="shared" si="4"/>
        <v>0.51410199707413329</v>
      </c>
    </row>
    <row r="18" spans="1:9" ht="14.4" x14ac:dyDescent="0.3">
      <c r="A18" s="17" t="s">
        <v>200</v>
      </c>
      <c r="B18" s="18">
        <v>169448</v>
      </c>
      <c r="C18" s="18">
        <v>40243</v>
      </c>
      <c r="D18" s="19">
        <v>301143121.90962315</v>
      </c>
      <c r="E18" s="19">
        <f t="shared" si="0"/>
        <v>7483.1181052511774</v>
      </c>
      <c r="F18" s="19">
        <f t="shared" si="1"/>
        <v>1777.200804433355</v>
      </c>
      <c r="G18">
        <f t="shared" si="2"/>
        <v>91</v>
      </c>
      <c r="H18" s="56">
        <f t="shared" si="3"/>
        <v>237.49468863604173</v>
      </c>
      <c r="I18" s="20">
        <f t="shared" si="4"/>
        <v>0.23749468863604173</v>
      </c>
    </row>
    <row r="19" spans="1:9" ht="14.4" x14ac:dyDescent="0.3">
      <c r="A19" s="17" t="s">
        <v>201</v>
      </c>
      <c r="B19" s="18">
        <v>279533</v>
      </c>
      <c r="C19" s="18">
        <v>71443</v>
      </c>
      <c r="D19" s="19">
        <v>655286123.09118462</v>
      </c>
      <c r="E19" s="19">
        <f t="shared" si="0"/>
        <v>9172.1529483810118</v>
      </c>
      <c r="F19" s="19">
        <f t="shared" si="1"/>
        <v>2344.2174022071977</v>
      </c>
      <c r="G19">
        <f t="shared" si="2"/>
        <v>68</v>
      </c>
      <c r="H19" s="56">
        <f t="shared" si="3"/>
        <v>255.57984209377781</v>
      </c>
      <c r="I19" s="20">
        <f t="shared" si="4"/>
        <v>0.25557984209377782</v>
      </c>
    </row>
    <row r="20" spans="1:9" ht="14.4" x14ac:dyDescent="0.3">
      <c r="A20" s="17" t="s">
        <v>202</v>
      </c>
      <c r="B20" s="18">
        <v>90088</v>
      </c>
      <c r="C20" s="18">
        <v>31706</v>
      </c>
      <c r="D20" s="19">
        <v>273092857.31013006</v>
      </c>
      <c r="E20" s="19">
        <f t="shared" si="0"/>
        <v>8613.2863593682596</v>
      </c>
      <c r="F20" s="19">
        <f t="shared" si="1"/>
        <v>3031.4010446466796</v>
      </c>
      <c r="G20">
        <f t="shared" si="2"/>
        <v>33</v>
      </c>
      <c r="H20" s="56">
        <f t="shared" si="3"/>
        <v>351.94476511855078</v>
      </c>
      <c r="I20" s="20">
        <f t="shared" si="4"/>
        <v>0.35194476511855077</v>
      </c>
    </row>
    <row r="21" spans="1:9" ht="14.4" x14ac:dyDescent="0.3">
      <c r="A21" s="17" t="s">
        <v>203</v>
      </c>
      <c r="B21" s="18">
        <v>246683</v>
      </c>
      <c r="C21" s="18">
        <v>63625</v>
      </c>
      <c r="D21" s="19">
        <v>462012060.83013856</v>
      </c>
      <c r="E21" s="19">
        <f t="shared" si="0"/>
        <v>7261.4862212988382</v>
      </c>
      <c r="F21" s="19">
        <f t="shared" si="1"/>
        <v>1872.897852021171</v>
      </c>
      <c r="G21">
        <f t="shared" si="2"/>
        <v>88</v>
      </c>
      <c r="H21" s="56">
        <f t="shared" si="3"/>
        <v>257.92211056294923</v>
      </c>
      <c r="I21" s="20">
        <f t="shared" si="4"/>
        <v>0.25792211056294922</v>
      </c>
    </row>
    <row r="22" spans="1:9" ht="14.4" x14ac:dyDescent="0.3">
      <c r="A22" s="17" t="s">
        <v>204</v>
      </c>
      <c r="B22" s="18">
        <v>81858</v>
      </c>
      <c r="C22" s="18">
        <v>29995</v>
      </c>
      <c r="D22" s="19">
        <v>255846992.78997064</v>
      </c>
      <c r="E22" s="19">
        <f t="shared" si="0"/>
        <v>8529.6547021160404</v>
      </c>
      <c r="F22" s="19">
        <f t="shared" si="1"/>
        <v>3125.4977252067074</v>
      </c>
      <c r="G22">
        <f t="shared" si="2"/>
        <v>30</v>
      </c>
      <c r="H22" s="56">
        <f t="shared" si="3"/>
        <v>366.42722763810502</v>
      </c>
      <c r="I22" s="20">
        <f t="shared" si="4"/>
        <v>0.36642722763810504</v>
      </c>
    </row>
    <row r="23" spans="1:9" ht="14.4" x14ac:dyDescent="0.3">
      <c r="A23" s="17" t="s">
        <v>205</v>
      </c>
      <c r="B23" s="18">
        <v>10982</v>
      </c>
      <c r="C23" s="18">
        <v>1908</v>
      </c>
      <c r="D23" s="19">
        <v>14777023.49000093</v>
      </c>
      <c r="E23" s="19">
        <f t="shared" si="0"/>
        <v>7744.7712211744911</v>
      </c>
      <c r="F23" s="19">
        <f t="shared" si="1"/>
        <v>1345.5676097250891</v>
      </c>
      <c r="G23">
        <f t="shared" si="2"/>
        <v>96</v>
      </c>
      <c r="H23" s="56">
        <f t="shared" si="3"/>
        <v>173.73884538335457</v>
      </c>
      <c r="I23" s="20">
        <f t="shared" si="4"/>
        <v>0.17373884538335457</v>
      </c>
    </row>
    <row r="24" spans="1:9" ht="14.4" x14ac:dyDescent="0.3">
      <c r="A24" s="17" t="s">
        <v>206</v>
      </c>
      <c r="B24" s="18">
        <v>71707</v>
      </c>
      <c r="C24" s="18">
        <v>17374</v>
      </c>
      <c r="D24" s="19">
        <v>136892628.21996686</v>
      </c>
      <c r="E24" s="19">
        <f t="shared" si="0"/>
        <v>7879.1658927113422</v>
      </c>
      <c r="F24" s="19">
        <f t="shared" si="1"/>
        <v>1909.0552975297651</v>
      </c>
      <c r="G24">
        <f t="shared" si="2"/>
        <v>87</v>
      </c>
      <c r="H24" s="56">
        <f t="shared" si="3"/>
        <v>242.29154754765921</v>
      </c>
      <c r="I24" s="20">
        <f t="shared" si="4"/>
        <v>0.24229154754765922</v>
      </c>
    </row>
    <row r="25" spans="1:9" ht="14.4" x14ac:dyDescent="0.3">
      <c r="A25" s="17" t="s">
        <v>207</v>
      </c>
      <c r="B25" s="18">
        <v>21913</v>
      </c>
      <c r="C25" s="18">
        <v>7391</v>
      </c>
      <c r="D25" s="19">
        <v>57602292.409991033</v>
      </c>
      <c r="E25" s="19">
        <f t="shared" si="0"/>
        <v>7793.5722378556402</v>
      </c>
      <c r="F25" s="19">
        <f t="shared" si="1"/>
        <v>2628.6812581568493</v>
      </c>
      <c r="G25">
        <f t="shared" si="2"/>
        <v>51</v>
      </c>
      <c r="H25" s="56">
        <f t="shared" si="3"/>
        <v>337.28836763565005</v>
      </c>
      <c r="I25" s="20">
        <f t="shared" si="4"/>
        <v>0.33728836763565007</v>
      </c>
    </row>
    <row r="26" spans="1:9" ht="14.4" x14ac:dyDescent="0.3">
      <c r="A26" s="17" t="s">
        <v>208</v>
      </c>
      <c r="B26" s="18">
        <v>168248</v>
      </c>
      <c r="C26" s="18">
        <v>50796</v>
      </c>
      <c r="D26" s="19">
        <v>393246352.73997694</v>
      </c>
      <c r="E26" s="19">
        <f t="shared" si="0"/>
        <v>7741.6795168906401</v>
      </c>
      <c r="F26" s="19">
        <f t="shared" si="1"/>
        <v>2337.3017969900202</v>
      </c>
      <c r="G26">
        <f t="shared" si="2"/>
        <v>69</v>
      </c>
      <c r="H26" s="56">
        <f t="shared" si="3"/>
        <v>301.91146402929007</v>
      </c>
      <c r="I26" s="20">
        <f t="shared" si="4"/>
        <v>0.30191146402929009</v>
      </c>
    </row>
    <row r="27" spans="1:9" ht="14.4" x14ac:dyDescent="0.3">
      <c r="A27" s="17" t="s">
        <v>209</v>
      </c>
      <c r="B27" s="18">
        <v>82975</v>
      </c>
      <c r="C27" s="18">
        <v>14188</v>
      </c>
      <c r="D27" s="19">
        <v>112592620.27994151</v>
      </c>
      <c r="E27" s="19">
        <f t="shared" si="0"/>
        <v>7935.7640456682766</v>
      </c>
      <c r="F27" s="19">
        <f t="shared" si="1"/>
        <v>1356.9463125030613</v>
      </c>
      <c r="G27">
        <f t="shared" si="2"/>
        <v>95</v>
      </c>
      <c r="H27" s="56">
        <f t="shared" si="3"/>
        <v>170.99126242844233</v>
      </c>
      <c r="I27" s="20">
        <f t="shared" si="4"/>
        <v>0.17099126242844231</v>
      </c>
    </row>
    <row r="28" spans="1:9" ht="14.4" x14ac:dyDescent="0.3">
      <c r="A28" s="17" t="s">
        <v>210</v>
      </c>
      <c r="B28" s="18">
        <v>30056</v>
      </c>
      <c r="C28" s="18">
        <v>10559</v>
      </c>
      <c r="D28" s="19">
        <v>91818276.200002596</v>
      </c>
      <c r="E28" s="19">
        <f t="shared" si="0"/>
        <v>8695.7359787861151</v>
      </c>
      <c r="F28" s="19">
        <f t="shared" si="1"/>
        <v>3054.9067141337036</v>
      </c>
      <c r="G28">
        <f t="shared" si="2"/>
        <v>32</v>
      </c>
      <c r="H28" s="56">
        <f t="shared" si="3"/>
        <v>351.31088634548843</v>
      </c>
      <c r="I28" s="20">
        <f t="shared" si="4"/>
        <v>0.3513108863454884</v>
      </c>
    </row>
    <row r="29" spans="1:9" ht="14.4" x14ac:dyDescent="0.3">
      <c r="A29" s="17" t="s">
        <v>211</v>
      </c>
      <c r="B29" s="18">
        <v>13742</v>
      </c>
      <c r="C29" s="18">
        <v>4700</v>
      </c>
      <c r="D29" s="19">
        <v>39956639.200004846</v>
      </c>
      <c r="E29" s="19">
        <f t="shared" si="0"/>
        <v>8501.4125957457127</v>
      </c>
      <c r="F29" s="19">
        <f t="shared" si="1"/>
        <v>2907.6291078449167</v>
      </c>
      <c r="G29">
        <f t="shared" si="2"/>
        <v>35</v>
      </c>
      <c r="H29" s="56">
        <f t="shared" si="3"/>
        <v>342.01717362829282</v>
      </c>
      <c r="I29" s="20">
        <f t="shared" si="4"/>
        <v>0.34201717362829281</v>
      </c>
    </row>
    <row r="30" spans="1:9" ht="14.4" x14ac:dyDescent="0.3">
      <c r="A30" s="17" t="s">
        <v>212</v>
      </c>
      <c r="B30" s="18">
        <v>12099</v>
      </c>
      <c r="C30" s="18">
        <v>3784</v>
      </c>
      <c r="D30" s="19">
        <v>32000267.879992872</v>
      </c>
      <c r="E30" s="19">
        <f t="shared" si="0"/>
        <v>8456.7304122602727</v>
      </c>
      <c r="F30" s="19">
        <f t="shared" si="1"/>
        <v>2644.8688222161231</v>
      </c>
      <c r="G30">
        <f t="shared" si="2"/>
        <v>49</v>
      </c>
      <c r="H30" s="56">
        <f t="shared" si="3"/>
        <v>312.75312009256959</v>
      </c>
      <c r="I30" s="20">
        <f t="shared" si="4"/>
        <v>0.31275312009256961</v>
      </c>
    </row>
    <row r="31" spans="1:9" ht="14.4" x14ac:dyDescent="0.3">
      <c r="A31" s="17" t="s">
        <v>213</v>
      </c>
      <c r="B31" s="18">
        <v>99774</v>
      </c>
      <c r="C31" s="18">
        <v>40531</v>
      </c>
      <c r="D31" s="19">
        <v>357317400.03014797</v>
      </c>
      <c r="E31" s="19">
        <f t="shared" si="0"/>
        <v>8815.9038767893217</v>
      </c>
      <c r="F31" s="19">
        <f t="shared" si="1"/>
        <v>3581.2676652248879</v>
      </c>
      <c r="G31">
        <f t="shared" si="2"/>
        <v>19</v>
      </c>
      <c r="H31" s="56">
        <f t="shared" si="3"/>
        <v>406.22807545051813</v>
      </c>
      <c r="I31" s="20">
        <f t="shared" si="4"/>
        <v>0.40622807545051814</v>
      </c>
    </row>
    <row r="32" spans="1:9" ht="14.4" x14ac:dyDescent="0.3">
      <c r="A32" s="17" t="s">
        <v>214</v>
      </c>
      <c r="B32" s="18">
        <v>49866</v>
      </c>
      <c r="C32" s="18">
        <v>23356</v>
      </c>
      <c r="D32" s="19">
        <v>195259725.20001259</v>
      </c>
      <c r="E32" s="19">
        <f t="shared" si="0"/>
        <v>8360.1526460015666</v>
      </c>
      <c r="F32" s="19">
        <f t="shared" si="1"/>
        <v>3915.6885493124091</v>
      </c>
      <c r="G32">
        <f t="shared" si="2"/>
        <v>15</v>
      </c>
      <c r="H32" s="56">
        <f t="shared" si="3"/>
        <v>468.37524565836441</v>
      </c>
      <c r="I32" s="20">
        <f t="shared" si="4"/>
        <v>0.46837524565836441</v>
      </c>
    </row>
    <row r="33" spans="1:9" ht="14.4" x14ac:dyDescent="0.3">
      <c r="A33" s="17" t="s">
        <v>215</v>
      </c>
      <c r="B33" s="18">
        <v>106836</v>
      </c>
      <c r="C33" s="18">
        <v>31343</v>
      </c>
      <c r="D33" s="19">
        <v>235925471.91018331</v>
      </c>
      <c r="E33" s="19">
        <f t="shared" si="0"/>
        <v>7527.2141119287662</v>
      </c>
      <c r="F33" s="19">
        <f t="shared" si="1"/>
        <v>2208.2956298455888</v>
      </c>
      <c r="G33">
        <f t="shared" si="2"/>
        <v>74</v>
      </c>
      <c r="H33" s="56">
        <f t="shared" si="3"/>
        <v>293.37489235838103</v>
      </c>
      <c r="I33" s="20">
        <f t="shared" si="4"/>
        <v>0.29337489235838105</v>
      </c>
    </row>
    <row r="34" spans="1:9" ht="14.4" x14ac:dyDescent="0.3">
      <c r="A34" s="17" t="s">
        <v>216</v>
      </c>
      <c r="B34" s="18">
        <v>341758</v>
      </c>
      <c r="C34" s="18">
        <v>152872</v>
      </c>
      <c r="D34" s="19">
        <v>1110959444.9640346</v>
      </c>
      <c r="E34" s="19">
        <f t="shared" si="0"/>
        <v>7267.2526359571048</v>
      </c>
      <c r="F34" s="19">
        <f t="shared" si="1"/>
        <v>3250.7196465453171</v>
      </c>
      <c r="G34">
        <f t="shared" si="2"/>
        <v>22</v>
      </c>
      <c r="H34" s="56">
        <f t="shared" si="3"/>
        <v>447.31067012330362</v>
      </c>
      <c r="I34" s="20">
        <f t="shared" si="4"/>
        <v>0.44731067012330361</v>
      </c>
    </row>
    <row r="35" spans="1:9" ht="14.4" x14ac:dyDescent="0.3">
      <c r="A35" s="17" t="s">
        <v>217</v>
      </c>
      <c r="B35" s="18">
        <v>32545</v>
      </c>
      <c r="C35" s="18">
        <v>5615</v>
      </c>
      <c r="D35" s="19">
        <v>39107054.76999674</v>
      </c>
      <c r="E35" s="19">
        <f t="shared" si="0"/>
        <v>6964.7470650038722</v>
      </c>
      <c r="F35" s="19">
        <f t="shared" si="1"/>
        <v>1201.6301972652248</v>
      </c>
      <c r="G35">
        <f t="shared" si="2"/>
        <v>99</v>
      </c>
      <c r="H35" s="56">
        <f t="shared" si="3"/>
        <v>172.53034260255032</v>
      </c>
      <c r="I35" s="20">
        <f t="shared" si="4"/>
        <v>0.17253034260255032</v>
      </c>
    </row>
    <row r="36" spans="1:9" ht="14.4" x14ac:dyDescent="0.3">
      <c r="A36" s="17" t="s">
        <v>218</v>
      </c>
      <c r="B36" s="18">
        <v>38536</v>
      </c>
      <c r="C36" s="18">
        <v>7866</v>
      </c>
      <c r="D36" s="19">
        <v>51007704.439989343</v>
      </c>
      <c r="E36" s="19">
        <f t="shared" si="0"/>
        <v>6484.5797660805165</v>
      </c>
      <c r="F36" s="19">
        <f t="shared" si="1"/>
        <v>1323.6377527503982</v>
      </c>
      <c r="G36">
        <f t="shared" si="2"/>
        <v>97</v>
      </c>
      <c r="H36" s="56">
        <f t="shared" si="3"/>
        <v>204.1208220884368</v>
      </c>
      <c r="I36" s="20">
        <f t="shared" si="4"/>
        <v>0.20412082208843679</v>
      </c>
    </row>
    <row r="37" spans="1:9" ht="14.4" x14ac:dyDescent="0.3">
      <c r="A37" s="17" t="s">
        <v>219</v>
      </c>
      <c r="B37" s="18">
        <v>178391</v>
      </c>
      <c r="C37" s="18">
        <v>59940</v>
      </c>
      <c r="D37" s="19">
        <v>448448128.4291985</v>
      </c>
      <c r="E37" s="19">
        <f t="shared" si="0"/>
        <v>7481.617090910886</v>
      </c>
      <c r="F37" s="19">
        <f t="shared" si="1"/>
        <v>2513.8495127511956</v>
      </c>
      <c r="G37">
        <f t="shared" si="2"/>
        <v>57</v>
      </c>
      <c r="H37" s="56">
        <f t="shared" si="3"/>
        <v>336.00349793431286</v>
      </c>
      <c r="I37" s="20">
        <f t="shared" si="4"/>
        <v>0.33600349793431283</v>
      </c>
    </row>
    <row r="38" spans="1:9" ht="14.4" x14ac:dyDescent="0.3">
      <c r="A38" s="17" t="s">
        <v>220</v>
      </c>
      <c r="B38" s="18">
        <v>44780</v>
      </c>
      <c r="C38" s="18">
        <v>11135</v>
      </c>
      <c r="D38" s="19">
        <v>86210595.179990977</v>
      </c>
      <c r="E38" s="19">
        <f t="shared" si="0"/>
        <v>7742.3076048487628</v>
      </c>
      <c r="F38" s="19">
        <f t="shared" si="1"/>
        <v>1925.2031080837646</v>
      </c>
      <c r="G38">
        <f t="shared" si="2"/>
        <v>86</v>
      </c>
      <c r="H38" s="56">
        <f t="shared" si="3"/>
        <v>248.66011612326932</v>
      </c>
      <c r="I38" s="20">
        <f t="shared" si="4"/>
        <v>0.24866011612326933</v>
      </c>
    </row>
    <row r="39" spans="1:9" ht="14.4" x14ac:dyDescent="0.3">
      <c r="A39" s="17" t="s">
        <v>221</v>
      </c>
      <c r="B39" s="18">
        <v>49419</v>
      </c>
      <c r="C39" s="18">
        <v>22802</v>
      </c>
      <c r="D39" s="19">
        <v>159454850.05006605</v>
      </c>
      <c r="E39" s="19">
        <f t="shared" si="0"/>
        <v>6993.0203512878716</v>
      </c>
      <c r="F39" s="19">
        <f t="shared" si="1"/>
        <v>3226.5899765285831</v>
      </c>
      <c r="G39">
        <f t="shared" si="2"/>
        <v>24</v>
      </c>
      <c r="H39" s="56">
        <f t="shared" si="3"/>
        <v>461.40148525870615</v>
      </c>
      <c r="I39" s="20">
        <f t="shared" si="4"/>
        <v>0.46140148525870617</v>
      </c>
    </row>
    <row r="40" spans="1:9" ht="14.4" x14ac:dyDescent="0.3">
      <c r="A40" s="17" t="s">
        <v>222</v>
      </c>
      <c r="B40" s="18">
        <v>343108</v>
      </c>
      <c r="C40" s="18">
        <v>93674</v>
      </c>
      <c r="D40" s="19">
        <v>702846155.68978047</v>
      </c>
      <c r="E40" s="19">
        <f t="shared" si="0"/>
        <v>7503.1081803892275</v>
      </c>
      <c r="F40" s="19">
        <f t="shared" si="1"/>
        <v>2048.4691574949593</v>
      </c>
      <c r="G40">
        <f t="shared" si="2"/>
        <v>80</v>
      </c>
      <c r="H40" s="56">
        <f t="shared" si="3"/>
        <v>273.0160765706425</v>
      </c>
      <c r="I40" s="20">
        <f t="shared" si="4"/>
        <v>0.27301607657064247</v>
      </c>
    </row>
    <row r="41" spans="1:9" ht="14.4" x14ac:dyDescent="0.3">
      <c r="A41" s="17" t="s">
        <v>223</v>
      </c>
      <c r="B41" s="18">
        <v>48695</v>
      </c>
      <c r="C41" s="18">
        <v>28571</v>
      </c>
      <c r="D41" s="19">
        <v>237914433.75025845</v>
      </c>
      <c r="E41" s="19">
        <f t="shared" si="0"/>
        <v>8327.1300882103696</v>
      </c>
      <c r="F41" s="19">
        <f t="shared" si="1"/>
        <v>4885.8082708750062</v>
      </c>
      <c r="G41">
        <f t="shared" si="2"/>
        <v>4</v>
      </c>
      <c r="H41" s="56">
        <f t="shared" si="3"/>
        <v>586.73375089844944</v>
      </c>
      <c r="I41" s="20">
        <f t="shared" si="4"/>
        <v>0.58673375089844948</v>
      </c>
    </row>
    <row r="42" spans="1:9" ht="14.4" x14ac:dyDescent="0.3">
      <c r="A42" s="17" t="s">
        <v>224</v>
      </c>
      <c r="B42" s="18">
        <v>399059</v>
      </c>
      <c r="C42" s="18">
        <v>131550</v>
      </c>
      <c r="D42" s="19">
        <v>1001945630.2862822</v>
      </c>
      <c r="E42" s="19">
        <f t="shared" si="0"/>
        <v>7616.4624119063637</v>
      </c>
      <c r="F42" s="19">
        <f t="shared" si="1"/>
        <v>2510.7706637020647</v>
      </c>
      <c r="G42">
        <f t="shared" si="2"/>
        <v>59</v>
      </c>
      <c r="H42" s="56">
        <f t="shared" si="3"/>
        <v>329.65050280785545</v>
      </c>
      <c r="I42" s="20">
        <f t="shared" si="4"/>
        <v>0.32965050280785546</v>
      </c>
    </row>
    <row r="43" spans="1:9" ht="14.4" x14ac:dyDescent="0.3">
      <c r="A43" s="17" t="s">
        <v>225</v>
      </c>
      <c r="B43" s="18">
        <v>80536</v>
      </c>
      <c r="C43" s="18">
        <v>22353</v>
      </c>
      <c r="D43" s="19">
        <v>158231702.65003005</v>
      </c>
      <c r="E43" s="19">
        <f t="shared" si="0"/>
        <v>7078.76806916432</v>
      </c>
      <c r="F43" s="19">
        <f t="shared" si="1"/>
        <v>1964.7325748737217</v>
      </c>
      <c r="G43">
        <f t="shared" si="2"/>
        <v>83</v>
      </c>
      <c r="H43" s="56">
        <f t="shared" si="3"/>
        <v>277.55289559948346</v>
      </c>
      <c r="I43" s="20">
        <f t="shared" si="4"/>
        <v>0.27755289559948348</v>
      </c>
    </row>
    <row r="44" spans="1:9" ht="14.4" x14ac:dyDescent="0.3">
      <c r="A44" s="17" t="s">
        <v>226</v>
      </c>
      <c r="B44" s="18">
        <v>244800</v>
      </c>
      <c r="C44" s="18">
        <v>84892</v>
      </c>
      <c r="D44" s="19">
        <v>674020929.41131771</v>
      </c>
      <c r="E44" s="19">
        <f t="shared" si="0"/>
        <v>7939.746141112445</v>
      </c>
      <c r="F44" s="19">
        <f t="shared" si="1"/>
        <v>2753.3534698174744</v>
      </c>
      <c r="G44">
        <f t="shared" si="2"/>
        <v>44</v>
      </c>
      <c r="H44" s="56">
        <f t="shared" si="3"/>
        <v>346.781045751634</v>
      </c>
      <c r="I44" s="20">
        <f t="shared" si="4"/>
        <v>0.34678104575163399</v>
      </c>
    </row>
    <row r="45" spans="1:9" ht="14.4" x14ac:dyDescent="0.3">
      <c r="A45" s="17" t="s">
        <v>227</v>
      </c>
      <c r="B45" s="18">
        <v>9982</v>
      </c>
      <c r="C45" s="18">
        <v>2876</v>
      </c>
      <c r="D45" s="19">
        <v>20671194.909998354</v>
      </c>
      <c r="E45" s="19">
        <f t="shared" si="0"/>
        <v>7187.4808449229322</v>
      </c>
      <c r="F45" s="19">
        <f t="shared" si="1"/>
        <v>2070.8470156279659</v>
      </c>
      <c r="G45">
        <f t="shared" si="2"/>
        <v>79</v>
      </c>
      <c r="H45" s="56">
        <f t="shared" si="3"/>
        <v>288.11861350430775</v>
      </c>
      <c r="I45" s="20">
        <f t="shared" si="4"/>
        <v>0.28811861350430773</v>
      </c>
    </row>
    <row r="46" spans="1:9" ht="14.4" x14ac:dyDescent="0.3">
      <c r="A46" s="17" t="s">
        <v>228</v>
      </c>
      <c r="B46" s="18">
        <v>7966</v>
      </c>
      <c r="C46" s="18">
        <v>3732</v>
      </c>
      <c r="D46" s="19">
        <v>38355968.829997718</v>
      </c>
      <c r="E46" s="19">
        <f t="shared" si="0"/>
        <v>10277.590790460268</v>
      </c>
      <c r="F46" s="19">
        <f t="shared" si="1"/>
        <v>4814.9596823999145</v>
      </c>
      <c r="G46">
        <f t="shared" si="2"/>
        <v>5</v>
      </c>
      <c r="H46" s="56">
        <f t="shared" si="3"/>
        <v>468.49108712026111</v>
      </c>
      <c r="I46" s="20">
        <f t="shared" si="4"/>
        <v>0.46849108712026111</v>
      </c>
    </row>
    <row r="47" spans="1:9" ht="14.4" x14ac:dyDescent="0.3">
      <c r="A47" s="17" t="s">
        <v>229</v>
      </c>
      <c r="B47" s="18">
        <v>60817</v>
      </c>
      <c r="C47" s="18">
        <v>18250</v>
      </c>
      <c r="D47" s="19">
        <v>136886104.18994847</v>
      </c>
      <c r="E47" s="19">
        <f t="shared" si="0"/>
        <v>7500.6084487642993</v>
      </c>
      <c r="F47" s="19">
        <f t="shared" si="1"/>
        <v>2250.7868554836391</v>
      </c>
      <c r="G47">
        <f t="shared" si="2"/>
        <v>70</v>
      </c>
      <c r="H47" s="56">
        <f t="shared" si="3"/>
        <v>300.08056957758521</v>
      </c>
      <c r="I47" s="20">
        <f t="shared" si="4"/>
        <v>0.30008056957758522</v>
      </c>
    </row>
    <row r="48" spans="1:9" ht="14.4" x14ac:dyDescent="0.3">
      <c r="A48" s="17" t="s">
        <v>230</v>
      </c>
      <c r="B48" s="18">
        <v>20354</v>
      </c>
      <c r="C48" s="18">
        <v>6771</v>
      </c>
      <c r="D48" s="19">
        <v>51431997.889997736</v>
      </c>
      <c r="E48" s="19">
        <f t="shared" si="0"/>
        <v>7595.9234810216713</v>
      </c>
      <c r="F48" s="19">
        <f t="shared" si="1"/>
        <v>2526.8742207918708</v>
      </c>
      <c r="G48">
        <f t="shared" si="2"/>
        <v>56</v>
      </c>
      <c r="H48" s="56">
        <f t="shared" si="3"/>
        <v>332.66188464183944</v>
      </c>
      <c r="I48" s="20">
        <f t="shared" si="4"/>
        <v>0.33266188464183943</v>
      </c>
    </row>
    <row r="49" spans="1:9" ht="14.4" x14ac:dyDescent="0.3">
      <c r="A49" s="17" t="s">
        <v>231</v>
      </c>
      <c r="B49" s="18">
        <v>555569</v>
      </c>
      <c r="C49" s="18">
        <v>201409</v>
      </c>
      <c r="D49" s="19">
        <v>1470235341.2555704</v>
      </c>
      <c r="E49" s="19">
        <f t="shared" si="0"/>
        <v>7299.7499677550177</v>
      </c>
      <c r="F49" s="19">
        <f t="shared" si="1"/>
        <v>2646.3595723583758</v>
      </c>
      <c r="G49">
        <f t="shared" si="2"/>
        <v>48</v>
      </c>
      <c r="H49" s="56">
        <f t="shared" si="3"/>
        <v>362.52742683627054</v>
      </c>
      <c r="I49" s="20">
        <f t="shared" si="4"/>
        <v>0.36252742683627054</v>
      </c>
    </row>
    <row r="50" spans="1:9" ht="14.4" x14ac:dyDescent="0.3">
      <c r="A50" s="17" t="s">
        <v>232</v>
      </c>
      <c r="B50" s="18">
        <v>46430</v>
      </c>
      <c r="C50" s="18">
        <v>23292</v>
      </c>
      <c r="D50" s="19">
        <v>196266892.60010022</v>
      </c>
      <c r="E50" s="19">
        <f t="shared" si="0"/>
        <v>8426.3649579297708</v>
      </c>
      <c r="F50" s="19">
        <f t="shared" si="1"/>
        <v>4227.1568511759688</v>
      </c>
      <c r="G50">
        <f t="shared" si="2"/>
        <v>10</v>
      </c>
      <c r="H50" s="56">
        <f t="shared" si="3"/>
        <v>501.65841051044578</v>
      </c>
      <c r="I50" s="20">
        <f t="shared" si="4"/>
        <v>0.5016584105104458</v>
      </c>
    </row>
    <row r="51" spans="1:9" ht="14.4" x14ac:dyDescent="0.3">
      <c r="A51" s="17" t="s">
        <v>233</v>
      </c>
      <c r="B51" s="18">
        <v>143338</v>
      </c>
      <c r="C51" s="18">
        <v>46109</v>
      </c>
      <c r="D51" s="19">
        <v>316900709.87986261</v>
      </c>
      <c r="E51" s="19">
        <f t="shared" si="0"/>
        <v>6872.8601765352232</v>
      </c>
      <c r="F51" s="19">
        <f t="shared" si="1"/>
        <v>2210.8632036156678</v>
      </c>
      <c r="G51">
        <f t="shared" si="2"/>
        <v>73</v>
      </c>
      <c r="H51" s="56">
        <f t="shared" si="3"/>
        <v>321.6802243647881</v>
      </c>
      <c r="I51" s="20">
        <f t="shared" si="4"/>
        <v>0.3216802243647881</v>
      </c>
    </row>
    <row r="52" spans="1:9" ht="14.4" x14ac:dyDescent="0.3">
      <c r="A52" s="17" t="s">
        <v>234</v>
      </c>
      <c r="B52" s="18">
        <v>63924</v>
      </c>
      <c r="C52" s="18">
        <v>20959</v>
      </c>
      <c r="D52" s="19">
        <v>187148684.97998038</v>
      </c>
      <c r="E52" s="19">
        <f t="shared" si="0"/>
        <v>8929.2754892876746</v>
      </c>
      <c r="F52" s="19">
        <f t="shared" si="1"/>
        <v>2927.6748166569737</v>
      </c>
      <c r="G52">
        <f t="shared" si="2"/>
        <v>34</v>
      </c>
      <c r="H52" s="56">
        <f t="shared" si="3"/>
        <v>327.87372504849509</v>
      </c>
      <c r="I52" s="20">
        <f t="shared" si="4"/>
        <v>0.3278737250484951</v>
      </c>
    </row>
    <row r="53" spans="1:9" ht="14.4" x14ac:dyDescent="0.3">
      <c r="A53" s="17" t="s">
        <v>235</v>
      </c>
      <c r="B53" s="18">
        <v>122513</v>
      </c>
      <c r="C53" s="18">
        <v>27713</v>
      </c>
      <c r="D53" s="19">
        <v>240908369.53993842</v>
      </c>
      <c r="E53" s="19">
        <f t="shared" si="0"/>
        <v>8692.9733172135257</v>
      </c>
      <c r="F53" s="19">
        <f t="shared" si="1"/>
        <v>1966.3902568701967</v>
      </c>
      <c r="G53">
        <f t="shared" si="2"/>
        <v>82</v>
      </c>
      <c r="H53" s="56">
        <f t="shared" si="3"/>
        <v>226.20456604605226</v>
      </c>
      <c r="I53" s="20">
        <f t="shared" si="4"/>
        <v>0.22620456604605227</v>
      </c>
    </row>
    <row r="54" spans="1:9" ht="14.4" x14ac:dyDescent="0.3">
      <c r="A54" s="17" t="s">
        <v>236</v>
      </c>
      <c r="B54" s="18">
        <v>19168</v>
      </c>
      <c r="C54" s="18">
        <v>9797</v>
      </c>
      <c r="D54" s="19">
        <v>83432177.400044873</v>
      </c>
      <c r="E54" s="19">
        <f t="shared" si="0"/>
        <v>8516.0944574915666</v>
      </c>
      <c r="F54" s="19">
        <f t="shared" si="1"/>
        <v>4352.6803735415733</v>
      </c>
      <c r="G54">
        <f t="shared" si="2"/>
        <v>8</v>
      </c>
      <c r="H54" s="56">
        <f t="shared" si="3"/>
        <v>511.11227045075123</v>
      </c>
      <c r="I54" s="20">
        <f t="shared" si="4"/>
        <v>0.51111227045075125</v>
      </c>
    </row>
    <row r="55" spans="1:9" ht="14.4" x14ac:dyDescent="0.3">
      <c r="A55" s="17" t="s">
        <v>237</v>
      </c>
      <c r="B55" s="18">
        <v>55953</v>
      </c>
      <c r="C55" s="18">
        <v>21791</v>
      </c>
      <c r="D55" s="19">
        <v>147114639.28991738</v>
      </c>
      <c r="E55" s="19">
        <f t="shared" si="0"/>
        <v>6751.1651273423604</v>
      </c>
      <c r="F55" s="19">
        <f t="shared" si="1"/>
        <v>2629.2538253519451</v>
      </c>
      <c r="G55">
        <f t="shared" si="2"/>
        <v>50</v>
      </c>
      <c r="H55" s="56">
        <f t="shared" si="3"/>
        <v>389.45186138366125</v>
      </c>
      <c r="I55" s="20">
        <f t="shared" si="4"/>
        <v>0.38945186138366128</v>
      </c>
    </row>
    <row r="56" spans="1:9" ht="14.4" x14ac:dyDescent="0.3">
      <c r="A56" s="17" t="s">
        <v>238</v>
      </c>
      <c r="B56" s="18">
        <v>4626</v>
      </c>
      <c r="C56" s="18">
        <v>1404</v>
      </c>
      <c r="D56" s="19">
        <v>9670763.8600001093</v>
      </c>
      <c r="E56" s="19">
        <f t="shared" si="0"/>
        <v>6888.008447293525</v>
      </c>
      <c r="F56" s="19">
        <f t="shared" si="1"/>
        <v>2090.5239645482293</v>
      </c>
      <c r="G56">
        <f t="shared" si="2"/>
        <v>77</v>
      </c>
      <c r="H56" s="56">
        <f t="shared" si="3"/>
        <v>303.50194552529183</v>
      </c>
      <c r="I56" s="20">
        <f t="shared" si="4"/>
        <v>0.30350194552529181</v>
      </c>
    </row>
    <row r="57" spans="1:9" ht="14.4" x14ac:dyDescent="0.3">
      <c r="A57" s="17" t="s">
        <v>239</v>
      </c>
      <c r="B57" s="18">
        <v>207823</v>
      </c>
      <c r="C57" s="18">
        <v>52409</v>
      </c>
      <c r="D57" s="19">
        <v>376532089.2804032</v>
      </c>
      <c r="E57" s="19">
        <f t="shared" si="0"/>
        <v>7184.4929168731169</v>
      </c>
      <c r="F57" s="19">
        <f t="shared" si="1"/>
        <v>1811.7921947060875</v>
      </c>
      <c r="G57">
        <f t="shared" si="2"/>
        <v>90</v>
      </c>
      <c r="H57" s="56">
        <f t="shared" si="3"/>
        <v>252.18094243659266</v>
      </c>
      <c r="I57" s="20">
        <f t="shared" si="4"/>
        <v>0.25218094243659267</v>
      </c>
    </row>
    <row r="58" spans="1:9" ht="14.4" x14ac:dyDescent="0.3">
      <c r="A58" s="17" t="s">
        <v>240</v>
      </c>
      <c r="B58" s="18">
        <v>44340</v>
      </c>
      <c r="C58" s="18">
        <v>13020</v>
      </c>
      <c r="D58" s="19">
        <v>142813309.06997415</v>
      </c>
      <c r="E58" s="19">
        <f t="shared" si="0"/>
        <v>10968.764137478815</v>
      </c>
      <c r="F58" s="19">
        <f t="shared" si="1"/>
        <v>3220.8684950377574</v>
      </c>
      <c r="G58">
        <f t="shared" si="2"/>
        <v>25</v>
      </c>
      <c r="H58" s="56">
        <f t="shared" si="3"/>
        <v>293.64005412719888</v>
      </c>
      <c r="I58" s="20">
        <f t="shared" si="4"/>
        <v>0.2936400541271989</v>
      </c>
    </row>
    <row r="59" spans="1:9" ht="14.4" x14ac:dyDescent="0.3">
      <c r="A59" s="17" t="s">
        <v>241</v>
      </c>
      <c r="B59" s="18">
        <v>247249</v>
      </c>
      <c r="C59" s="18">
        <v>73674</v>
      </c>
      <c r="D59" s="19">
        <v>502655078.34885889</v>
      </c>
      <c r="E59" s="19">
        <f t="shared" si="0"/>
        <v>6822.692922182302</v>
      </c>
      <c r="F59" s="19">
        <f t="shared" si="1"/>
        <v>2032.9913502131815</v>
      </c>
      <c r="G59">
        <f t="shared" si="2"/>
        <v>81</v>
      </c>
      <c r="H59" s="56">
        <f t="shared" si="3"/>
        <v>297.97491597539323</v>
      </c>
      <c r="I59" s="20">
        <f t="shared" si="4"/>
        <v>0.29797491597539322</v>
      </c>
    </row>
    <row r="60" spans="1:9" ht="14.4" x14ac:dyDescent="0.3">
      <c r="A60" s="17" t="s">
        <v>242</v>
      </c>
      <c r="B60" s="18">
        <v>9317</v>
      </c>
      <c r="C60" s="18">
        <v>3386</v>
      </c>
      <c r="D60" s="19">
        <v>26363328.449995298</v>
      </c>
      <c r="E60" s="19">
        <f t="shared" si="0"/>
        <v>7785.9800502053449</v>
      </c>
      <c r="F60" s="19">
        <f t="shared" si="1"/>
        <v>2829.5941236444455</v>
      </c>
      <c r="G60">
        <f t="shared" si="2"/>
        <v>42</v>
      </c>
      <c r="H60" s="56">
        <f t="shared" si="3"/>
        <v>363.42170226467744</v>
      </c>
      <c r="I60" s="20">
        <f t="shared" si="4"/>
        <v>0.36342170226467746</v>
      </c>
    </row>
    <row r="61" spans="1:9" ht="14.4" x14ac:dyDescent="0.3">
      <c r="A61" s="17" t="s">
        <v>243</v>
      </c>
      <c r="B61" s="18">
        <v>68635</v>
      </c>
      <c r="C61" s="18">
        <v>21597</v>
      </c>
      <c r="D61" s="19">
        <v>150974045.98991871</v>
      </c>
      <c r="E61" s="19">
        <f t="shared" si="0"/>
        <v>6990.510070376381</v>
      </c>
      <c r="F61" s="19">
        <f t="shared" si="1"/>
        <v>2199.6655640696249</v>
      </c>
      <c r="G61">
        <f t="shared" si="2"/>
        <v>76</v>
      </c>
      <c r="H61" s="56">
        <f t="shared" si="3"/>
        <v>314.66452975886938</v>
      </c>
      <c r="I61" s="20">
        <f t="shared" si="4"/>
        <v>0.31466452975886938</v>
      </c>
    </row>
    <row r="62" spans="1:9" ht="14.4" x14ac:dyDescent="0.3">
      <c r="A62" s="17" t="s">
        <v>244</v>
      </c>
      <c r="B62" s="18">
        <v>54542</v>
      </c>
      <c r="C62" s="18">
        <v>27323</v>
      </c>
      <c r="D62" s="19">
        <v>216255572.21016592</v>
      </c>
      <c r="E62" s="19">
        <f t="shared" si="0"/>
        <v>7914.7814006575381</v>
      </c>
      <c r="F62" s="19">
        <f t="shared" si="1"/>
        <v>3964.9366031712425</v>
      </c>
      <c r="G62">
        <f t="shared" si="2"/>
        <v>14</v>
      </c>
      <c r="H62" s="56">
        <f t="shared" si="3"/>
        <v>500.95339371493532</v>
      </c>
      <c r="I62" s="20">
        <f t="shared" si="4"/>
        <v>0.5009533937149353</v>
      </c>
    </row>
    <row r="63" spans="1:9" ht="14.4" x14ac:dyDescent="0.3">
      <c r="A63" s="17" t="s">
        <v>245</v>
      </c>
      <c r="B63" s="18">
        <v>96207</v>
      </c>
      <c r="C63" s="18">
        <v>23681</v>
      </c>
      <c r="D63" s="19">
        <v>188955224.50002491</v>
      </c>
      <c r="E63" s="19">
        <f t="shared" si="0"/>
        <v>7979.1911025727341</v>
      </c>
      <c r="F63" s="19">
        <f t="shared" si="1"/>
        <v>1964.0486087293534</v>
      </c>
      <c r="G63">
        <f t="shared" si="2"/>
        <v>84</v>
      </c>
      <c r="H63" s="56">
        <f t="shared" si="3"/>
        <v>246.14633030860543</v>
      </c>
      <c r="I63" s="20">
        <f t="shared" si="4"/>
        <v>0.24614633030860542</v>
      </c>
    </row>
    <row r="64" spans="1:9" ht="14.4" x14ac:dyDescent="0.3">
      <c r="A64" s="17" t="s">
        <v>246</v>
      </c>
      <c r="B64" s="18">
        <v>38455</v>
      </c>
      <c r="C64" s="18">
        <v>11679</v>
      </c>
      <c r="D64" s="19">
        <v>90957057.489991188</v>
      </c>
      <c r="E64" s="19">
        <f t="shared" si="0"/>
        <v>7788.0860938428968</v>
      </c>
      <c r="F64" s="19">
        <f t="shared" si="1"/>
        <v>2365.2855932906305</v>
      </c>
      <c r="G64">
        <f t="shared" si="2"/>
        <v>67</v>
      </c>
      <c r="H64" s="56">
        <f t="shared" si="3"/>
        <v>303.7056299570927</v>
      </c>
      <c r="I64" s="20">
        <f t="shared" si="4"/>
        <v>0.30370562995709272</v>
      </c>
    </row>
    <row r="65" spans="1:9" ht="14.4" x14ac:dyDescent="0.3">
      <c r="A65" s="17" t="s">
        <v>247</v>
      </c>
      <c r="B65" s="18">
        <v>21944</v>
      </c>
      <c r="C65" s="18">
        <v>7130</v>
      </c>
      <c r="D65" s="19">
        <v>62421182.269984081</v>
      </c>
      <c r="E65" s="19">
        <f t="shared" si="0"/>
        <v>8754.7240210356358</v>
      </c>
      <c r="F65" s="19">
        <f t="shared" si="1"/>
        <v>2844.5671832839994</v>
      </c>
      <c r="G65">
        <f t="shared" si="2"/>
        <v>40</v>
      </c>
      <c r="H65" s="56">
        <f t="shared" si="3"/>
        <v>324.91797302223841</v>
      </c>
      <c r="I65" s="20">
        <f t="shared" si="4"/>
        <v>0.3249179730222384</v>
      </c>
    </row>
    <row r="66" spans="1:9" ht="14.4" x14ac:dyDescent="0.3">
      <c r="A66" s="17" t="s">
        <v>248</v>
      </c>
      <c r="B66" s="18">
        <v>21373</v>
      </c>
      <c r="C66" s="18">
        <v>9186</v>
      </c>
      <c r="D66" s="19">
        <v>77863567.120030209</v>
      </c>
      <c r="E66" s="19">
        <f t="shared" si="0"/>
        <v>8476.3299716993479</v>
      </c>
      <c r="F66" s="19">
        <f t="shared" si="1"/>
        <v>3643.0808552861185</v>
      </c>
      <c r="G66">
        <f t="shared" si="2"/>
        <v>18</v>
      </c>
      <c r="H66" s="56">
        <f t="shared" si="3"/>
        <v>429.79460066438963</v>
      </c>
      <c r="I66" s="20">
        <f t="shared" si="4"/>
        <v>0.42979460066438963</v>
      </c>
    </row>
    <row r="67" spans="1:9" ht="14.4" x14ac:dyDescent="0.3">
      <c r="A67" s="17" t="s">
        <v>249</v>
      </c>
      <c r="B67" s="18">
        <v>44279</v>
      </c>
      <c r="C67" s="18">
        <v>17681</v>
      </c>
      <c r="D67" s="19">
        <v>164842333.32995954</v>
      </c>
      <c r="E67" s="19">
        <f t="shared" si="0"/>
        <v>9323.1340608539977</v>
      </c>
      <c r="F67" s="19">
        <f t="shared" si="1"/>
        <v>3722.8106626156764</v>
      </c>
      <c r="G67">
        <f t="shared" si="2"/>
        <v>16</v>
      </c>
      <c r="H67" s="56">
        <f t="shared" si="3"/>
        <v>399.30892748255383</v>
      </c>
      <c r="I67" s="20">
        <f t="shared" si="4"/>
        <v>0.39930892748255381</v>
      </c>
    </row>
    <row r="68" spans="1:9" ht="14.4" x14ac:dyDescent="0.3">
      <c r="A68" s="17" t="s">
        <v>250</v>
      </c>
      <c r="B68" s="18">
        <v>1204215</v>
      </c>
      <c r="C68" s="18">
        <v>390757</v>
      </c>
      <c r="D68" s="19">
        <v>2681603037.769393</v>
      </c>
      <c r="E68" s="19">
        <f t="shared" si="0"/>
        <v>6862.5847720434767</v>
      </c>
      <c r="F68" s="19">
        <f t="shared" si="1"/>
        <v>2226.847396660391</v>
      </c>
      <c r="G68">
        <f t="shared" si="2"/>
        <v>71</v>
      </c>
      <c r="H68" s="56">
        <f t="shared" si="3"/>
        <v>324.49105849038585</v>
      </c>
      <c r="I68" s="20">
        <f t="shared" si="4"/>
        <v>0.32449105849038584</v>
      </c>
    </row>
    <row r="69" spans="1:9" ht="14.4" x14ac:dyDescent="0.3">
      <c r="A69" s="17" t="s">
        <v>251</v>
      </c>
      <c r="B69" s="18">
        <v>14632</v>
      </c>
      <c r="C69" s="18">
        <v>4730</v>
      </c>
      <c r="D69" s="19">
        <v>41964579.029993095</v>
      </c>
      <c r="E69" s="19">
        <f t="shared" si="0"/>
        <v>8872.0040232543543</v>
      </c>
      <c r="F69" s="19">
        <f t="shared" si="1"/>
        <v>2868.0002070799001</v>
      </c>
      <c r="G69">
        <f t="shared" si="2"/>
        <v>38</v>
      </c>
      <c r="H69" s="56">
        <f t="shared" si="3"/>
        <v>323.26407873154727</v>
      </c>
      <c r="I69" s="20">
        <f t="shared" si="4"/>
        <v>0.32326407873154728</v>
      </c>
    </row>
    <row r="70" spans="1:9" ht="14.4" x14ac:dyDescent="0.3">
      <c r="A70" s="17" t="s">
        <v>252</v>
      </c>
      <c r="B70" s="18">
        <v>26152</v>
      </c>
      <c r="C70" s="18">
        <v>9926</v>
      </c>
      <c r="D70" s="19">
        <v>74171725.900013551</v>
      </c>
      <c r="E70" s="19">
        <f t="shared" si="0"/>
        <v>7472.4688595621146</v>
      </c>
      <c r="F70" s="19">
        <f t="shared" si="1"/>
        <v>2836.1779557973978</v>
      </c>
      <c r="G70">
        <f t="shared" si="2"/>
        <v>41</v>
      </c>
      <c r="H70" s="56">
        <f t="shared" si="3"/>
        <v>379.55032119914347</v>
      </c>
      <c r="I70" s="20">
        <f t="shared" si="4"/>
        <v>0.37955032119914345</v>
      </c>
    </row>
    <row r="71" spans="1:9" ht="14.4" x14ac:dyDescent="0.3">
      <c r="A71" s="17" t="s">
        <v>253</v>
      </c>
      <c r="B71" s="18">
        <v>109962</v>
      </c>
      <c r="C71" s="18">
        <v>23637</v>
      </c>
      <c r="D71" s="19">
        <v>180336616.31007099</v>
      </c>
      <c r="E71" s="19">
        <f t="shared" si="0"/>
        <v>7629.4206671773491</v>
      </c>
      <c r="F71" s="19">
        <f t="shared" si="1"/>
        <v>1639.9903267498862</v>
      </c>
      <c r="G71">
        <f t="shared" si="2"/>
        <v>92</v>
      </c>
      <c r="H71" s="56">
        <f t="shared" si="3"/>
        <v>214.95607573525399</v>
      </c>
      <c r="I71" s="20">
        <f t="shared" si="4"/>
        <v>0.21495607573525399</v>
      </c>
    </row>
    <row r="72" spans="1:9" ht="14.4" x14ac:dyDescent="0.3">
      <c r="A72" s="17" t="s">
        <v>254</v>
      </c>
      <c r="B72" s="18">
        <v>99728</v>
      </c>
      <c r="C72" s="18">
        <v>36062</v>
      </c>
      <c r="D72" s="19">
        <v>284070112.79019356</v>
      </c>
      <c r="E72" s="19">
        <f t="shared" si="0"/>
        <v>7877.2700568519094</v>
      </c>
      <c r="F72" s="19">
        <f t="shared" si="1"/>
        <v>2848.4489089342369</v>
      </c>
      <c r="G72">
        <f t="shared" si="2"/>
        <v>39</v>
      </c>
      <c r="H72" s="56">
        <f t="shared" si="3"/>
        <v>361.60356168779077</v>
      </c>
      <c r="I72" s="20">
        <f t="shared" si="4"/>
        <v>0.36160356168779079</v>
      </c>
    </row>
    <row r="73" spans="1:9" ht="14.4" x14ac:dyDescent="0.3">
      <c r="A73" s="17" t="s">
        <v>255</v>
      </c>
      <c r="B73" s="18">
        <v>244809</v>
      </c>
      <c r="C73" s="18">
        <v>54712</v>
      </c>
      <c r="D73" s="19">
        <v>473812256.79931402</v>
      </c>
      <c r="E73" s="19">
        <f t="shared" si="0"/>
        <v>8660.1158210139274</v>
      </c>
      <c r="F73" s="19">
        <f t="shared" si="1"/>
        <v>1935.4364292134439</v>
      </c>
      <c r="G73">
        <f t="shared" si="2"/>
        <v>85</v>
      </c>
      <c r="H73" s="56">
        <f t="shared" si="3"/>
        <v>223.48851553660202</v>
      </c>
      <c r="I73" s="20">
        <f t="shared" si="4"/>
        <v>0.22348851553660201</v>
      </c>
    </row>
    <row r="74" spans="1:9" ht="14.4" x14ac:dyDescent="0.3">
      <c r="A74" s="17" t="s">
        <v>256</v>
      </c>
      <c r="B74" s="18">
        <v>16420</v>
      </c>
      <c r="C74" s="18">
        <v>7272</v>
      </c>
      <c r="D74" s="19">
        <v>60274417.630016886</v>
      </c>
      <c r="E74" s="19">
        <f t="shared" ref="E74:E108" si="5">D74/C74</f>
        <v>8288.5612802553478</v>
      </c>
      <c r="F74" s="19">
        <f t="shared" ref="F74:F108" si="6">D74/B74</f>
        <v>3670.7927911094325</v>
      </c>
      <c r="G74">
        <f t="shared" ref="G74:G108" si="7">RANK(F74,F:F,0)</f>
        <v>17</v>
      </c>
      <c r="H74" s="56">
        <f t="shared" ref="H74:H108" si="8">I74*1000</f>
        <v>442.87454323995127</v>
      </c>
      <c r="I74" s="20">
        <f t="shared" ref="I74:I108" si="9">C74/B74</f>
        <v>0.44287454323995129</v>
      </c>
    </row>
    <row r="75" spans="1:9" ht="14.4" x14ac:dyDescent="0.3">
      <c r="A75" s="17" t="s">
        <v>257</v>
      </c>
      <c r="B75" s="18">
        <v>215481</v>
      </c>
      <c r="C75" s="18">
        <v>59870</v>
      </c>
      <c r="D75" s="19">
        <v>390932843.06980562</v>
      </c>
      <c r="E75" s="19">
        <f t="shared" si="5"/>
        <v>6529.6950571205216</v>
      </c>
      <c r="F75" s="19">
        <f t="shared" si="6"/>
        <v>1814.2334733447758</v>
      </c>
      <c r="G75">
        <f t="shared" si="7"/>
        <v>89</v>
      </c>
      <c r="H75" s="56">
        <f t="shared" si="8"/>
        <v>277.84352216668753</v>
      </c>
      <c r="I75" s="20">
        <f t="shared" si="9"/>
        <v>0.27784352216668756</v>
      </c>
    </row>
    <row r="76" spans="1:9" ht="14.4" x14ac:dyDescent="0.3">
      <c r="A76" s="17" t="s">
        <v>258</v>
      </c>
      <c r="B76" s="18">
        <v>153756</v>
      </c>
      <c r="C76" s="18">
        <v>23143</v>
      </c>
      <c r="D76" s="19">
        <v>197109045.14007601</v>
      </c>
      <c r="E76" s="19">
        <f t="shared" si="5"/>
        <v>8517.0049319481495</v>
      </c>
      <c r="F76" s="19">
        <f t="shared" si="6"/>
        <v>1281.9600219833762</v>
      </c>
      <c r="G76">
        <f t="shared" si="7"/>
        <v>98</v>
      </c>
      <c r="H76" s="56">
        <f t="shared" si="8"/>
        <v>150.51770337417727</v>
      </c>
      <c r="I76" s="20">
        <f t="shared" si="9"/>
        <v>0.15051770337417728</v>
      </c>
    </row>
    <row r="77" spans="1:9" ht="14.4" x14ac:dyDescent="0.3">
      <c r="A77" s="17" t="s">
        <v>259</v>
      </c>
      <c r="B77" s="18">
        <v>12990</v>
      </c>
      <c r="C77" s="18">
        <v>3897</v>
      </c>
      <c r="D77" s="19">
        <v>31436279.739992876</v>
      </c>
      <c r="E77" s="19">
        <f t="shared" si="5"/>
        <v>8066.7897716173657</v>
      </c>
      <c r="F77" s="19">
        <f t="shared" si="6"/>
        <v>2420.0369314852096</v>
      </c>
      <c r="G77">
        <f t="shared" si="7"/>
        <v>65</v>
      </c>
      <c r="H77" s="56">
        <f t="shared" si="8"/>
        <v>300</v>
      </c>
      <c r="I77" s="20">
        <f t="shared" si="9"/>
        <v>0.3</v>
      </c>
    </row>
    <row r="78" spans="1:9" ht="14.4" x14ac:dyDescent="0.3">
      <c r="A78" s="17" t="s">
        <v>260</v>
      </c>
      <c r="B78" s="18">
        <v>41504</v>
      </c>
      <c r="C78" s="18">
        <v>13621</v>
      </c>
      <c r="D78" s="19">
        <v>101205401.85991743</v>
      </c>
      <c r="E78" s="19">
        <f t="shared" si="5"/>
        <v>7430.1007165345736</v>
      </c>
      <c r="F78" s="19">
        <f t="shared" si="6"/>
        <v>2438.4493509039476</v>
      </c>
      <c r="G78">
        <f t="shared" si="7"/>
        <v>64</v>
      </c>
      <c r="H78" s="56">
        <f t="shared" si="8"/>
        <v>328.18523515805703</v>
      </c>
      <c r="I78" s="20">
        <f t="shared" si="9"/>
        <v>0.32818523515805703</v>
      </c>
    </row>
    <row r="79" spans="1:9" ht="14.4" x14ac:dyDescent="0.3">
      <c r="A79" s="17" t="s">
        <v>261</v>
      </c>
      <c r="B79" s="18">
        <v>68737</v>
      </c>
      <c r="C79" s="18">
        <v>20438</v>
      </c>
      <c r="D79" s="19">
        <v>151703702.00981203</v>
      </c>
      <c r="E79" s="19">
        <f t="shared" si="5"/>
        <v>7422.6295141311293</v>
      </c>
      <c r="F79" s="19">
        <f t="shared" si="6"/>
        <v>2207.0166287416096</v>
      </c>
      <c r="G79">
        <f t="shared" si="7"/>
        <v>75</v>
      </c>
      <c r="H79" s="56">
        <f t="shared" si="8"/>
        <v>297.33622357682185</v>
      </c>
      <c r="I79" s="20">
        <f t="shared" si="9"/>
        <v>0.29733622357682182</v>
      </c>
    </row>
    <row r="80" spans="1:9" ht="14.4" x14ac:dyDescent="0.3">
      <c r="A80" s="17" t="s">
        <v>262</v>
      </c>
      <c r="B80" s="18">
        <v>13472</v>
      </c>
      <c r="C80" s="18">
        <v>4337</v>
      </c>
      <c r="D80" s="19">
        <v>33856712.239996396</v>
      </c>
      <c r="E80" s="19">
        <f t="shared" si="5"/>
        <v>7806.4819552677882</v>
      </c>
      <c r="F80" s="19">
        <f t="shared" si="6"/>
        <v>2513.117001187381</v>
      </c>
      <c r="G80">
        <f t="shared" si="7"/>
        <v>58</v>
      </c>
      <c r="H80" s="56">
        <f t="shared" si="8"/>
        <v>321.92695961995247</v>
      </c>
      <c r="I80" s="20">
        <f t="shared" si="9"/>
        <v>0.32192695961995249</v>
      </c>
    </row>
    <row r="81" spans="1:9" ht="14.4" x14ac:dyDescent="0.3">
      <c r="A81" s="17" t="s">
        <v>263</v>
      </c>
      <c r="B81" s="18">
        <v>39495</v>
      </c>
      <c r="C81" s="18">
        <v>13689</v>
      </c>
      <c r="D81" s="19">
        <v>107239188.08997664</v>
      </c>
      <c r="E81" s="19">
        <f t="shared" si="5"/>
        <v>7833.9680100793803</v>
      </c>
      <c r="F81" s="19">
        <f t="shared" si="6"/>
        <v>2715.2598579561118</v>
      </c>
      <c r="G81">
        <f t="shared" si="7"/>
        <v>46</v>
      </c>
      <c r="H81" s="56">
        <f t="shared" si="8"/>
        <v>346.60083554880367</v>
      </c>
      <c r="I81" s="20">
        <f t="shared" si="9"/>
        <v>0.34660083554880367</v>
      </c>
    </row>
    <row r="82" spans="1:9" ht="14.4" x14ac:dyDescent="0.3">
      <c r="A82" s="17" t="s">
        <v>264</v>
      </c>
      <c r="B82" s="18">
        <v>182572</v>
      </c>
      <c r="C82" s="18">
        <v>67679</v>
      </c>
      <c r="D82" s="19">
        <v>528818624.16896266</v>
      </c>
      <c r="E82" s="19">
        <f t="shared" si="5"/>
        <v>7813.6294000940125</v>
      </c>
      <c r="F82" s="19">
        <f t="shared" si="6"/>
        <v>2896.4935705856465</v>
      </c>
      <c r="G82">
        <f t="shared" si="7"/>
        <v>36</v>
      </c>
      <c r="H82" s="56">
        <f t="shared" si="8"/>
        <v>370.69758780097715</v>
      </c>
      <c r="I82" s="20">
        <f t="shared" si="9"/>
        <v>0.37069758780097717</v>
      </c>
    </row>
    <row r="83" spans="1:9" ht="14.4" x14ac:dyDescent="0.3">
      <c r="A83" s="17" t="s">
        <v>265</v>
      </c>
      <c r="B83" s="18">
        <v>19847</v>
      </c>
      <c r="C83" s="18">
        <v>5420</v>
      </c>
      <c r="D83" s="19">
        <v>50839082.309998736</v>
      </c>
      <c r="E83" s="19">
        <f t="shared" si="5"/>
        <v>9379.90448523962</v>
      </c>
      <c r="F83" s="19">
        <f t="shared" si="6"/>
        <v>2561.5499727917941</v>
      </c>
      <c r="G83">
        <f t="shared" si="7"/>
        <v>53</v>
      </c>
      <c r="H83" s="56">
        <f t="shared" si="8"/>
        <v>273.08913185871921</v>
      </c>
      <c r="I83" s="20">
        <f t="shared" si="9"/>
        <v>0.27308913185871919</v>
      </c>
    </row>
    <row r="84" spans="1:9" ht="14.4" x14ac:dyDescent="0.3">
      <c r="A84" s="17" t="s">
        <v>266</v>
      </c>
      <c r="B84" s="18">
        <v>146650</v>
      </c>
      <c r="C84" s="18">
        <v>51633</v>
      </c>
      <c r="D84" s="19">
        <v>388207517.04894811</v>
      </c>
      <c r="E84" s="19">
        <f t="shared" si="5"/>
        <v>7518.5930906387021</v>
      </c>
      <c r="F84" s="19">
        <f t="shared" si="6"/>
        <v>2647.1702492256945</v>
      </c>
      <c r="G84">
        <f t="shared" si="7"/>
        <v>47</v>
      </c>
      <c r="H84" s="56">
        <f t="shared" si="8"/>
        <v>352.08319127173542</v>
      </c>
      <c r="I84" s="20">
        <f t="shared" si="9"/>
        <v>0.35208319127173543</v>
      </c>
    </row>
    <row r="85" spans="1:9" ht="14.4" x14ac:dyDescent="0.3">
      <c r="A85" s="17" t="s">
        <v>267</v>
      </c>
      <c r="B85" s="18">
        <v>42261</v>
      </c>
      <c r="C85" s="18">
        <v>24016</v>
      </c>
      <c r="D85" s="19">
        <v>191029475.57988691</v>
      </c>
      <c r="E85" s="19">
        <f t="shared" si="5"/>
        <v>7954.2586433996885</v>
      </c>
      <c r="F85" s="19">
        <f t="shared" si="6"/>
        <v>4520.2308411984313</v>
      </c>
      <c r="G85">
        <f t="shared" si="7"/>
        <v>7</v>
      </c>
      <c r="H85" s="56">
        <f t="shared" si="8"/>
        <v>568.27808144625067</v>
      </c>
      <c r="I85" s="20">
        <f t="shared" si="9"/>
        <v>0.56827808144625069</v>
      </c>
    </row>
    <row r="86" spans="1:9" ht="14.4" x14ac:dyDescent="0.3">
      <c r="A86" s="17" t="s">
        <v>268</v>
      </c>
      <c r="B86" s="18">
        <v>117440</v>
      </c>
      <c r="C86" s="18">
        <v>73457</v>
      </c>
      <c r="D86" s="19">
        <v>585880285.82038844</v>
      </c>
      <c r="E86" s="19">
        <f t="shared" si="5"/>
        <v>7975.8264810758465</v>
      </c>
      <c r="F86" s="19">
        <f t="shared" si="6"/>
        <v>4988.7626517403651</v>
      </c>
      <c r="G86">
        <f t="shared" si="7"/>
        <v>2</v>
      </c>
      <c r="H86" s="56">
        <f t="shared" si="8"/>
        <v>625.48535422343321</v>
      </c>
      <c r="I86" s="20">
        <f t="shared" si="9"/>
        <v>0.62548535422343321</v>
      </c>
    </row>
    <row r="87" spans="1:9" ht="14.4" x14ac:dyDescent="0.3">
      <c r="A87" s="17" t="s">
        <v>269</v>
      </c>
      <c r="B87" s="18">
        <v>93213</v>
      </c>
      <c r="C87" s="18">
        <v>33714</v>
      </c>
      <c r="D87" s="19">
        <v>297148900.85975611</v>
      </c>
      <c r="E87" s="19">
        <f t="shared" si="5"/>
        <v>8813.8132781561399</v>
      </c>
      <c r="F87" s="19">
        <f t="shared" si="6"/>
        <v>3187.8482707321523</v>
      </c>
      <c r="G87">
        <f t="shared" si="7"/>
        <v>26</v>
      </c>
      <c r="H87" s="56">
        <f t="shared" si="8"/>
        <v>361.6877474172058</v>
      </c>
      <c r="I87" s="20">
        <f t="shared" si="9"/>
        <v>0.36168774741720577</v>
      </c>
    </row>
    <row r="88" spans="1:9" ht="14.4" x14ac:dyDescent="0.3">
      <c r="A88" s="17" t="s">
        <v>270</v>
      </c>
      <c r="B88" s="18">
        <v>154239</v>
      </c>
      <c r="C88" s="18">
        <v>55337</v>
      </c>
      <c r="D88" s="19">
        <v>421971057.61036551</v>
      </c>
      <c r="E88" s="19">
        <f t="shared" si="5"/>
        <v>7625.4776661251153</v>
      </c>
      <c r="F88" s="19">
        <f t="shared" si="6"/>
        <v>2735.8259429221243</v>
      </c>
      <c r="G88">
        <f t="shared" si="7"/>
        <v>45</v>
      </c>
      <c r="H88" s="56">
        <f t="shared" si="8"/>
        <v>358.77436964710614</v>
      </c>
      <c r="I88" s="20">
        <f t="shared" si="9"/>
        <v>0.35877436964710613</v>
      </c>
    </row>
    <row r="89" spans="1:9" ht="14.4" x14ac:dyDescent="0.3">
      <c r="A89" s="17" t="s">
        <v>271</v>
      </c>
      <c r="B89" s="18">
        <v>64827</v>
      </c>
      <c r="C89" s="18">
        <v>25560</v>
      </c>
      <c r="D89" s="19">
        <v>217926618.79015481</v>
      </c>
      <c r="E89" s="19">
        <f t="shared" si="5"/>
        <v>8526.0805473456494</v>
      </c>
      <c r="F89" s="19">
        <f t="shared" si="6"/>
        <v>3361.6644112816389</v>
      </c>
      <c r="G89">
        <f t="shared" si="7"/>
        <v>21</v>
      </c>
      <c r="H89" s="56">
        <f t="shared" si="8"/>
        <v>394.28016104400945</v>
      </c>
      <c r="I89" s="20">
        <f t="shared" si="9"/>
        <v>0.39428016104400943</v>
      </c>
    </row>
    <row r="90" spans="1:9" ht="14.4" x14ac:dyDescent="0.3">
      <c r="A90" s="17" t="s">
        <v>272</v>
      </c>
      <c r="B90" s="18">
        <v>59960</v>
      </c>
      <c r="C90" s="18">
        <v>27490</v>
      </c>
      <c r="D90" s="19">
        <v>194302464.46994552</v>
      </c>
      <c r="E90" s="19">
        <f t="shared" si="5"/>
        <v>7068.1143859565482</v>
      </c>
      <c r="F90" s="19">
        <f t="shared" si="6"/>
        <v>3240.5347643419868</v>
      </c>
      <c r="G90">
        <f t="shared" si="7"/>
        <v>23</v>
      </c>
      <c r="H90" s="56">
        <f t="shared" si="8"/>
        <v>458.47231487658439</v>
      </c>
      <c r="I90" s="20">
        <f t="shared" si="9"/>
        <v>0.45847231487658441</v>
      </c>
    </row>
    <row r="91" spans="1:9" ht="14.4" x14ac:dyDescent="0.3">
      <c r="A91" s="17" t="s">
        <v>273</v>
      </c>
      <c r="B91" s="18">
        <v>32860</v>
      </c>
      <c r="C91" s="18">
        <v>18170</v>
      </c>
      <c r="D91" s="19">
        <v>148966265.63990274</v>
      </c>
      <c r="E91" s="19">
        <f t="shared" si="5"/>
        <v>8198.4736180463806</v>
      </c>
      <c r="F91" s="19">
        <f t="shared" si="6"/>
        <v>4533.3617054139604</v>
      </c>
      <c r="G91">
        <f t="shared" si="7"/>
        <v>6</v>
      </c>
      <c r="H91" s="56">
        <f t="shared" si="8"/>
        <v>552.95191722458912</v>
      </c>
      <c r="I91" s="20">
        <f t="shared" si="9"/>
        <v>0.55295191722458914</v>
      </c>
    </row>
    <row r="92" spans="1:9" ht="14.4" x14ac:dyDescent="0.3">
      <c r="A92" s="17" t="s">
        <v>274</v>
      </c>
      <c r="B92" s="18">
        <v>66665</v>
      </c>
      <c r="C92" s="18">
        <v>20539</v>
      </c>
      <c r="D92" s="19">
        <v>163486918.10989791</v>
      </c>
      <c r="E92" s="19">
        <f t="shared" si="5"/>
        <v>7959.8285267003221</v>
      </c>
      <c r="F92" s="19">
        <f t="shared" si="6"/>
        <v>2452.365080775488</v>
      </c>
      <c r="G92">
        <f t="shared" si="7"/>
        <v>63</v>
      </c>
      <c r="H92" s="56">
        <f t="shared" si="8"/>
        <v>308.09270231755789</v>
      </c>
      <c r="I92" s="20">
        <f t="shared" si="9"/>
        <v>0.30809270231755792</v>
      </c>
    </row>
    <row r="93" spans="1:9" ht="14.4" x14ac:dyDescent="0.3">
      <c r="A93" s="17" t="s">
        <v>275</v>
      </c>
      <c r="B93" s="18">
        <v>45570</v>
      </c>
      <c r="C93" s="18">
        <v>14006</v>
      </c>
      <c r="D93" s="19">
        <v>112500728.44995512</v>
      </c>
      <c r="E93" s="19">
        <f t="shared" si="5"/>
        <v>8032.3238933282255</v>
      </c>
      <c r="F93" s="19">
        <f t="shared" si="6"/>
        <v>2468.7454125511326</v>
      </c>
      <c r="G93">
        <f t="shared" si="7"/>
        <v>61</v>
      </c>
      <c r="H93" s="56">
        <f t="shared" si="8"/>
        <v>307.3513276278253</v>
      </c>
      <c r="I93" s="20">
        <f t="shared" si="9"/>
        <v>0.3073513276278253</v>
      </c>
    </row>
    <row r="94" spans="1:9" ht="14.4" x14ac:dyDescent="0.3">
      <c r="A94" s="17" t="s">
        <v>276</v>
      </c>
      <c r="B94" s="18">
        <v>71360</v>
      </c>
      <c r="C94" s="18">
        <v>25511</v>
      </c>
      <c r="D94" s="19">
        <v>206175603.83037499</v>
      </c>
      <c r="E94" s="19">
        <f t="shared" si="5"/>
        <v>8081.8315170073693</v>
      </c>
      <c r="F94" s="19">
        <f t="shared" si="6"/>
        <v>2889.2321164570485</v>
      </c>
      <c r="G94">
        <f t="shared" si="7"/>
        <v>37</v>
      </c>
      <c r="H94" s="56">
        <f t="shared" si="8"/>
        <v>357.49719730941706</v>
      </c>
      <c r="I94" s="20">
        <f t="shared" si="9"/>
        <v>0.35749719730941704</v>
      </c>
    </row>
    <row r="95" spans="1:9" ht="14.4" x14ac:dyDescent="0.3">
      <c r="A95" s="17" t="s">
        <v>277</v>
      </c>
      <c r="B95" s="18">
        <v>13690</v>
      </c>
      <c r="C95" s="18">
        <v>7252</v>
      </c>
      <c r="D95" s="19">
        <v>106065170.20998429</v>
      </c>
      <c r="E95" s="19">
        <f t="shared" si="5"/>
        <v>14625.64398924218</v>
      </c>
      <c r="F95" s="19">
        <f t="shared" si="6"/>
        <v>7747.6384375445059</v>
      </c>
      <c r="G95">
        <f t="shared" si="7"/>
        <v>1</v>
      </c>
      <c r="H95" s="56">
        <f t="shared" si="8"/>
        <v>529.7297297297298</v>
      </c>
      <c r="I95" s="20">
        <f t="shared" si="9"/>
        <v>0.52972972972972976</v>
      </c>
    </row>
    <row r="96" spans="1:9" ht="14.4" x14ac:dyDescent="0.3">
      <c r="A96" s="17" t="s">
        <v>278</v>
      </c>
      <c r="B96" s="18">
        <v>33765</v>
      </c>
      <c r="C96" s="18">
        <v>8789</v>
      </c>
      <c r="D96" s="19">
        <v>70198860.89998889</v>
      </c>
      <c r="E96" s="19">
        <f t="shared" si="5"/>
        <v>7987.127193080998</v>
      </c>
      <c r="F96" s="19">
        <f t="shared" si="6"/>
        <v>2079.0422301196177</v>
      </c>
      <c r="G96">
        <f t="shared" si="7"/>
        <v>78</v>
      </c>
      <c r="H96" s="56">
        <f t="shared" si="8"/>
        <v>260.2991263142307</v>
      </c>
      <c r="I96" s="20">
        <f t="shared" si="9"/>
        <v>0.26029912631423069</v>
      </c>
    </row>
    <row r="97" spans="1:57" ht="14.4" x14ac:dyDescent="0.3">
      <c r="A97" s="17" t="s">
        <v>279</v>
      </c>
      <c r="B97" s="18">
        <v>3477</v>
      </c>
      <c r="C97" s="18">
        <v>1222</v>
      </c>
      <c r="D97" s="19">
        <v>8295393.7199992659</v>
      </c>
      <c r="E97" s="19">
        <f t="shared" si="5"/>
        <v>6788.3745662841784</v>
      </c>
      <c r="F97" s="19">
        <f t="shared" si="6"/>
        <v>2385.790543571834</v>
      </c>
      <c r="G97">
        <f t="shared" si="7"/>
        <v>66</v>
      </c>
      <c r="H97" s="56">
        <f t="shared" si="8"/>
        <v>351.45240149554212</v>
      </c>
      <c r="I97" s="20">
        <f t="shared" si="9"/>
        <v>0.35145240149554213</v>
      </c>
    </row>
    <row r="98" spans="1:57" ht="14.4" x14ac:dyDescent="0.3">
      <c r="A98" s="17" t="s">
        <v>280</v>
      </c>
      <c r="B98" s="18">
        <v>266672</v>
      </c>
      <c r="C98" s="18">
        <v>61307</v>
      </c>
      <c r="D98" s="19">
        <v>429262014.13990664</v>
      </c>
      <c r="E98" s="19">
        <f t="shared" si="5"/>
        <v>7001.8434133118017</v>
      </c>
      <c r="F98" s="19">
        <f t="shared" si="6"/>
        <v>1609.7003590174695</v>
      </c>
      <c r="G98">
        <f t="shared" si="7"/>
        <v>93</v>
      </c>
      <c r="H98" s="56">
        <f t="shared" si="8"/>
        <v>229.89665206695867</v>
      </c>
      <c r="I98" s="20">
        <f t="shared" si="9"/>
        <v>0.22989665206695867</v>
      </c>
    </row>
    <row r="99" spans="1:57" ht="14.4" x14ac:dyDescent="0.3">
      <c r="A99" s="17" t="s">
        <v>281</v>
      </c>
      <c r="B99" s="18">
        <v>41540</v>
      </c>
      <c r="C99" s="18">
        <v>25864</v>
      </c>
      <c r="D99" s="19">
        <v>203625678.60999754</v>
      </c>
      <c r="E99" s="19">
        <f t="shared" si="5"/>
        <v>7872.9383935198557</v>
      </c>
      <c r="F99" s="19">
        <f t="shared" si="6"/>
        <v>4901.9181177178034</v>
      </c>
      <c r="G99">
        <f t="shared" si="7"/>
        <v>3</v>
      </c>
      <c r="H99" s="56">
        <f t="shared" si="8"/>
        <v>622.62879152623975</v>
      </c>
      <c r="I99" s="20">
        <f t="shared" si="9"/>
        <v>0.62262879152623973</v>
      </c>
    </row>
    <row r="100" spans="1:57" ht="14.4" x14ac:dyDescent="0.3">
      <c r="A100" s="17" t="s">
        <v>282</v>
      </c>
      <c r="B100" s="18">
        <v>1235748</v>
      </c>
      <c r="C100" s="18">
        <v>251518</v>
      </c>
      <c r="D100" s="19">
        <v>1695064962.3021657</v>
      </c>
      <c r="E100" s="19">
        <f t="shared" si="5"/>
        <v>6739.3385853186082</v>
      </c>
      <c r="F100" s="19">
        <f t="shared" si="6"/>
        <v>1371.6914470443535</v>
      </c>
      <c r="G100">
        <f t="shared" si="7"/>
        <v>94</v>
      </c>
      <c r="H100" s="56">
        <f t="shared" si="8"/>
        <v>203.53502494036002</v>
      </c>
      <c r="I100" s="20">
        <f t="shared" si="9"/>
        <v>0.20353502494036002</v>
      </c>
    </row>
    <row r="101" spans="1:57" ht="14.4" x14ac:dyDescent="0.3">
      <c r="A101" s="17" t="s">
        <v>283</v>
      </c>
      <c r="B101" s="18">
        <v>18851</v>
      </c>
      <c r="C101" s="18">
        <v>7037</v>
      </c>
      <c r="D101" s="19">
        <v>57753511.950005159</v>
      </c>
      <c r="E101" s="19">
        <f t="shared" si="5"/>
        <v>8207.1212093228878</v>
      </c>
      <c r="F101" s="19">
        <f t="shared" si="6"/>
        <v>3063.684258129816</v>
      </c>
      <c r="G101">
        <f t="shared" si="7"/>
        <v>31</v>
      </c>
      <c r="H101" s="56">
        <f t="shared" si="8"/>
        <v>373.29584637419765</v>
      </c>
      <c r="I101" s="20">
        <f t="shared" si="9"/>
        <v>0.37329584637419766</v>
      </c>
    </row>
    <row r="102" spans="1:57" ht="14.4" x14ac:dyDescent="0.3">
      <c r="A102" s="17" t="s">
        <v>284</v>
      </c>
      <c r="B102" s="18">
        <v>10456</v>
      </c>
      <c r="C102" s="18">
        <v>4607</v>
      </c>
      <c r="D102" s="19">
        <v>42685895.909992941</v>
      </c>
      <c r="E102" s="19">
        <f t="shared" si="5"/>
        <v>9265.4430019520169</v>
      </c>
      <c r="F102" s="19">
        <f t="shared" si="6"/>
        <v>4082.4307488516583</v>
      </c>
      <c r="G102">
        <f t="shared" si="7"/>
        <v>12</v>
      </c>
      <c r="H102" s="56">
        <f t="shared" si="8"/>
        <v>440.60826319816368</v>
      </c>
      <c r="I102" s="20">
        <f t="shared" si="9"/>
        <v>0.44060826319816371</v>
      </c>
    </row>
    <row r="103" spans="1:57" ht="14.4" x14ac:dyDescent="0.3">
      <c r="A103" s="17" t="s">
        <v>285</v>
      </c>
      <c r="B103" s="18">
        <v>56175</v>
      </c>
      <c r="C103" s="18">
        <v>7672</v>
      </c>
      <c r="D103" s="19">
        <v>61340345.77000013</v>
      </c>
      <c r="E103" s="19">
        <f t="shared" si="5"/>
        <v>7995.3526811783277</v>
      </c>
      <c r="F103" s="19">
        <f t="shared" si="6"/>
        <v>1091.950970538498</v>
      </c>
      <c r="G103">
        <f t="shared" si="7"/>
        <v>100</v>
      </c>
      <c r="H103" s="56">
        <f t="shared" si="8"/>
        <v>136.57320872274141</v>
      </c>
      <c r="I103" s="20">
        <f t="shared" si="9"/>
        <v>0.13657320872274142</v>
      </c>
    </row>
    <row r="104" spans="1:57" ht="14.4" x14ac:dyDescent="0.3">
      <c r="A104" s="17" t="s">
        <v>286</v>
      </c>
      <c r="B104" s="18">
        <v>119395</v>
      </c>
      <c r="C104" s="18">
        <v>50298</v>
      </c>
      <c r="D104" s="19">
        <v>376154967.92975014</v>
      </c>
      <c r="E104" s="19">
        <f t="shared" si="5"/>
        <v>7478.5273356743837</v>
      </c>
      <c r="F104" s="19">
        <f t="shared" si="6"/>
        <v>3150.508546670716</v>
      </c>
      <c r="G104">
        <f t="shared" si="7"/>
        <v>29</v>
      </c>
      <c r="H104" s="56">
        <f t="shared" si="8"/>
        <v>421.27392269358018</v>
      </c>
      <c r="I104" s="20">
        <f t="shared" si="9"/>
        <v>0.42127392269358016</v>
      </c>
    </row>
    <row r="105" spans="1:57" ht="12.75" customHeight="1" x14ac:dyDescent="0.3">
      <c r="A105" s="17" t="s">
        <v>287</v>
      </c>
      <c r="B105" s="18">
        <v>65329</v>
      </c>
      <c r="C105" s="18">
        <v>23818</v>
      </c>
      <c r="D105" s="19">
        <v>206253544.75001231</v>
      </c>
      <c r="E105" s="19">
        <f t="shared" si="5"/>
        <v>8659.5660739781815</v>
      </c>
      <c r="F105" s="19">
        <f t="shared" si="6"/>
        <v>3157.1514143797135</v>
      </c>
      <c r="G105">
        <f t="shared" si="7"/>
        <v>28</v>
      </c>
      <c r="H105" s="56">
        <f t="shared" si="8"/>
        <v>364.58540617489939</v>
      </c>
      <c r="I105" s="20">
        <f t="shared" si="9"/>
        <v>0.36458540617489937</v>
      </c>
    </row>
    <row r="106" spans="1:57" ht="12.75" customHeight="1" x14ac:dyDescent="0.3">
      <c r="A106" s="17" t="s">
        <v>288</v>
      </c>
      <c r="B106" s="18">
        <v>80679</v>
      </c>
      <c r="C106" s="18">
        <v>33550</v>
      </c>
      <c r="D106" s="19">
        <v>274978747.49010414</v>
      </c>
      <c r="E106" s="19">
        <f t="shared" si="5"/>
        <v>8196.0878536543714</v>
      </c>
      <c r="F106" s="19">
        <f t="shared" si="6"/>
        <v>3408.3063435355439</v>
      </c>
      <c r="G106">
        <f t="shared" si="7"/>
        <v>20</v>
      </c>
      <c r="H106" s="56">
        <f t="shared" si="8"/>
        <v>415.84551122349063</v>
      </c>
      <c r="I106" s="20">
        <f t="shared" si="9"/>
        <v>0.41584551122349062</v>
      </c>
    </row>
    <row r="107" spans="1:57" ht="12.75" customHeight="1" x14ac:dyDescent="0.3">
      <c r="A107" s="17" t="s">
        <v>289</v>
      </c>
      <c r="B107" s="18">
        <v>37955</v>
      </c>
      <c r="C107" s="18">
        <v>12018</v>
      </c>
      <c r="D107" s="19">
        <v>94924432.65000008</v>
      </c>
      <c r="E107" s="19">
        <f t="shared" si="5"/>
        <v>7898.5216050923682</v>
      </c>
      <c r="F107" s="19">
        <f t="shared" si="6"/>
        <v>2500.9730641549222</v>
      </c>
      <c r="G107">
        <f t="shared" si="7"/>
        <v>60</v>
      </c>
      <c r="H107" s="56">
        <f t="shared" si="8"/>
        <v>316.63812409432222</v>
      </c>
      <c r="I107" s="20">
        <f t="shared" si="9"/>
        <v>0.31663812409432224</v>
      </c>
    </row>
    <row r="108" spans="1:57" ht="12.75" customHeight="1" x14ac:dyDescent="0.3">
      <c r="A108" s="17" t="s">
        <v>290</v>
      </c>
      <c r="B108" s="18">
        <v>18683</v>
      </c>
      <c r="C108" s="18">
        <v>5842</v>
      </c>
      <c r="D108" s="19">
        <v>52196915.879994787</v>
      </c>
      <c r="E108" s="19">
        <f t="shared" si="5"/>
        <v>8934.7682095163964</v>
      </c>
      <c r="F108" s="19">
        <f t="shared" si="6"/>
        <v>2793.8187592996192</v>
      </c>
      <c r="G108">
        <f t="shared" si="7"/>
        <v>43</v>
      </c>
      <c r="H108" s="56">
        <f t="shared" si="8"/>
        <v>312.69068136808863</v>
      </c>
      <c r="I108" s="20">
        <f t="shared" si="9"/>
        <v>0.31269068136808864</v>
      </c>
    </row>
    <row r="109" spans="1:57" s="26" customFormat="1" ht="14.4" x14ac:dyDescent="0.3">
      <c r="A109" s="21"/>
      <c r="B109" s="22"/>
      <c r="C109" s="18"/>
      <c r="D109" s="23"/>
      <c r="E109" s="24"/>
      <c r="F109" s="25"/>
      <c r="H109" s="27"/>
      <c r="I109" s="28"/>
    </row>
    <row r="110" spans="1:57" s="26" customFormat="1" x14ac:dyDescent="0.25">
      <c r="A110" s="21" t="s">
        <v>291</v>
      </c>
      <c r="B110" s="29">
        <f>SUM(B9:B108)</f>
        <v>11052495</v>
      </c>
      <c r="C110" s="30">
        <f>SUM(C9:C109)</f>
        <v>3462041</v>
      </c>
      <c r="D110" s="31">
        <f>SUM(D9:D108)</f>
        <v>26301076512.175838</v>
      </c>
      <c r="H110" s="32"/>
      <c r="I110" s="33"/>
      <c r="K110" s="34"/>
      <c r="L110" s="2"/>
    </row>
    <row r="111" spans="1:57" x14ac:dyDescent="0.25">
      <c r="C111" s="27"/>
      <c r="D111" s="35"/>
      <c r="E111" s="36"/>
      <c r="F111" s="36"/>
      <c r="H111" s="27"/>
      <c r="I111" s="37"/>
      <c r="K111" s="38"/>
    </row>
    <row r="112" spans="1:57" s="44" customFormat="1" x14ac:dyDescent="0.25">
      <c r="A112" s="39" t="s">
        <v>292</v>
      </c>
      <c r="B112" s="40" t="s">
        <v>293</v>
      </c>
      <c r="C112" s="2"/>
      <c r="D112" s="41"/>
      <c r="E112" s="5"/>
      <c r="F112" s="2"/>
      <c r="G112" s="42"/>
      <c r="H112" s="42"/>
      <c r="I112" s="42"/>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row>
    <row r="113" spans="1:11" x14ac:dyDescent="0.25">
      <c r="B113" s="45" t="s">
        <v>294</v>
      </c>
      <c r="C113" s="2"/>
      <c r="D113" s="41"/>
      <c r="E113" s="34"/>
      <c r="F113" s="2"/>
      <c r="G113" s="46"/>
      <c r="H113" s="47"/>
      <c r="I113" s="2"/>
    </row>
    <row r="114" spans="1:11" x14ac:dyDescent="0.25">
      <c r="A114" s="48"/>
      <c r="B114" s="45" t="s">
        <v>295</v>
      </c>
    </row>
    <row r="115" spans="1:11" x14ac:dyDescent="0.25">
      <c r="A115" s="48"/>
      <c r="B115" s="45" t="s">
        <v>296</v>
      </c>
    </row>
    <row r="116" spans="1:11" x14ac:dyDescent="0.25">
      <c r="A116" s="48"/>
      <c r="B116" s="45" t="s">
        <v>297</v>
      </c>
      <c r="K116" s="5"/>
    </row>
    <row r="117" spans="1:11" x14ac:dyDescent="0.25">
      <c r="B117" s="2" t="s">
        <v>298</v>
      </c>
      <c r="K117" s="49"/>
    </row>
    <row r="118" spans="1:11" x14ac:dyDescent="0.25">
      <c r="A118" s="39" t="s">
        <v>299</v>
      </c>
      <c r="B118" s="2" t="s">
        <v>300</v>
      </c>
      <c r="K118" s="50"/>
    </row>
    <row r="119" spans="1:11" x14ac:dyDescent="0.25">
      <c r="A119" s="51"/>
    </row>
    <row r="120" spans="1:11" x14ac:dyDescent="0.25">
      <c r="C120" s="52"/>
      <c r="D120" s="53"/>
      <c r="E120" s="54"/>
      <c r="F120" s="54"/>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D28DB-B2A6-47B4-877F-0FEDC33DD371}">
  <dimension ref="A1:L87"/>
  <sheetViews>
    <sheetView showGridLines="0" topLeftCell="A3" workbookViewId="0">
      <selection activeCell="B44" sqref="B44"/>
    </sheetView>
  </sheetViews>
  <sheetFormatPr defaultColWidth="9.109375" defaultRowHeight="13.2" x14ac:dyDescent="0.25"/>
  <cols>
    <col min="1" max="1" width="51.6640625" style="2" customWidth="1"/>
    <col min="2" max="2" width="14.6640625" style="2" customWidth="1"/>
    <col min="3" max="3" width="16.33203125" style="2" bestFit="1" customWidth="1"/>
    <col min="4" max="4" width="12.44140625" style="2" bestFit="1" customWidth="1"/>
    <col min="5" max="5" width="15" style="2" bestFit="1" customWidth="1"/>
    <col min="6" max="6" width="14.109375" style="5" customWidth="1"/>
    <col min="7" max="7" width="9.109375" style="2"/>
    <col min="8" max="8" width="14.88671875" style="2" bestFit="1" customWidth="1"/>
    <col min="9" max="9" width="21.6640625" style="2" customWidth="1"/>
    <col min="10" max="10" width="15" style="2" customWidth="1"/>
    <col min="11" max="12" width="14.88671875" style="2" bestFit="1" customWidth="1"/>
    <col min="13" max="16384" width="9.109375" style="2"/>
  </cols>
  <sheetData>
    <row r="1" spans="1:9" ht="17.399999999999999" x14ac:dyDescent="0.3">
      <c r="F1" s="114" t="s">
        <v>301</v>
      </c>
    </row>
    <row r="2" spans="1:9" ht="17.399999999999999" x14ac:dyDescent="0.3">
      <c r="F2" s="114" t="s">
        <v>1</v>
      </c>
    </row>
    <row r="3" spans="1:9" ht="17.399999999999999" x14ac:dyDescent="0.3">
      <c r="F3" s="114" t="s">
        <v>2</v>
      </c>
    </row>
    <row r="4" spans="1:9" ht="17.399999999999999" x14ac:dyDescent="0.3">
      <c r="F4" s="114" t="s">
        <v>302</v>
      </c>
    </row>
    <row r="7" spans="1:9" s="119" customFormat="1" x14ac:dyDescent="0.25">
      <c r="A7" s="115"/>
      <c r="B7" s="116"/>
      <c r="C7" s="116"/>
      <c r="D7" s="116"/>
      <c r="E7" s="116"/>
      <c r="F7" s="117"/>
      <c r="G7" s="118"/>
    </row>
    <row r="8" spans="1:9" s="119" customFormat="1" x14ac:dyDescent="0.25">
      <c r="A8" s="116"/>
      <c r="B8" s="116"/>
      <c r="C8" s="116"/>
      <c r="D8" s="116"/>
      <c r="E8" s="116"/>
      <c r="F8" s="117"/>
      <c r="G8" s="118"/>
    </row>
    <row r="9" spans="1:9" s="126" customFormat="1" ht="39.6" x14ac:dyDescent="0.25">
      <c r="A9" s="120" t="s">
        <v>303</v>
      </c>
      <c r="B9" s="121" t="s">
        <v>304</v>
      </c>
      <c r="C9" s="122" t="s">
        <v>305</v>
      </c>
      <c r="D9" s="123" t="s">
        <v>306</v>
      </c>
      <c r="E9" s="108" t="s">
        <v>307</v>
      </c>
      <c r="F9" s="124" t="s">
        <v>308</v>
      </c>
      <c r="G9" s="125"/>
    </row>
    <row r="10" spans="1:9" x14ac:dyDescent="0.25">
      <c r="A10" s="111" t="s">
        <v>309</v>
      </c>
      <c r="B10" s="35">
        <v>770254525.11000001</v>
      </c>
      <c r="C10" s="28">
        <f t="shared" ref="C10:C31" si="0">B10/$B$42</f>
        <v>2.8407479897511901E-2</v>
      </c>
      <c r="D10" s="127">
        <f>B10/B31</f>
        <v>0.12052235017075237</v>
      </c>
      <c r="E10" s="27">
        <v>78159</v>
      </c>
      <c r="F10" s="35">
        <f>B10/E10</f>
        <v>9854.9690388822783</v>
      </c>
      <c r="I10" s="35"/>
    </row>
    <row r="11" spans="1:9" x14ac:dyDescent="0.25">
      <c r="A11" s="111" t="s">
        <v>310</v>
      </c>
      <c r="B11" s="35">
        <v>285241865.99000001</v>
      </c>
      <c r="C11" s="28">
        <f t="shared" si="0"/>
        <v>1.0519902590487891E-2</v>
      </c>
      <c r="D11" s="127">
        <f>B11/B31</f>
        <v>4.4632026084229857E-2</v>
      </c>
      <c r="E11" s="27">
        <v>280262</v>
      </c>
      <c r="F11" s="35">
        <f t="shared" ref="F11:F30" si="1">B11/E11</f>
        <v>1017.7686093369775</v>
      </c>
      <c r="I11" s="35"/>
    </row>
    <row r="12" spans="1:9" x14ac:dyDescent="0.25">
      <c r="A12" s="111" t="s">
        <v>311</v>
      </c>
      <c r="B12" s="35">
        <v>3748.82</v>
      </c>
      <c r="C12" s="128">
        <f t="shared" si="0"/>
        <v>1.3825888108113627E-7</v>
      </c>
      <c r="D12" s="129">
        <f>B12/B31</f>
        <v>5.8658090545147534E-7</v>
      </c>
      <c r="E12" s="27">
        <v>3</v>
      </c>
      <c r="F12" s="130">
        <v>0</v>
      </c>
      <c r="I12" s="35"/>
    </row>
    <row r="13" spans="1:9" x14ac:dyDescent="0.25">
      <c r="A13" s="111" t="s">
        <v>312</v>
      </c>
      <c r="B13" s="35">
        <v>361819</v>
      </c>
      <c r="C13" s="28">
        <f t="shared" si="0"/>
        <v>1.3344116306970097E-5</v>
      </c>
      <c r="D13" s="127">
        <f>B13/B31</f>
        <v>5.6614112341896206E-5</v>
      </c>
      <c r="E13" s="27">
        <v>10</v>
      </c>
      <c r="F13" s="35">
        <f t="shared" si="1"/>
        <v>36181.9</v>
      </c>
      <c r="I13" s="35"/>
    </row>
    <row r="14" spans="1:9" x14ac:dyDescent="0.25">
      <c r="A14" s="111" t="s">
        <v>313</v>
      </c>
      <c r="B14" s="35">
        <v>201858003.88999999</v>
      </c>
      <c r="C14" s="28">
        <f t="shared" si="0"/>
        <v>7.4446523853113908E-3</v>
      </c>
      <c r="D14" s="127">
        <f>B14/B31</f>
        <v>3.1584885562503294E-2</v>
      </c>
      <c r="E14" s="27">
        <v>542714</v>
      </c>
      <c r="F14" s="35">
        <f t="shared" si="1"/>
        <v>371.94176654738959</v>
      </c>
      <c r="I14" s="35"/>
    </row>
    <row r="15" spans="1:9" x14ac:dyDescent="0.25">
      <c r="A15" s="111" t="s">
        <v>314</v>
      </c>
      <c r="B15" s="35">
        <v>60878191.68</v>
      </c>
      <c r="C15" s="28">
        <f t="shared" si="0"/>
        <v>2.2452266750390094E-3</v>
      </c>
      <c r="D15" s="127">
        <f>B15/B31</f>
        <v>9.5256600204605361E-3</v>
      </c>
      <c r="E15" s="27">
        <v>160361</v>
      </c>
      <c r="F15" s="35">
        <f t="shared" si="1"/>
        <v>379.6321529548955</v>
      </c>
      <c r="I15" s="35"/>
    </row>
    <row r="16" spans="1:9" x14ac:dyDescent="0.25">
      <c r="A16" s="111" t="s">
        <v>315</v>
      </c>
      <c r="B16" s="35">
        <v>2340448540.9099998</v>
      </c>
      <c r="C16" s="28">
        <f t="shared" si="0"/>
        <v>8.6317240223375502E-2</v>
      </c>
      <c r="D16" s="127">
        <f>B16/B31</f>
        <v>0.36621188114915409</v>
      </c>
      <c r="E16" s="27">
        <v>35677</v>
      </c>
      <c r="F16" s="35">
        <f t="shared" si="1"/>
        <v>65601.046638170243</v>
      </c>
      <c r="I16" s="35"/>
    </row>
    <row r="17" spans="1:11" x14ac:dyDescent="0.25">
      <c r="A17" s="111" t="s">
        <v>316</v>
      </c>
      <c r="B17" s="35">
        <v>0</v>
      </c>
      <c r="C17" s="128">
        <f t="shared" si="0"/>
        <v>0</v>
      </c>
      <c r="D17" s="129">
        <f>B17/B31</f>
        <v>0</v>
      </c>
      <c r="E17" s="27">
        <v>0</v>
      </c>
      <c r="F17" s="130">
        <v>0</v>
      </c>
      <c r="I17" s="35"/>
    </row>
    <row r="18" spans="1:11" x14ac:dyDescent="0.25">
      <c r="A18" s="111" t="s">
        <v>317</v>
      </c>
      <c r="B18" s="35">
        <v>526034287.19999999</v>
      </c>
      <c r="C18" s="28">
        <f t="shared" si="0"/>
        <v>1.9400481207042502E-2</v>
      </c>
      <c r="D18" s="127">
        <f>B18/B31</f>
        <v>8.230901149809737E-2</v>
      </c>
      <c r="E18" s="27">
        <v>1082359</v>
      </c>
      <c r="F18" s="35">
        <f t="shared" si="1"/>
        <v>486.0072186769824</v>
      </c>
      <c r="I18" s="35"/>
    </row>
    <row r="19" spans="1:11" x14ac:dyDescent="0.25">
      <c r="A19" s="111" t="s">
        <v>318</v>
      </c>
      <c r="B19" s="35">
        <v>269209250.88999999</v>
      </c>
      <c r="C19" s="28">
        <f t="shared" si="0"/>
        <v>9.928609483715484E-3</v>
      </c>
      <c r="D19" s="127">
        <f>B19/B31</f>
        <v>4.2123389798115023E-2</v>
      </c>
      <c r="E19" s="46">
        <v>141404</v>
      </c>
      <c r="F19" s="35">
        <f t="shared" si="1"/>
        <v>1903.8305202823117</v>
      </c>
      <c r="I19" s="35"/>
    </row>
    <row r="20" spans="1:11" x14ac:dyDescent="0.25">
      <c r="A20" s="111" t="s">
        <v>319</v>
      </c>
      <c r="B20" s="35">
        <v>293475541.69999999</v>
      </c>
      <c r="C20" s="28">
        <f t="shared" si="0"/>
        <v>1.0823565820744219E-2</v>
      </c>
      <c r="D20" s="127">
        <f>B20/B31</f>
        <v>4.592035599955404E-2</v>
      </c>
      <c r="E20" s="46">
        <v>112541</v>
      </c>
      <c r="F20" s="35">
        <f t="shared" si="1"/>
        <v>2607.7211123057373</v>
      </c>
      <c r="I20" s="35"/>
    </row>
    <row r="21" spans="1:11" x14ac:dyDescent="0.25">
      <c r="A21" s="111" t="s">
        <v>320</v>
      </c>
      <c r="B21" s="35">
        <v>533756862.73000002</v>
      </c>
      <c r="C21" s="28">
        <f t="shared" si="0"/>
        <v>1.9685294735524096E-2</v>
      </c>
      <c r="D21" s="127">
        <f>B21/B31</f>
        <v>8.3517369153787643E-2</v>
      </c>
      <c r="E21" s="27">
        <v>12149</v>
      </c>
      <c r="F21" s="35">
        <f t="shared" si="1"/>
        <v>43934.22197135567</v>
      </c>
      <c r="I21" s="35"/>
    </row>
    <row r="22" spans="1:11" x14ac:dyDescent="0.25">
      <c r="A22" s="111" t="s">
        <v>321</v>
      </c>
      <c r="B22" s="35">
        <v>17366.580000000002</v>
      </c>
      <c r="C22" s="28">
        <f t="shared" si="0"/>
        <v>6.4049058610603857E-7</v>
      </c>
      <c r="D22" s="127">
        <f>B22/B31</f>
        <v>2.7173628557774133E-6</v>
      </c>
      <c r="E22" s="27">
        <v>54</v>
      </c>
      <c r="F22" s="35">
        <f t="shared" si="1"/>
        <v>321.60333333333335</v>
      </c>
      <c r="I22" s="35"/>
    </row>
    <row r="23" spans="1:11" x14ac:dyDescent="0.25">
      <c r="A23" s="111" t="s">
        <v>322</v>
      </c>
      <c r="B23" s="35">
        <v>136264560.44999999</v>
      </c>
      <c r="C23" s="28">
        <f t="shared" si="0"/>
        <v>5.0255242073051921E-3</v>
      </c>
      <c r="D23" s="127">
        <f>B23/B31</f>
        <v>2.1321426275390198E-2</v>
      </c>
      <c r="E23" s="27">
        <v>3861</v>
      </c>
      <c r="F23" s="35">
        <f t="shared" si="1"/>
        <v>35292.556449106443</v>
      </c>
      <c r="I23" s="35"/>
    </row>
    <row r="24" spans="1:11" x14ac:dyDescent="0.25">
      <c r="A24" s="111" t="s">
        <v>323</v>
      </c>
      <c r="B24" s="35">
        <v>530492746.31999999</v>
      </c>
      <c r="C24" s="28">
        <f t="shared" si="0"/>
        <v>1.9564912033083012E-2</v>
      </c>
      <c r="D24" s="127">
        <f>B24/B31</f>
        <v>8.3006630212126856E-2</v>
      </c>
      <c r="E24" s="27">
        <v>36301</v>
      </c>
      <c r="F24" s="35">
        <f t="shared" si="1"/>
        <v>14613.722661083717</v>
      </c>
      <c r="I24" s="35"/>
    </row>
    <row r="25" spans="1:11" x14ac:dyDescent="0.25">
      <c r="A25" s="111" t="s">
        <v>324</v>
      </c>
      <c r="B25" s="35">
        <v>165113423.50999999</v>
      </c>
      <c r="C25" s="28">
        <f t="shared" si="0"/>
        <v>6.0894887420490651E-3</v>
      </c>
      <c r="D25" s="127">
        <f>B25/B31</f>
        <v>2.5835431272957544E-2</v>
      </c>
      <c r="E25" s="27">
        <v>6601</v>
      </c>
      <c r="F25" s="35">
        <f t="shared" si="1"/>
        <v>25013.395471898195</v>
      </c>
      <c r="I25" s="35"/>
    </row>
    <row r="26" spans="1:11" x14ac:dyDescent="0.25">
      <c r="A26" s="111" t="s">
        <v>325</v>
      </c>
      <c r="B26" s="35">
        <v>51751944.159999996</v>
      </c>
      <c r="C26" s="28">
        <f t="shared" si="0"/>
        <v>1.9086448251276517E-3</v>
      </c>
      <c r="D26" s="127">
        <f>B26/B31</f>
        <v>8.0976686702074214E-3</v>
      </c>
      <c r="E26" s="27">
        <v>38822</v>
      </c>
      <c r="F26" s="35">
        <f t="shared" si="1"/>
        <v>1333.057136675081</v>
      </c>
      <c r="I26" s="35"/>
    </row>
    <row r="27" spans="1:11" x14ac:dyDescent="0.25">
      <c r="A27" s="111" t="s">
        <v>326</v>
      </c>
      <c r="B27" s="35">
        <v>15869162.460000001</v>
      </c>
      <c r="C27" s="28">
        <f t="shared" si="0"/>
        <v>5.8526486878921152E-4</v>
      </c>
      <c r="D27" s="127">
        <f>B27/B31</f>
        <v>2.4830607189844701E-3</v>
      </c>
      <c r="E27" s="27">
        <v>61907</v>
      </c>
      <c r="F27" s="35">
        <f t="shared" si="1"/>
        <v>256.33874133781319</v>
      </c>
      <c r="I27" s="35"/>
    </row>
    <row r="28" spans="1:11" x14ac:dyDescent="0.25">
      <c r="A28" s="131" t="s">
        <v>327</v>
      </c>
      <c r="B28" s="35">
        <v>0</v>
      </c>
      <c r="C28" s="28">
        <f t="shared" si="0"/>
        <v>0</v>
      </c>
      <c r="D28" s="127">
        <f>B28/B31</f>
        <v>0</v>
      </c>
      <c r="E28" s="27">
        <v>0</v>
      </c>
      <c r="F28" s="130">
        <v>0</v>
      </c>
      <c r="I28" s="35"/>
    </row>
    <row r="29" spans="1:11" x14ac:dyDescent="0.25">
      <c r="A29" s="111" t="s">
        <v>328</v>
      </c>
      <c r="B29" s="35">
        <v>51711057.990000002</v>
      </c>
      <c r="C29" s="28">
        <f t="shared" si="0"/>
        <v>1.9071369170083256E-3</v>
      </c>
      <c r="D29" s="127">
        <f>B29/B31</f>
        <v>8.0912711780314721E-3</v>
      </c>
      <c r="E29" s="27">
        <v>45088</v>
      </c>
      <c r="F29" s="35">
        <f t="shared" si="1"/>
        <v>1146.8918113466998</v>
      </c>
      <c r="I29" s="35"/>
    </row>
    <row r="30" spans="1:11" x14ac:dyDescent="0.25">
      <c r="A30" s="111" t="s">
        <v>329</v>
      </c>
      <c r="B30" s="132">
        <v>158225448.13</v>
      </c>
      <c r="C30" s="133">
        <f t="shared" si="0"/>
        <v>5.8354558012961846E-3</v>
      </c>
      <c r="D30" s="134">
        <f>B30/B31</f>
        <v>2.4757664179544718E-2</v>
      </c>
      <c r="E30" s="135">
        <v>398145</v>
      </c>
      <c r="F30" s="132">
        <f t="shared" si="1"/>
        <v>397.40659340190132</v>
      </c>
      <c r="I30" s="35"/>
    </row>
    <row r="31" spans="1:11" s="26" customFormat="1" x14ac:dyDescent="0.25">
      <c r="A31" s="115" t="s">
        <v>330</v>
      </c>
      <c r="B31" s="136">
        <f>SUM(B10:B30)</f>
        <v>6390968347.5199995</v>
      </c>
      <c r="C31" s="137">
        <f t="shared" si="0"/>
        <v>0.23570300327918478</v>
      </c>
      <c r="D31" s="138">
        <f>B31/$B$31</f>
        <v>1</v>
      </c>
      <c r="E31" s="29">
        <v>3214993</v>
      </c>
      <c r="F31" s="31">
        <f>B31/E31</f>
        <v>1987.8638452774235</v>
      </c>
    </row>
    <row r="32" spans="1:11" x14ac:dyDescent="0.25">
      <c r="A32" s="115"/>
      <c r="B32" s="139"/>
      <c r="C32" s="140"/>
      <c r="D32" s="138"/>
      <c r="E32" s="50"/>
      <c r="K32" s="35"/>
    </row>
    <row r="33" spans="1:12" x14ac:dyDescent="0.25">
      <c r="A33" s="119" t="s">
        <v>331</v>
      </c>
      <c r="C33" s="28"/>
      <c r="F33" s="36"/>
      <c r="K33" s="35"/>
      <c r="L33" s="141"/>
    </row>
    <row r="34" spans="1:12" x14ac:dyDescent="0.25">
      <c r="A34" s="131" t="s">
        <v>332</v>
      </c>
      <c r="B34" s="35">
        <v>66007703</v>
      </c>
      <c r="C34" s="28">
        <f>B34/$B$42</f>
        <v>2.4344063357312328E-3</v>
      </c>
      <c r="E34" s="27">
        <v>15188</v>
      </c>
      <c r="F34" s="36"/>
      <c r="H34" s="141"/>
      <c r="K34" s="35"/>
      <c r="L34" s="141"/>
    </row>
    <row r="35" spans="1:12" ht="14.4" x14ac:dyDescent="0.3">
      <c r="A35" s="131" t="s">
        <v>333</v>
      </c>
      <c r="B35" s="35">
        <v>741839270.79094815</v>
      </c>
      <c r="C35" s="28">
        <f>B35/$B$42</f>
        <v>2.7359507130671128E-2</v>
      </c>
      <c r="E35" s="27">
        <v>392758</v>
      </c>
      <c r="F35" s="36"/>
      <c r="H35" s="141"/>
      <c r="I35" s="41"/>
      <c r="J35" s="41"/>
      <c r="K35" s="35"/>
      <c r="L35" s="159"/>
    </row>
    <row r="36" spans="1:12" ht="14.4" x14ac:dyDescent="0.3">
      <c r="A36" s="160" t="s">
        <v>334</v>
      </c>
      <c r="B36" s="35">
        <v>1583396185.8800001</v>
      </c>
      <c r="C36" s="28">
        <f t="shared" ref="C36:C38" si="2">B36/$B$42</f>
        <v>5.839666480863516E-2</v>
      </c>
      <c r="E36" s="18">
        <v>876704</v>
      </c>
      <c r="F36" s="36"/>
      <c r="K36" s="35"/>
      <c r="L36" s="159"/>
    </row>
    <row r="37" spans="1:12" ht="14.4" x14ac:dyDescent="0.3">
      <c r="A37" s="142" t="s">
        <v>335</v>
      </c>
      <c r="B37" s="35">
        <v>12013628785.58</v>
      </c>
      <c r="C37" s="28">
        <f t="shared" si="2"/>
        <v>0.44307031909198641</v>
      </c>
      <c r="E37" s="18">
        <v>2565635</v>
      </c>
      <c r="F37" s="36"/>
      <c r="H37" s="41"/>
      <c r="K37" s="35"/>
      <c r="L37" s="159"/>
    </row>
    <row r="38" spans="1:12" ht="14.4" x14ac:dyDescent="0.3">
      <c r="A38" s="142" t="s">
        <v>336</v>
      </c>
      <c r="B38" s="35">
        <v>6316402414.8499994</v>
      </c>
      <c r="C38" s="28">
        <f t="shared" si="2"/>
        <v>0.23295296395541742</v>
      </c>
      <c r="E38" s="18">
        <v>281259</v>
      </c>
      <c r="F38" s="36"/>
      <c r="K38" s="41"/>
      <c r="L38" s="159"/>
    </row>
    <row r="39" spans="1:12" ht="14.4" x14ac:dyDescent="0.3">
      <c r="A39" s="161" t="s">
        <v>337</v>
      </c>
      <c r="B39" s="132">
        <v>2254174.5</v>
      </c>
      <c r="C39" s="133">
        <f>B39/$B$42</f>
        <v>8.3135398373789559E-5</v>
      </c>
      <c r="D39" s="143"/>
      <c r="E39" s="157">
        <v>49</v>
      </c>
      <c r="F39" s="144"/>
    </row>
    <row r="40" spans="1:12" x14ac:dyDescent="0.25">
      <c r="A40" s="115" t="s">
        <v>338</v>
      </c>
      <c r="B40" s="136">
        <f>SUM(B34:B39)</f>
        <v>20723528534.600948</v>
      </c>
      <c r="C40" s="140">
        <f>B40/$B$42</f>
        <v>0.76429699672081519</v>
      </c>
      <c r="E40" s="145">
        <v>3295272</v>
      </c>
      <c r="F40" s="36"/>
    </row>
    <row r="41" spans="1:12" x14ac:dyDescent="0.25">
      <c r="C41" s="146"/>
      <c r="D41" s="3"/>
    </row>
    <row r="42" spans="1:12" s="26" customFormat="1" x14ac:dyDescent="0.25">
      <c r="A42" s="147" t="s">
        <v>339</v>
      </c>
      <c r="B42" s="136">
        <f>B31+B40</f>
        <v>27114496882.120949</v>
      </c>
      <c r="C42" s="140">
        <f>B42/$B$42</f>
        <v>1</v>
      </c>
      <c r="F42" s="148"/>
      <c r="J42" s="136"/>
    </row>
    <row r="43" spans="1:12" x14ac:dyDescent="0.25">
      <c r="A43" s="119"/>
      <c r="B43" s="149"/>
      <c r="C43" s="41"/>
    </row>
    <row r="44" spans="1:12" s="26" customFormat="1" x14ac:dyDescent="0.25">
      <c r="A44" s="119" t="s">
        <v>340</v>
      </c>
      <c r="B44" s="150">
        <v>-5343</v>
      </c>
      <c r="C44" s="151"/>
      <c r="D44" s="151"/>
      <c r="E44" s="29">
        <v>7</v>
      </c>
    </row>
    <row r="45" spans="1:12" x14ac:dyDescent="0.25">
      <c r="B45" s="152"/>
    </row>
    <row r="46" spans="1:12" s="154" customFormat="1" ht="33" customHeight="1" x14ac:dyDescent="0.25">
      <c r="A46" s="203" t="s">
        <v>341</v>
      </c>
      <c r="B46" s="203"/>
      <c r="C46" s="203"/>
      <c r="D46" s="203"/>
      <c r="E46" s="203"/>
      <c r="F46" s="203"/>
      <c r="G46" s="153"/>
    </row>
    <row r="47" spans="1:12" s="154" customFormat="1" ht="13.5" customHeight="1" x14ac:dyDescent="0.25">
      <c r="A47" s="201" t="s">
        <v>342</v>
      </c>
      <c r="B47" s="153"/>
      <c r="C47" s="153"/>
      <c r="D47" s="153"/>
      <c r="E47" s="153"/>
      <c r="F47" s="153"/>
      <c r="G47" s="153"/>
    </row>
    <row r="48" spans="1:12" s="154" customFormat="1" ht="13.5" customHeight="1" x14ac:dyDescent="0.25">
      <c r="A48" s="201" t="s">
        <v>343</v>
      </c>
      <c r="B48" s="153"/>
      <c r="C48" s="153"/>
      <c r="D48" s="153"/>
      <c r="E48" s="153"/>
      <c r="F48" s="153"/>
      <c r="G48" s="153"/>
    </row>
    <row r="49" spans="1:9" s="154" customFormat="1" ht="13.5" customHeight="1" x14ac:dyDescent="0.25">
      <c r="A49" s="153" t="s">
        <v>344</v>
      </c>
      <c r="B49" s="153"/>
      <c r="C49" s="153"/>
      <c r="D49" s="153"/>
      <c r="E49" s="153"/>
      <c r="F49" s="153"/>
      <c r="G49" s="153"/>
    </row>
    <row r="50" spans="1:9" s="154" customFormat="1" ht="13.5" customHeight="1" x14ac:dyDescent="0.25">
      <c r="A50" s="153" t="s">
        <v>345</v>
      </c>
      <c r="B50" s="153"/>
      <c r="C50" s="153"/>
      <c r="D50" s="153"/>
      <c r="E50" s="153"/>
      <c r="F50" s="153"/>
      <c r="G50" s="153"/>
    </row>
    <row r="51" spans="1:9" x14ac:dyDescent="0.25">
      <c r="A51" s="202" t="s">
        <v>346</v>
      </c>
      <c r="C51" s="50"/>
    </row>
    <row r="53" spans="1:9" x14ac:dyDescent="0.25">
      <c r="B53" s="41"/>
    </row>
    <row r="54" spans="1:9" ht="15.6" x14ac:dyDescent="0.3">
      <c r="A54" s="155" t="s">
        <v>347</v>
      </c>
      <c r="B54" s="41"/>
    </row>
    <row r="55" spans="1:9" x14ac:dyDescent="0.25">
      <c r="B55" s="50"/>
    </row>
    <row r="56" spans="1:9" x14ac:dyDescent="0.25">
      <c r="A56" s="111" t="s">
        <v>309</v>
      </c>
      <c r="B56" s="35">
        <v>3587276827.21</v>
      </c>
      <c r="C56" s="28">
        <f>B56/$B$79</f>
        <v>0.1846865618133493</v>
      </c>
      <c r="D56" s="127">
        <f>B56/$B$73</f>
        <v>0.19103792677234663</v>
      </c>
      <c r="E56" s="46">
        <v>202082</v>
      </c>
      <c r="F56" s="35">
        <f>B56/E56</f>
        <v>17751.590083283023</v>
      </c>
      <c r="G56" s="111"/>
      <c r="H56" s="35"/>
      <c r="I56" s="27"/>
    </row>
    <row r="57" spans="1:9" x14ac:dyDescent="0.25">
      <c r="A57" s="111" t="s">
        <v>310</v>
      </c>
      <c r="B57" s="35">
        <v>3087713931.1700001</v>
      </c>
      <c r="C57" s="28">
        <f t="shared" ref="C57:C72" si="3">B57/$B$79</f>
        <v>0.158967176852779</v>
      </c>
      <c r="D57" s="127">
        <f t="shared" ref="D57:D72" si="4">B57/$B$73</f>
        <v>0.16443405298485983</v>
      </c>
      <c r="E57" s="46">
        <v>1246593</v>
      </c>
      <c r="F57" s="35">
        <f t="shared" ref="F57:F63" si="5">B57/E57</f>
        <v>2476.9222442048049</v>
      </c>
      <c r="G57" s="111"/>
      <c r="H57" s="35"/>
      <c r="I57" s="27"/>
    </row>
    <row r="58" spans="1:9" x14ac:dyDescent="0.25">
      <c r="A58" s="111" t="s">
        <v>311</v>
      </c>
      <c r="B58" s="35">
        <v>769446.14</v>
      </c>
      <c r="C58" s="28">
        <f t="shared" si="3"/>
        <v>3.961399382931818E-5</v>
      </c>
      <c r="D58" s="127">
        <f t="shared" si="4"/>
        <v>4.0976317811220803E-5</v>
      </c>
      <c r="E58" s="46">
        <v>140</v>
      </c>
      <c r="F58" s="35">
        <f t="shared" si="5"/>
        <v>5496.0438571428576</v>
      </c>
      <c r="G58" s="111"/>
      <c r="H58" s="35"/>
      <c r="I58" s="27"/>
    </row>
    <row r="59" spans="1:9" x14ac:dyDescent="0.25">
      <c r="A59" s="111" t="s">
        <v>312</v>
      </c>
      <c r="B59" s="35">
        <v>192772753.44</v>
      </c>
      <c r="C59" s="28">
        <f t="shared" si="3"/>
        <v>9.9246695359766629E-3</v>
      </c>
      <c r="D59" s="127">
        <f t="shared" si="4"/>
        <v>1.0265978604170459E-2</v>
      </c>
      <c r="E59" s="46">
        <v>5170</v>
      </c>
      <c r="F59" s="35">
        <f t="shared" si="5"/>
        <v>37286.799504835588</v>
      </c>
      <c r="G59" s="111"/>
      <c r="H59" s="35"/>
      <c r="I59" s="27"/>
    </row>
    <row r="60" spans="1:9" x14ac:dyDescent="0.25">
      <c r="A60" s="111" t="s">
        <v>313</v>
      </c>
      <c r="B60" s="35">
        <v>2009909950.4400001</v>
      </c>
      <c r="C60" s="28">
        <f t="shared" si="3"/>
        <v>0.10347775657723796</v>
      </c>
      <c r="D60" s="127">
        <f t="shared" si="4"/>
        <v>0.10703635331923882</v>
      </c>
      <c r="E60" s="46">
        <v>2097556</v>
      </c>
      <c r="F60" s="35">
        <f t="shared" si="5"/>
        <v>958.2151563247894</v>
      </c>
      <c r="G60" s="111"/>
      <c r="H60" s="35"/>
      <c r="I60" s="27"/>
    </row>
    <row r="61" spans="1:9" x14ac:dyDescent="0.25">
      <c r="A61" s="111" t="s">
        <v>314</v>
      </c>
      <c r="B61" s="35">
        <v>286601318.12</v>
      </c>
      <c r="C61" s="28">
        <f t="shared" si="3"/>
        <v>1.4755318478146028E-2</v>
      </c>
      <c r="D61" s="127">
        <f t="shared" si="4"/>
        <v>1.5262753409094904E-2</v>
      </c>
      <c r="E61" s="46">
        <v>353965</v>
      </c>
      <c r="F61" s="35">
        <f t="shared" si="5"/>
        <v>809.68829720452584</v>
      </c>
      <c r="G61" s="111"/>
      <c r="H61" s="35"/>
      <c r="I61" s="27"/>
    </row>
    <row r="62" spans="1:9" x14ac:dyDescent="0.25">
      <c r="A62" s="111" t="s">
        <v>315</v>
      </c>
      <c r="B62" s="35">
        <v>46484619.229999997</v>
      </c>
      <c r="C62" s="28">
        <f t="shared" si="3"/>
        <v>2.393203791152198E-3</v>
      </c>
      <c r="D62" s="127">
        <f t="shared" si="4"/>
        <v>2.4755059930537384E-3</v>
      </c>
      <c r="E62" s="46">
        <v>1946</v>
      </c>
      <c r="F62" s="35">
        <f t="shared" si="5"/>
        <v>23887.265791366906</v>
      </c>
      <c r="G62" s="111"/>
      <c r="H62" s="35"/>
      <c r="I62" s="27"/>
    </row>
    <row r="63" spans="1:9" x14ac:dyDescent="0.25">
      <c r="A63" s="111" t="s">
        <v>316</v>
      </c>
      <c r="B63" s="35">
        <v>738265697.78999996</v>
      </c>
      <c r="C63" s="28">
        <f t="shared" si="3"/>
        <v>3.8008706881875236E-2</v>
      </c>
      <c r="D63" s="127">
        <f t="shared" si="4"/>
        <v>3.9315825096953153E-2</v>
      </c>
      <c r="E63" s="46">
        <v>3657</v>
      </c>
      <c r="F63" s="35">
        <f t="shared" si="5"/>
        <v>201877.41257588187</v>
      </c>
      <c r="G63" s="111"/>
      <c r="H63" s="35"/>
      <c r="I63" s="27"/>
    </row>
    <row r="64" spans="1:9" x14ac:dyDescent="0.25">
      <c r="A64" s="111" t="s">
        <v>318</v>
      </c>
      <c r="B64" s="35">
        <v>3801754792.8200002</v>
      </c>
      <c r="C64" s="28">
        <f t="shared" si="3"/>
        <v>0.19572869766212914</v>
      </c>
      <c r="D64" s="127">
        <f t="shared" si="4"/>
        <v>0.20245980132010827</v>
      </c>
      <c r="E64" s="46">
        <v>1657485</v>
      </c>
      <c r="F64" s="141">
        <f>B64/E64</f>
        <v>2293.6888073315899</v>
      </c>
      <c r="G64" s="111"/>
      <c r="H64" s="35"/>
      <c r="I64" s="46"/>
    </row>
    <row r="65" spans="1:9" x14ac:dyDescent="0.25">
      <c r="A65" s="111" t="s">
        <v>319</v>
      </c>
      <c r="B65" s="35">
        <v>299902316.95999998</v>
      </c>
      <c r="C65" s="28">
        <f t="shared" si="3"/>
        <v>1.5440104142249207E-2</v>
      </c>
      <c r="D65" s="127">
        <f t="shared" si="4"/>
        <v>1.5971088830303876E-2</v>
      </c>
      <c r="E65" s="46">
        <v>188539</v>
      </c>
      <c r="F65" s="141">
        <f t="shared" ref="F65:F72" si="6">B65/E65</f>
        <v>1590.6646209007154</v>
      </c>
      <c r="G65" s="111"/>
      <c r="H65" s="35"/>
      <c r="I65" s="46"/>
    </row>
    <row r="66" spans="1:9" x14ac:dyDescent="0.25">
      <c r="A66" s="111" t="s">
        <v>323</v>
      </c>
      <c r="B66" s="35">
        <v>238050580.06999999</v>
      </c>
      <c r="C66" s="28">
        <f t="shared" si="3"/>
        <v>1.2255743085485609E-2</v>
      </c>
      <c r="D66" s="127">
        <f t="shared" si="4"/>
        <v>1.2677217698556242E-2</v>
      </c>
      <c r="E66" s="46">
        <v>12008</v>
      </c>
      <c r="F66" s="141">
        <f t="shared" si="6"/>
        <v>19824.332117754828</v>
      </c>
      <c r="G66" s="111"/>
      <c r="H66" s="35"/>
      <c r="I66" s="27"/>
    </row>
    <row r="67" spans="1:9" x14ac:dyDescent="0.25">
      <c r="A67" s="111" t="s">
        <v>324</v>
      </c>
      <c r="B67" s="35">
        <v>19323126.649999999</v>
      </c>
      <c r="C67" s="28">
        <f t="shared" si="3"/>
        <v>9.9482755203143076E-4</v>
      </c>
      <c r="D67" s="127">
        <f t="shared" si="4"/>
        <v>1.0290396397555134E-3</v>
      </c>
      <c r="E67" s="46">
        <v>1859</v>
      </c>
      <c r="F67" s="141">
        <f t="shared" si="6"/>
        <v>10394.366137708445</v>
      </c>
      <c r="G67" s="111"/>
      <c r="H67" s="35"/>
      <c r="I67" s="27"/>
    </row>
    <row r="68" spans="1:9" x14ac:dyDescent="0.25">
      <c r="A68" s="111" t="s">
        <v>325</v>
      </c>
      <c r="B68" s="35">
        <v>185077285.50999999</v>
      </c>
      <c r="C68" s="28">
        <f t="shared" si="3"/>
        <v>9.528477777716966E-3</v>
      </c>
      <c r="D68" s="127">
        <f t="shared" si="4"/>
        <v>9.8561618240047451E-3</v>
      </c>
      <c r="E68" s="46">
        <v>892704</v>
      </c>
      <c r="F68" s="35">
        <f t="shared" si="6"/>
        <v>207.32211966116427</v>
      </c>
      <c r="G68" s="111"/>
      <c r="H68" s="35"/>
      <c r="I68" s="27"/>
    </row>
    <row r="69" spans="1:9" x14ac:dyDescent="0.25">
      <c r="A69" s="111" t="s">
        <v>326</v>
      </c>
      <c r="B69" s="35">
        <v>157751500.43000001</v>
      </c>
      <c r="C69" s="28">
        <f t="shared" si="3"/>
        <v>8.121643140089967E-3</v>
      </c>
      <c r="D69" s="127">
        <f t="shared" si="4"/>
        <v>8.4009461881459496E-3</v>
      </c>
      <c r="E69" s="46">
        <v>620409</v>
      </c>
      <c r="F69" s="35">
        <f t="shared" si="6"/>
        <v>254.27016763135288</v>
      </c>
      <c r="G69" s="111"/>
      <c r="H69" s="35"/>
      <c r="I69" s="27"/>
    </row>
    <row r="70" spans="1:9" x14ac:dyDescent="0.25">
      <c r="A70" s="131" t="s">
        <v>327</v>
      </c>
      <c r="B70" s="35">
        <v>100176422.52</v>
      </c>
      <c r="C70" s="28">
        <f t="shared" si="3"/>
        <v>5.1574606424699852E-3</v>
      </c>
      <c r="D70" s="127">
        <f t="shared" si="4"/>
        <v>5.3348255491549494E-3</v>
      </c>
      <c r="E70" s="46">
        <v>1959</v>
      </c>
      <c r="F70" s="35">
        <f t="shared" si="6"/>
        <v>51136.509709035221</v>
      </c>
      <c r="G70" s="131"/>
      <c r="H70" s="35"/>
      <c r="I70" s="27"/>
    </row>
    <row r="71" spans="1:9" x14ac:dyDescent="0.25">
      <c r="A71" s="111" t="s">
        <v>328</v>
      </c>
      <c r="B71" s="35">
        <v>3716606690.9099998</v>
      </c>
      <c r="C71" s="28">
        <f t="shared" si="3"/>
        <v>0.19134495173334859</v>
      </c>
      <c r="D71" s="127">
        <f t="shared" si="4"/>
        <v>0.19792529850892204</v>
      </c>
      <c r="E71" s="46">
        <v>511895</v>
      </c>
      <c r="F71" s="35">
        <f t="shared" si="6"/>
        <v>7260.4864101231697</v>
      </c>
      <c r="G71" s="111"/>
      <c r="H71" s="35"/>
      <c r="I71" s="27"/>
    </row>
    <row r="72" spans="1:9" x14ac:dyDescent="0.25">
      <c r="A72" s="111" t="s">
        <v>329</v>
      </c>
      <c r="B72" s="132">
        <v>309388106.56999999</v>
      </c>
      <c r="C72" s="133">
        <f t="shared" si="3"/>
        <v>1.5928468423440804E-2</v>
      </c>
      <c r="D72" s="134">
        <f t="shared" si="4"/>
        <v>1.6476247943519699E-2</v>
      </c>
      <c r="E72" s="46">
        <v>517075</v>
      </c>
      <c r="F72" s="132">
        <f t="shared" si="6"/>
        <v>598.3428063046947</v>
      </c>
      <c r="G72" s="111"/>
      <c r="H72" s="35"/>
      <c r="I72" s="27"/>
    </row>
    <row r="73" spans="1:9" x14ac:dyDescent="0.25">
      <c r="A73" s="115" t="s">
        <v>330</v>
      </c>
      <c r="B73" s="136">
        <f>SUM(B56:B72)</f>
        <v>18777825365.98</v>
      </c>
      <c r="C73" s="137">
        <f>SUM(C56:C72)</f>
        <v>0.9667533820833073</v>
      </c>
      <c r="D73" s="138">
        <f>SUM(D56:D72)</f>
        <v>0.99999999999999989</v>
      </c>
      <c r="E73" s="162">
        <v>2940733</v>
      </c>
      <c r="F73" s="31">
        <f>B73/E73</f>
        <v>6385.4234185762525</v>
      </c>
      <c r="G73" s="115"/>
    </row>
    <row r="74" spans="1:9" x14ac:dyDescent="0.25">
      <c r="A74" s="115"/>
      <c r="B74" s="5"/>
      <c r="C74" s="146"/>
      <c r="D74" s="156"/>
      <c r="E74" s="3"/>
      <c r="G74" s="115"/>
    </row>
    <row r="75" spans="1:9" x14ac:dyDescent="0.25">
      <c r="A75" s="119" t="s">
        <v>331</v>
      </c>
      <c r="C75" s="28"/>
      <c r="F75" s="36"/>
      <c r="G75" s="119"/>
    </row>
    <row r="76" spans="1:9" ht="14.4" x14ac:dyDescent="0.3">
      <c r="A76" s="111" t="s">
        <v>348</v>
      </c>
      <c r="B76" s="132">
        <v>645768814.28000009</v>
      </c>
      <c r="C76" s="133"/>
      <c r="D76" s="143"/>
      <c r="E76" s="18">
        <v>2759079</v>
      </c>
      <c r="F76" s="144"/>
      <c r="G76" s="111"/>
    </row>
    <row r="77" spans="1:9" x14ac:dyDescent="0.25">
      <c r="A77" s="115" t="s">
        <v>338</v>
      </c>
      <c r="B77" s="136">
        <f>SUM(B76:B76)</f>
        <v>645768814.28000009</v>
      </c>
      <c r="C77" s="140">
        <f>B77/$B$79</f>
        <v>3.32466179166927E-2</v>
      </c>
      <c r="E77" s="162">
        <f>SUM(E76:E76)</f>
        <v>2759079</v>
      </c>
      <c r="F77" s="36"/>
      <c r="G77" s="115"/>
    </row>
    <row r="78" spans="1:9" x14ac:dyDescent="0.25">
      <c r="C78" s="146"/>
      <c r="D78" s="3"/>
    </row>
    <row r="79" spans="1:9" x14ac:dyDescent="0.25">
      <c r="A79" s="147" t="s">
        <v>339</v>
      </c>
      <c r="B79" s="136">
        <f>B73+B77</f>
        <v>19423594180.259998</v>
      </c>
      <c r="C79" s="140">
        <f>+C73+C77</f>
        <v>1</v>
      </c>
      <c r="D79" s="26"/>
      <c r="E79" s="26"/>
      <c r="F79" s="148"/>
      <c r="G79" s="147"/>
    </row>
    <row r="80" spans="1:9" x14ac:dyDescent="0.25">
      <c r="A80" s="119"/>
      <c r="B80" s="152"/>
      <c r="C80" s="41"/>
    </row>
    <row r="81" spans="1:6" x14ac:dyDescent="0.25">
      <c r="A81" s="119"/>
      <c r="B81" s="150"/>
      <c r="C81" s="151"/>
      <c r="D81" s="151"/>
      <c r="E81" s="29"/>
      <c r="F81" s="26"/>
    </row>
    <row r="82" spans="1:6" x14ac:dyDescent="0.25">
      <c r="B82" s="152"/>
    </row>
    <row r="83" spans="1:6" x14ac:dyDescent="0.25">
      <c r="A83" s="203"/>
      <c r="B83" s="203"/>
      <c r="C83" s="203"/>
      <c r="D83" s="203"/>
      <c r="E83" s="203"/>
      <c r="F83" s="203"/>
    </row>
    <row r="84" spans="1:6" x14ac:dyDescent="0.25">
      <c r="A84" s="201" t="s">
        <v>349</v>
      </c>
      <c r="B84" s="153"/>
      <c r="C84" s="153"/>
      <c r="D84" s="153"/>
      <c r="E84" s="153"/>
      <c r="F84" s="153"/>
    </row>
    <row r="85" spans="1:6" x14ac:dyDescent="0.25">
      <c r="A85" s="201" t="s">
        <v>350</v>
      </c>
      <c r="B85" s="153"/>
      <c r="C85" s="153"/>
      <c r="D85" s="153"/>
      <c r="E85" s="153"/>
      <c r="F85" s="153"/>
    </row>
    <row r="86" spans="1:6" x14ac:dyDescent="0.25">
      <c r="A86" s="153" t="s">
        <v>351</v>
      </c>
      <c r="B86" s="153"/>
      <c r="C86" s="153"/>
      <c r="D86" s="153"/>
      <c r="E86" s="153"/>
      <c r="F86" s="153"/>
    </row>
    <row r="87" spans="1:6" x14ac:dyDescent="0.25">
      <c r="A87" s="202" t="s">
        <v>346</v>
      </c>
      <c r="C87" s="50"/>
    </row>
  </sheetData>
  <mergeCells count="2">
    <mergeCell ref="A46:F46"/>
    <mergeCell ref="A83:F8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AFDB2-94ED-47F8-96BF-282F3B02AC38}">
  <dimension ref="A5:T90"/>
  <sheetViews>
    <sheetView showGridLines="0" topLeftCell="B7" workbookViewId="0">
      <selection activeCell="Q32" sqref="Q32"/>
    </sheetView>
  </sheetViews>
  <sheetFormatPr defaultColWidth="9.109375" defaultRowHeight="13.2" x14ac:dyDescent="0.25"/>
  <cols>
    <col min="1" max="1" width="40.109375" style="2" customWidth="1"/>
    <col min="2" max="2" width="14.6640625" style="2" bestFit="1" customWidth="1"/>
    <col min="3" max="3" width="14.44140625" style="2" bestFit="1" customWidth="1"/>
    <col min="4" max="4" width="13.88671875" style="41" bestFit="1" customWidth="1"/>
    <col min="5" max="5" width="14.88671875" style="2" bestFit="1" customWidth="1"/>
    <col min="6" max="6" width="19.88671875" style="2" bestFit="1" customWidth="1"/>
    <col min="7" max="7" width="11.109375" style="2" customWidth="1"/>
    <col min="8" max="8" width="13.6640625" style="2" bestFit="1" customWidth="1"/>
    <col min="9" max="9" width="18.6640625" style="2" bestFit="1" customWidth="1"/>
    <col min="10" max="10" width="13.6640625" style="2" bestFit="1" customWidth="1"/>
    <col min="11" max="11" width="13.88671875" style="2" bestFit="1" customWidth="1"/>
    <col min="12" max="12" width="11.109375" style="2" bestFit="1" customWidth="1"/>
    <col min="13" max="13" width="14.88671875" style="2" customWidth="1"/>
    <col min="14" max="14" width="18.6640625" style="2" bestFit="1" customWidth="1"/>
    <col min="15" max="15" width="11.6640625" style="2" bestFit="1" customWidth="1"/>
    <col min="16" max="16" width="12.109375" style="2" bestFit="1" customWidth="1"/>
    <col min="17" max="17" width="13.6640625" style="2" bestFit="1" customWidth="1"/>
    <col min="18" max="18" width="13.33203125" style="2" customWidth="1"/>
    <col min="19" max="19" width="12.109375" style="2" bestFit="1" customWidth="1"/>
    <col min="20" max="16384" width="9.109375" style="2"/>
  </cols>
  <sheetData>
    <row r="5" spans="1:20" x14ac:dyDescent="0.25">
      <c r="C5" s="119"/>
    </row>
    <row r="6" spans="1:20" x14ac:dyDescent="0.25">
      <c r="F6" s="41"/>
    </row>
    <row r="9" spans="1:20" s="154" customFormat="1" x14ac:dyDescent="0.25">
      <c r="A9" s="163"/>
      <c r="B9" s="164"/>
      <c r="C9" s="165"/>
      <c r="D9" s="164"/>
      <c r="E9" s="166"/>
      <c r="F9" s="166"/>
      <c r="G9" s="166"/>
      <c r="H9" s="166"/>
      <c r="I9" s="166"/>
      <c r="J9" s="166"/>
      <c r="K9" s="166"/>
      <c r="L9" s="166"/>
      <c r="M9" s="166"/>
      <c r="N9" s="166"/>
      <c r="O9" s="166"/>
      <c r="P9" s="166"/>
    </row>
    <row r="10" spans="1:20" s="172" customFormat="1" ht="52.8" x14ac:dyDescent="0.25">
      <c r="A10" s="167" t="s">
        <v>303</v>
      </c>
      <c r="B10" s="168" t="s">
        <v>352</v>
      </c>
      <c r="C10" s="169" t="s">
        <v>353</v>
      </c>
      <c r="D10" s="170" t="s">
        <v>112</v>
      </c>
      <c r="E10" s="171" t="s">
        <v>354</v>
      </c>
      <c r="F10" s="171" t="s">
        <v>355</v>
      </c>
      <c r="G10" s="171" t="s">
        <v>113</v>
      </c>
      <c r="H10" s="171" t="s">
        <v>114</v>
      </c>
      <c r="I10" s="171" t="s">
        <v>356</v>
      </c>
      <c r="J10" s="171" t="s">
        <v>357</v>
      </c>
      <c r="K10" s="171" t="s">
        <v>358</v>
      </c>
      <c r="L10" s="171" t="s">
        <v>359</v>
      </c>
      <c r="M10" s="171" t="s">
        <v>360</v>
      </c>
      <c r="N10" s="171" t="s">
        <v>361</v>
      </c>
      <c r="O10" s="171" t="s">
        <v>362</v>
      </c>
      <c r="P10" s="171" t="s">
        <v>363</v>
      </c>
      <c r="Q10" s="171" t="s">
        <v>364</v>
      </c>
      <c r="R10" s="171" t="s">
        <v>365</v>
      </c>
    </row>
    <row r="11" spans="1:20" x14ac:dyDescent="0.25">
      <c r="A11" s="111" t="s">
        <v>309</v>
      </c>
      <c r="B11" s="35">
        <f>SUM(D11:R11)</f>
        <v>770254525.11000001</v>
      </c>
      <c r="C11" s="173">
        <f t="shared" ref="C11:C32" si="0">B11/$B$43</f>
        <v>2.8407485495477634E-2</v>
      </c>
      <c r="D11" s="198">
        <v>85586177.359999999</v>
      </c>
      <c r="E11" s="35">
        <v>2616575.3200000003</v>
      </c>
      <c r="F11" s="35">
        <v>58373.24</v>
      </c>
      <c r="G11" s="35">
        <v>794196.52</v>
      </c>
      <c r="H11" s="35">
        <v>227639955.87</v>
      </c>
      <c r="I11" s="35">
        <v>114026331.86</v>
      </c>
      <c r="J11" s="35">
        <v>35169313.43</v>
      </c>
      <c r="K11" s="35">
        <v>4122061.7</v>
      </c>
      <c r="L11" s="35">
        <v>49206.28</v>
      </c>
      <c r="M11" s="35">
        <v>16217.460000000001</v>
      </c>
      <c r="N11" s="35">
        <v>21143807.399999999</v>
      </c>
      <c r="O11" s="35">
        <v>0</v>
      </c>
      <c r="P11" s="35">
        <v>82721206.780000001</v>
      </c>
      <c r="Q11" s="35">
        <v>195132995.30000001</v>
      </c>
      <c r="R11" s="35">
        <v>1178106.5900000001</v>
      </c>
      <c r="S11" s="174"/>
      <c r="T11" s="174"/>
    </row>
    <row r="12" spans="1:20" x14ac:dyDescent="0.25">
      <c r="A12" s="111" t="s">
        <v>310</v>
      </c>
      <c r="B12" s="35">
        <f t="shared" ref="B12:B31" si="1">SUM(D12:R12)</f>
        <v>285237689.81999999</v>
      </c>
      <c r="C12" s="173">
        <f t="shared" si="0"/>
        <v>1.0519750643682392E-2</v>
      </c>
      <c r="D12" s="35">
        <v>34794614.289999999</v>
      </c>
      <c r="E12" s="35">
        <v>2204455.85</v>
      </c>
      <c r="F12" s="35">
        <v>0</v>
      </c>
      <c r="G12" s="35">
        <v>446081.53</v>
      </c>
      <c r="H12" s="35">
        <v>93545236.799999997</v>
      </c>
      <c r="I12" s="35">
        <v>30769090.920000002</v>
      </c>
      <c r="J12" s="35">
        <v>34023399.950000003</v>
      </c>
      <c r="K12" s="35">
        <v>6547581.5700000003</v>
      </c>
      <c r="L12" s="35">
        <v>550538.94000000006</v>
      </c>
      <c r="M12" s="35">
        <v>11062.380000000001</v>
      </c>
      <c r="N12" s="35">
        <v>8742879.3300000001</v>
      </c>
      <c r="O12" s="35">
        <v>-4176.17</v>
      </c>
      <c r="P12" s="35">
        <v>10495210.92</v>
      </c>
      <c r="Q12" s="35">
        <v>62330413.600000001</v>
      </c>
      <c r="R12" s="35">
        <v>781299.91</v>
      </c>
      <c r="S12" s="174"/>
      <c r="T12" s="174"/>
    </row>
    <row r="13" spans="1:20" x14ac:dyDescent="0.25">
      <c r="A13" s="111" t="s">
        <v>366</v>
      </c>
      <c r="B13" s="35">
        <f t="shared" si="1"/>
        <v>3748.82</v>
      </c>
      <c r="C13" s="173">
        <f t="shared" si="0"/>
        <v>1.382589083263717E-7</v>
      </c>
      <c r="D13" s="35">
        <v>2679.4</v>
      </c>
      <c r="E13" s="35">
        <v>1069.42</v>
      </c>
      <c r="F13" s="35">
        <v>0</v>
      </c>
      <c r="G13" s="35">
        <v>0</v>
      </c>
      <c r="H13" s="35">
        <v>0</v>
      </c>
      <c r="I13" s="35">
        <v>0</v>
      </c>
      <c r="J13" s="35">
        <v>0</v>
      </c>
      <c r="K13" s="35">
        <v>0</v>
      </c>
      <c r="L13" s="35">
        <v>0</v>
      </c>
      <c r="M13" s="35">
        <v>0</v>
      </c>
      <c r="N13" s="35">
        <v>0</v>
      </c>
      <c r="O13" s="35">
        <v>0</v>
      </c>
      <c r="P13" s="35">
        <v>0</v>
      </c>
      <c r="Q13" s="35">
        <v>0</v>
      </c>
      <c r="R13" s="35">
        <v>0</v>
      </c>
      <c r="S13" s="174"/>
      <c r="T13" s="174"/>
    </row>
    <row r="14" spans="1:20" x14ac:dyDescent="0.25">
      <c r="A14" s="111" t="s">
        <v>367</v>
      </c>
      <c r="B14" s="35">
        <f t="shared" si="1"/>
        <v>361819</v>
      </c>
      <c r="C14" s="173">
        <f t="shared" si="0"/>
        <v>1.3344118936555897E-5</v>
      </c>
      <c r="D14" s="35">
        <v>0</v>
      </c>
      <c r="E14" s="35">
        <v>0</v>
      </c>
      <c r="F14" s="35">
        <v>0</v>
      </c>
      <c r="G14" s="35">
        <v>0</v>
      </c>
      <c r="H14" s="35">
        <v>16740</v>
      </c>
      <c r="I14" s="35">
        <v>0</v>
      </c>
      <c r="J14" s="35">
        <v>181655</v>
      </c>
      <c r="K14" s="35">
        <v>0</v>
      </c>
      <c r="L14" s="35">
        <v>0</v>
      </c>
      <c r="M14" s="35">
        <v>0</v>
      </c>
      <c r="N14" s="35">
        <v>122760</v>
      </c>
      <c r="O14" s="35">
        <v>0</v>
      </c>
      <c r="P14" s="35">
        <v>0</v>
      </c>
      <c r="Q14" s="35">
        <v>40664</v>
      </c>
      <c r="R14" s="35">
        <v>0</v>
      </c>
      <c r="S14" s="174"/>
      <c r="T14" s="174"/>
    </row>
    <row r="15" spans="1:20" x14ac:dyDescent="0.25">
      <c r="A15" s="111" t="s">
        <v>313</v>
      </c>
      <c r="B15" s="35">
        <f t="shared" si="1"/>
        <v>201856755.94</v>
      </c>
      <c r="C15" s="173">
        <f t="shared" si="0"/>
        <v>7.4446078271475412E-3</v>
      </c>
      <c r="D15" s="35">
        <v>46242038.869999997</v>
      </c>
      <c r="E15" s="35">
        <v>2086295.77</v>
      </c>
      <c r="F15" s="35">
        <v>20773</v>
      </c>
      <c r="G15" s="35">
        <v>340986.7</v>
      </c>
      <c r="H15" s="35">
        <v>72551363.700000003</v>
      </c>
      <c r="I15" s="35">
        <v>19710155.379999999</v>
      </c>
      <c r="J15" s="35">
        <v>22284576.640000001</v>
      </c>
      <c r="K15" s="35">
        <v>1907301</v>
      </c>
      <c r="L15" s="35">
        <v>105769.5</v>
      </c>
      <c r="M15" s="35">
        <v>955.64</v>
      </c>
      <c r="N15" s="35">
        <v>4042300.07</v>
      </c>
      <c r="O15" s="35">
        <v>-1247.95</v>
      </c>
      <c r="P15" s="35">
        <v>8626661</v>
      </c>
      <c r="Q15" s="35">
        <v>23474216.109999999</v>
      </c>
      <c r="R15" s="35">
        <v>464610.51</v>
      </c>
      <c r="S15" s="174"/>
      <c r="T15" s="174"/>
    </row>
    <row r="16" spans="1:20" x14ac:dyDescent="0.25">
      <c r="A16" s="111" t="s">
        <v>314</v>
      </c>
      <c r="B16" s="35">
        <f t="shared" si="1"/>
        <v>60878272.630000003</v>
      </c>
      <c r="C16" s="173">
        <f t="shared" si="0"/>
        <v>2.2452301029708102E-3</v>
      </c>
      <c r="D16" s="35">
        <v>5212213.88</v>
      </c>
      <c r="E16" s="35">
        <v>162273.46</v>
      </c>
      <c r="F16" s="35">
        <v>0</v>
      </c>
      <c r="G16" s="35">
        <v>92762.89</v>
      </c>
      <c r="H16" s="35">
        <v>13035969.460000001</v>
      </c>
      <c r="I16" s="35">
        <v>4887514.24</v>
      </c>
      <c r="J16" s="35">
        <v>10687683.91</v>
      </c>
      <c r="K16" s="35">
        <v>2975186.2</v>
      </c>
      <c r="L16" s="35">
        <v>12600.44</v>
      </c>
      <c r="M16" s="35">
        <v>157.33000000000001</v>
      </c>
      <c r="N16" s="35">
        <v>9021330.5800000001</v>
      </c>
      <c r="O16" s="35">
        <v>80.95</v>
      </c>
      <c r="P16" s="35">
        <v>9996018.7699999996</v>
      </c>
      <c r="Q16" s="35">
        <v>4725795.75</v>
      </c>
      <c r="R16" s="35">
        <v>68684.77</v>
      </c>
      <c r="S16" s="174"/>
      <c r="T16" s="174"/>
    </row>
    <row r="17" spans="1:20" x14ac:dyDescent="0.25">
      <c r="A17" s="111" t="s">
        <v>315</v>
      </c>
      <c r="B17" s="35">
        <f t="shared" si="1"/>
        <v>2340448540.9099998</v>
      </c>
      <c r="C17" s="173">
        <f t="shared" si="0"/>
        <v>8.6317257233013603E-2</v>
      </c>
      <c r="D17" s="35">
        <v>1856171437.26</v>
      </c>
      <c r="E17" s="35">
        <v>13302.83</v>
      </c>
      <c r="F17" s="35">
        <v>64447.24</v>
      </c>
      <c r="G17" s="35">
        <v>632521.07000000007</v>
      </c>
      <c r="H17" s="35">
        <v>475355413.02999997</v>
      </c>
      <c r="I17" s="35">
        <v>2962776.2199999997</v>
      </c>
      <c r="J17" s="35">
        <v>0</v>
      </c>
      <c r="K17" s="35">
        <v>0</v>
      </c>
      <c r="L17" s="35">
        <v>0</v>
      </c>
      <c r="M17" s="35">
        <v>141962.98000000001</v>
      </c>
      <c r="N17" s="35">
        <v>0</v>
      </c>
      <c r="O17" s="35">
        <v>0</v>
      </c>
      <c r="P17" s="35">
        <v>3589283.55</v>
      </c>
      <c r="Q17" s="35">
        <v>1517396.73</v>
      </c>
      <c r="R17" s="35">
        <v>0</v>
      </c>
      <c r="S17" s="174"/>
      <c r="T17" s="174"/>
    </row>
    <row r="18" spans="1:20" x14ac:dyDescent="0.25">
      <c r="A18" s="111" t="s">
        <v>316</v>
      </c>
      <c r="B18" s="35">
        <f t="shared" si="1"/>
        <v>0</v>
      </c>
      <c r="C18" s="173">
        <f t="shared" si="0"/>
        <v>0</v>
      </c>
      <c r="D18" s="35">
        <v>0</v>
      </c>
      <c r="E18" s="35">
        <v>0</v>
      </c>
      <c r="F18" s="35">
        <v>0</v>
      </c>
      <c r="G18" s="35">
        <v>0</v>
      </c>
      <c r="H18" s="35">
        <v>0</v>
      </c>
      <c r="I18" s="35">
        <v>0</v>
      </c>
      <c r="J18" s="35">
        <v>0</v>
      </c>
      <c r="K18" s="35">
        <v>0</v>
      </c>
      <c r="L18" s="35">
        <v>0</v>
      </c>
      <c r="M18" s="35">
        <v>0</v>
      </c>
      <c r="N18" s="35">
        <v>0</v>
      </c>
      <c r="O18" s="35">
        <v>0</v>
      </c>
      <c r="P18" s="35">
        <v>0</v>
      </c>
      <c r="Q18" s="35">
        <v>0</v>
      </c>
      <c r="R18" s="35">
        <v>0</v>
      </c>
      <c r="S18" s="174"/>
      <c r="T18" s="174"/>
    </row>
    <row r="19" spans="1:20" x14ac:dyDescent="0.25">
      <c r="A19" s="111" t="s">
        <v>317</v>
      </c>
      <c r="B19" s="35">
        <f t="shared" si="1"/>
        <v>526034287.19999993</v>
      </c>
      <c r="C19" s="173">
        <f t="shared" si="0"/>
        <v>1.9400485030092954E-2</v>
      </c>
      <c r="D19" s="35">
        <v>9604510.0099999998</v>
      </c>
      <c r="E19" s="35">
        <v>0</v>
      </c>
      <c r="F19" s="35">
        <v>0</v>
      </c>
      <c r="G19" s="35">
        <v>152145.79</v>
      </c>
      <c r="H19" s="35">
        <v>38880028.479999997</v>
      </c>
      <c r="I19" s="35">
        <v>36613353.789999999</v>
      </c>
      <c r="J19" s="35">
        <v>133409982.70999999</v>
      </c>
      <c r="K19" s="35">
        <v>95732190.920000002</v>
      </c>
      <c r="L19" s="35">
        <v>102921.25</v>
      </c>
      <c r="M19" s="35">
        <v>0</v>
      </c>
      <c r="N19" s="35">
        <v>123595384.59999999</v>
      </c>
      <c r="O19" s="35">
        <v>0</v>
      </c>
      <c r="P19" s="35">
        <v>12136966.720000001</v>
      </c>
      <c r="Q19" s="35">
        <v>75741788.159999996</v>
      </c>
      <c r="R19" s="35">
        <v>65014.770000000004</v>
      </c>
      <c r="S19" s="174"/>
      <c r="T19" s="174"/>
    </row>
    <row r="20" spans="1:20" x14ac:dyDescent="0.25">
      <c r="A20" s="111" t="s">
        <v>318</v>
      </c>
      <c r="B20" s="35">
        <f t="shared" si="1"/>
        <v>269209250.88999999</v>
      </c>
      <c r="C20" s="173">
        <f t="shared" si="0"/>
        <v>9.9286114402429848E-3</v>
      </c>
      <c r="D20" s="35">
        <v>5470177.79</v>
      </c>
      <c r="E20" s="35">
        <v>79630.92</v>
      </c>
      <c r="F20" s="35">
        <v>0</v>
      </c>
      <c r="G20" s="35">
        <v>658145.75</v>
      </c>
      <c r="H20" s="35">
        <v>181805508.5</v>
      </c>
      <c r="I20" s="35">
        <v>11748927.08</v>
      </c>
      <c r="J20" s="35">
        <v>47721482.899999999</v>
      </c>
      <c r="K20" s="35">
        <v>1739039.63</v>
      </c>
      <c r="L20" s="35">
        <v>280454.07</v>
      </c>
      <c r="M20" s="35">
        <v>45896.46</v>
      </c>
      <c r="N20" s="35">
        <v>1932403.54</v>
      </c>
      <c r="O20" s="35">
        <v>0</v>
      </c>
      <c r="P20" s="35">
        <v>1584924.3</v>
      </c>
      <c r="Q20" s="35">
        <v>15492239.300000001</v>
      </c>
      <c r="R20" s="35">
        <v>650420.65</v>
      </c>
      <c r="S20" s="174"/>
      <c r="T20" s="174"/>
    </row>
    <row r="21" spans="1:20" x14ac:dyDescent="0.25">
      <c r="A21" s="111" t="s">
        <v>319</v>
      </c>
      <c r="B21" s="35">
        <f t="shared" si="1"/>
        <v>293475541.70000005</v>
      </c>
      <c r="C21" s="173">
        <f t="shared" si="0"/>
        <v>1.0823567953631432E-2</v>
      </c>
      <c r="D21" s="35">
        <v>40146952.109999999</v>
      </c>
      <c r="E21" s="35">
        <v>270621.23</v>
      </c>
      <c r="F21" s="35">
        <v>2030.3500000000001</v>
      </c>
      <c r="G21" s="35">
        <v>1420419.57</v>
      </c>
      <c r="H21" s="35">
        <v>230788935.72999999</v>
      </c>
      <c r="I21" s="35">
        <v>1777595.25</v>
      </c>
      <c r="J21" s="35">
        <v>13900868.35</v>
      </c>
      <c r="K21" s="35">
        <v>1264480.8700000001</v>
      </c>
      <c r="L21" s="35">
        <v>11749.98</v>
      </c>
      <c r="M21" s="35">
        <v>546.21</v>
      </c>
      <c r="N21" s="35">
        <v>1670277.35</v>
      </c>
      <c r="O21" s="35">
        <v>0</v>
      </c>
      <c r="P21" s="35">
        <v>895855.24</v>
      </c>
      <c r="Q21" s="35">
        <v>1298697.75</v>
      </c>
      <c r="R21" s="35">
        <v>26511.71</v>
      </c>
      <c r="S21" s="174"/>
      <c r="T21" s="174"/>
    </row>
    <row r="22" spans="1:20" x14ac:dyDescent="0.25">
      <c r="A22" s="111" t="s">
        <v>320</v>
      </c>
      <c r="B22" s="35">
        <f t="shared" si="1"/>
        <v>533756862.73000008</v>
      </c>
      <c r="C22" s="173">
        <f t="shared" si="0"/>
        <v>1.9685298614699785E-2</v>
      </c>
      <c r="D22" s="35">
        <v>272083932.05000001</v>
      </c>
      <c r="E22" s="35">
        <v>22014.47</v>
      </c>
      <c r="F22" s="35">
        <v>0</v>
      </c>
      <c r="G22" s="35">
        <v>2500423.0499999998</v>
      </c>
      <c r="H22" s="35">
        <v>257396326.66</v>
      </c>
      <c r="I22" s="35">
        <v>18779.68</v>
      </c>
      <c r="J22" s="35">
        <v>0</v>
      </c>
      <c r="K22" s="35">
        <v>0</v>
      </c>
      <c r="L22" s="35">
        <v>0</v>
      </c>
      <c r="M22" s="35">
        <v>0</v>
      </c>
      <c r="N22" s="35">
        <v>0</v>
      </c>
      <c r="O22" s="35">
        <v>0</v>
      </c>
      <c r="P22" s="35">
        <v>1722145.1</v>
      </c>
      <c r="Q22" s="35">
        <v>13241.720000000001</v>
      </c>
      <c r="R22" s="35">
        <v>0</v>
      </c>
      <c r="S22" s="174"/>
      <c r="T22" s="174"/>
    </row>
    <row r="23" spans="1:20" x14ac:dyDescent="0.25">
      <c r="A23" s="111" t="s">
        <v>368</v>
      </c>
      <c r="B23" s="35">
        <f t="shared" si="1"/>
        <v>17366.579999999998</v>
      </c>
      <c r="C23" s="173">
        <f t="shared" si="0"/>
        <v>6.4049071232083694E-7</v>
      </c>
      <c r="D23" s="35">
        <v>170.28</v>
      </c>
      <c r="E23" s="35">
        <v>0</v>
      </c>
      <c r="F23" s="35">
        <v>0</v>
      </c>
      <c r="G23" s="35">
        <v>0</v>
      </c>
      <c r="H23" s="35">
        <v>17196.3</v>
      </c>
      <c r="I23" s="35">
        <v>0</v>
      </c>
      <c r="J23" s="35">
        <v>0</v>
      </c>
      <c r="K23" s="35">
        <v>0</v>
      </c>
      <c r="L23" s="35">
        <v>0</v>
      </c>
      <c r="M23" s="35">
        <v>0</v>
      </c>
      <c r="N23" s="35">
        <v>0</v>
      </c>
      <c r="O23" s="35">
        <v>0</v>
      </c>
      <c r="P23" s="35">
        <v>0</v>
      </c>
      <c r="Q23" s="35">
        <v>0</v>
      </c>
      <c r="R23" s="35">
        <v>0</v>
      </c>
      <c r="S23" s="174"/>
      <c r="T23" s="174"/>
    </row>
    <row r="24" spans="1:20" x14ac:dyDescent="0.25">
      <c r="A24" s="111" t="s">
        <v>322</v>
      </c>
      <c r="B24" s="35">
        <f t="shared" si="1"/>
        <v>136264560.44999999</v>
      </c>
      <c r="C24" s="173">
        <f t="shared" si="0"/>
        <v>5.0255251976328236E-3</v>
      </c>
      <c r="D24" s="35">
        <v>5584.52</v>
      </c>
      <c r="E24" s="35">
        <v>0</v>
      </c>
      <c r="F24" s="35">
        <v>0</v>
      </c>
      <c r="G24" s="35">
        <v>537681.65</v>
      </c>
      <c r="H24" s="35">
        <v>132099864.72</v>
      </c>
      <c r="I24" s="35">
        <v>0</v>
      </c>
      <c r="J24" s="35">
        <v>2769395.74</v>
      </c>
      <c r="K24" s="35">
        <v>0</v>
      </c>
      <c r="L24" s="35">
        <v>0</v>
      </c>
      <c r="M24" s="35">
        <v>0</v>
      </c>
      <c r="N24" s="35">
        <v>0</v>
      </c>
      <c r="O24" s="35">
        <v>0</v>
      </c>
      <c r="P24" s="35">
        <v>852033.82000000007</v>
      </c>
      <c r="Q24" s="35">
        <v>0</v>
      </c>
      <c r="R24" s="35">
        <v>0</v>
      </c>
      <c r="S24" s="174"/>
      <c r="T24" s="174"/>
    </row>
    <row r="25" spans="1:20" x14ac:dyDescent="0.25">
      <c r="A25" s="111" t="s">
        <v>323</v>
      </c>
      <c r="B25" s="35">
        <f t="shared" si="1"/>
        <v>530492746.31999999</v>
      </c>
      <c r="C25" s="173">
        <f t="shared" si="0"/>
        <v>1.9564915888536136E-2</v>
      </c>
      <c r="D25" s="35">
        <v>366180028.36000001</v>
      </c>
      <c r="E25" s="35">
        <v>0</v>
      </c>
      <c r="F25" s="35">
        <v>377</v>
      </c>
      <c r="G25" s="35">
        <v>755536.52</v>
      </c>
      <c r="H25" s="35">
        <v>160419278.56999999</v>
      </c>
      <c r="I25" s="35">
        <v>1578393.9</v>
      </c>
      <c r="J25" s="35">
        <v>204852.5</v>
      </c>
      <c r="K25" s="35">
        <v>10542.04</v>
      </c>
      <c r="L25" s="35">
        <v>31088.959999999999</v>
      </c>
      <c r="M25" s="35">
        <v>0</v>
      </c>
      <c r="N25" s="35">
        <v>18821.68</v>
      </c>
      <c r="O25" s="35">
        <v>0</v>
      </c>
      <c r="P25" s="35">
        <v>358701.17</v>
      </c>
      <c r="Q25" s="35">
        <v>932670.1</v>
      </c>
      <c r="R25" s="35">
        <v>2455.52</v>
      </c>
      <c r="S25" s="174"/>
      <c r="T25" s="174"/>
    </row>
    <row r="26" spans="1:20" x14ac:dyDescent="0.25">
      <c r="A26" s="111" t="s">
        <v>324</v>
      </c>
      <c r="B26" s="35">
        <f t="shared" si="1"/>
        <v>165113423.51000002</v>
      </c>
      <c r="C26" s="173">
        <f t="shared" si="0"/>
        <v>6.0894899420410901E-3</v>
      </c>
      <c r="D26" s="35">
        <v>144715362.15000001</v>
      </c>
      <c r="E26" s="35">
        <v>0</v>
      </c>
      <c r="F26" s="35">
        <v>0</v>
      </c>
      <c r="G26" s="35">
        <v>173313.22</v>
      </c>
      <c r="H26" s="35">
        <v>19389917.629999999</v>
      </c>
      <c r="I26" s="35">
        <v>76569.86</v>
      </c>
      <c r="J26" s="35">
        <v>96675.96</v>
      </c>
      <c r="K26" s="35">
        <v>0</v>
      </c>
      <c r="L26" s="35">
        <v>0</v>
      </c>
      <c r="M26" s="35">
        <v>0</v>
      </c>
      <c r="N26" s="35">
        <v>0</v>
      </c>
      <c r="O26" s="35">
        <v>0</v>
      </c>
      <c r="P26" s="35">
        <v>433503.59</v>
      </c>
      <c r="Q26" s="35">
        <v>228081.1</v>
      </c>
      <c r="R26" s="35">
        <v>0</v>
      </c>
      <c r="S26" s="174"/>
      <c r="T26" s="174"/>
    </row>
    <row r="27" spans="1:20" x14ac:dyDescent="0.25">
      <c r="A27" s="111" t="s">
        <v>325</v>
      </c>
      <c r="B27" s="35">
        <f t="shared" si="1"/>
        <v>51751944.159999989</v>
      </c>
      <c r="C27" s="173">
        <f t="shared" si="0"/>
        <v>1.9086452012443771E-3</v>
      </c>
      <c r="D27" s="35">
        <v>878268.4</v>
      </c>
      <c r="E27" s="35">
        <v>0</v>
      </c>
      <c r="F27" s="35">
        <v>0</v>
      </c>
      <c r="G27" s="35">
        <v>21723.81</v>
      </c>
      <c r="H27" s="35">
        <v>5583159.5199999996</v>
      </c>
      <c r="I27" s="35">
        <v>7055512.6699999999</v>
      </c>
      <c r="J27" s="35">
        <v>12435515.050000001</v>
      </c>
      <c r="K27" s="35">
        <v>3805833.11</v>
      </c>
      <c r="L27" s="35">
        <v>29007.31</v>
      </c>
      <c r="M27" s="35">
        <v>1229.04</v>
      </c>
      <c r="N27" s="35">
        <v>5258994.16</v>
      </c>
      <c r="O27" s="35">
        <v>0</v>
      </c>
      <c r="P27" s="35">
        <v>17640.080000000002</v>
      </c>
      <c r="Q27" s="35">
        <v>16655226.390000001</v>
      </c>
      <c r="R27" s="35">
        <v>9834.6200000000008</v>
      </c>
      <c r="S27" s="174"/>
      <c r="T27" s="174"/>
    </row>
    <row r="28" spans="1:20" x14ac:dyDescent="0.25">
      <c r="A28" s="111" t="s">
        <v>326</v>
      </c>
      <c r="B28" s="35">
        <f t="shared" si="1"/>
        <v>15869162.459999999</v>
      </c>
      <c r="C28" s="173">
        <f t="shared" si="0"/>
        <v>5.8526498412125394E-4</v>
      </c>
      <c r="D28" s="35">
        <v>466098.64</v>
      </c>
      <c r="E28" s="35">
        <v>13257.17</v>
      </c>
      <c r="F28" s="35">
        <v>2.72</v>
      </c>
      <c r="G28" s="35">
        <v>9051.84</v>
      </c>
      <c r="H28" s="35">
        <v>4402837.68</v>
      </c>
      <c r="I28" s="35">
        <v>4759041.13</v>
      </c>
      <c r="J28" s="35">
        <v>3089547.08</v>
      </c>
      <c r="K28" s="35">
        <v>378207.55</v>
      </c>
      <c r="L28" s="35">
        <v>24004.19</v>
      </c>
      <c r="M28" s="35">
        <v>2842.3</v>
      </c>
      <c r="N28" s="35">
        <v>498461.35000000003</v>
      </c>
      <c r="O28" s="35">
        <v>0</v>
      </c>
      <c r="P28" s="35">
        <v>168145.93</v>
      </c>
      <c r="Q28" s="35">
        <v>1936557.1</v>
      </c>
      <c r="R28" s="35">
        <v>121107.78</v>
      </c>
      <c r="S28" s="174"/>
      <c r="T28" s="174"/>
    </row>
    <row r="29" spans="1:20" x14ac:dyDescent="0.25">
      <c r="A29" s="111" t="s">
        <v>369</v>
      </c>
      <c r="B29" s="35">
        <f t="shared" si="1"/>
        <v>0</v>
      </c>
      <c r="C29" s="173">
        <f t="shared" si="0"/>
        <v>0</v>
      </c>
      <c r="D29" s="35">
        <v>0</v>
      </c>
      <c r="E29" s="35">
        <v>0</v>
      </c>
      <c r="F29" s="35">
        <v>0</v>
      </c>
      <c r="G29" s="35">
        <v>0</v>
      </c>
      <c r="H29" s="35">
        <v>0</v>
      </c>
      <c r="I29" s="35">
        <v>0</v>
      </c>
      <c r="J29" s="35">
        <v>0</v>
      </c>
      <c r="K29" s="35">
        <v>0</v>
      </c>
      <c r="L29" s="35">
        <v>0</v>
      </c>
      <c r="M29" s="35">
        <v>0</v>
      </c>
      <c r="N29" s="35">
        <v>0</v>
      </c>
      <c r="O29" s="35">
        <v>0</v>
      </c>
      <c r="P29" s="35">
        <v>0</v>
      </c>
      <c r="Q29" s="35">
        <v>0</v>
      </c>
      <c r="R29" s="35">
        <v>0</v>
      </c>
      <c r="S29" s="174"/>
      <c r="T29" s="174"/>
    </row>
    <row r="30" spans="1:20" x14ac:dyDescent="0.25">
      <c r="A30" s="111" t="s">
        <v>370</v>
      </c>
      <c r="B30" s="35">
        <f t="shared" si="1"/>
        <v>51711057.989999987</v>
      </c>
      <c r="C30" s="173">
        <f t="shared" si="0"/>
        <v>1.9071372928279029E-3</v>
      </c>
      <c r="D30" s="35">
        <v>902743.22</v>
      </c>
      <c r="E30" s="35">
        <v>58203.880000000005</v>
      </c>
      <c r="F30" s="35">
        <v>0</v>
      </c>
      <c r="G30" s="35">
        <v>22769.03</v>
      </c>
      <c r="H30" s="35">
        <v>13633475.210000001</v>
      </c>
      <c r="I30" s="35">
        <v>75282.02</v>
      </c>
      <c r="J30" s="35">
        <v>19229568.829999998</v>
      </c>
      <c r="K30" s="35">
        <v>3968438.52</v>
      </c>
      <c r="L30" s="35">
        <v>401.19</v>
      </c>
      <c r="M30" s="35">
        <v>3.73</v>
      </c>
      <c r="N30" s="35">
        <v>13574870.619999999</v>
      </c>
      <c r="O30" s="35">
        <v>0</v>
      </c>
      <c r="P30" s="35">
        <v>169257.01</v>
      </c>
      <c r="Q30" s="35">
        <v>74849</v>
      </c>
      <c r="R30" s="35">
        <v>1195.73</v>
      </c>
      <c r="S30" s="174"/>
      <c r="T30" s="174"/>
    </row>
    <row r="31" spans="1:20" x14ac:dyDescent="0.25">
      <c r="A31" s="111" t="s">
        <v>371</v>
      </c>
      <c r="B31" s="175">
        <f t="shared" si="1"/>
        <v>158225448.13000005</v>
      </c>
      <c r="C31" s="176">
        <f t="shared" si="0"/>
        <v>5.8354569512285882E-3</v>
      </c>
      <c r="D31" s="132">
        <v>58563056.359999999</v>
      </c>
      <c r="E31" s="132">
        <v>56277.270000000004</v>
      </c>
      <c r="F31" s="132">
        <v>0</v>
      </c>
      <c r="G31" s="132">
        <v>308276.24</v>
      </c>
      <c r="H31" s="132">
        <v>62582517.579999998</v>
      </c>
      <c r="I31" s="132">
        <v>2533696.9900000002</v>
      </c>
      <c r="J31" s="132">
        <v>11848217.130000001</v>
      </c>
      <c r="K31" s="132">
        <v>7348110.0199999996</v>
      </c>
      <c r="L31" s="132">
        <v>22109.33</v>
      </c>
      <c r="M31" s="132">
        <v>1407070.87</v>
      </c>
      <c r="N31" s="132">
        <v>8540666.7100000009</v>
      </c>
      <c r="O31" s="132">
        <v>0</v>
      </c>
      <c r="P31" s="132">
        <v>711800.24</v>
      </c>
      <c r="Q31" s="132">
        <v>4235243.4000000004</v>
      </c>
      <c r="R31" s="132">
        <v>68405.990000000005</v>
      </c>
      <c r="S31" s="174"/>
      <c r="T31" s="174"/>
    </row>
    <row r="32" spans="1:20" s="26" customFormat="1" x14ac:dyDescent="0.25">
      <c r="A32" s="177" t="s">
        <v>330</v>
      </c>
      <c r="B32" s="31">
        <f>SUM(B11:B31)</f>
        <v>6390963004.3499994</v>
      </c>
      <c r="C32" s="178">
        <f t="shared" si="0"/>
        <v>0.23570285266714849</v>
      </c>
      <c r="D32" s="31">
        <f>SUM(D11:D31)</f>
        <v>2927026044.9500003</v>
      </c>
      <c r="E32" s="31">
        <f t="shared" ref="E32:R32" si="2">SUM(E11:E31)</f>
        <v>7583977.589999998</v>
      </c>
      <c r="F32" s="31">
        <f t="shared" si="2"/>
        <v>146003.54999999999</v>
      </c>
      <c r="G32" s="31">
        <f t="shared" si="2"/>
        <v>8866035.1800000016</v>
      </c>
      <c r="H32" s="31">
        <f t="shared" si="2"/>
        <v>1989143725.4400001</v>
      </c>
      <c r="I32" s="31">
        <f t="shared" si="2"/>
        <v>238593020.99000004</v>
      </c>
      <c r="J32" s="31">
        <f t="shared" si="2"/>
        <v>347052735.17999995</v>
      </c>
      <c r="K32" s="31">
        <f t="shared" si="2"/>
        <v>129798973.13</v>
      </c>
      <c r="L32" s="31">
        <f t="shared" si="2"/>
        <v>1219851.44</v>
      </c>
      <c r="M32" s="31">
        <f t="shared" si="2"/>
        <v>1627944.4000000001</v>
      </c>
      <c r="N32" s="31">
        <f>SUM(N11:N31)</f>
        <v>198162957.38999999</v>
      </c>
      <c r="O32" s="31">
        <f t="shared" si="2"/>
        <v>-5343.17</v>
      </c>
      <c r="P32" s="31">
        <f t="shared" si="2"/>
        <v>134479354.22</v>
      </c>
      <c r="Q32" s="31">
        <f t="shared" si="2"/>
        <v>403830075.51000005</v>
      </c>
      <c r="R32" s="31">
        <f t="shared" si="2"/>
        <v>3437648.55</v>
      </c>
    </row>
    <row r="33" spans="1:18" x14ac:dyDescent="0.25">
      <c r="A33" s="163"/>
      <c r="B33" s="54"/>
      <c r="C33" s="173"/>
      <c r="D33" s="53"/>
      <c r="E33" s="54"/>
      <c r="F33" s="54"/>
      <c r="G33" s="54"/>
      <c r="H33" s="54"/>
      <c r="I33" s="54"/>
      <c r="J33" s="54"/>
      <c r="K33" s="54"/>
      <c r="L33" s="54"/>
      <c r="M33" s="54"/>
      <c r="N33" s="54"/>
      <c r="O33" s="54"/>
      <c r="P33" s="54"/>
    </row>
    <row r="34" spans="1:18" x14ac:dyDescent="0.25">
      <c r="A34" s="179" t="s">
        <v>331</v>
      </c>
      <c r="B34" s="158"/>
      <c r="C34" s="180"/>
      <c r="E34" s="181">
        <f>+E33+F33</f>
        <v>0</v>
      </c>
      <c r="F34" s="182"/>
      <c r="G34" s="181"/>
      <c r="H34" s="181"/>
      <c r="I34" s="181"/>
      <c r="J34" s="181"/>
      <c r="K34" s="181"/>
      <c r="L34" s="181"/>
      <c r="M34" s="181"/>
      <c r="N34" s="181"/>
      <c r="O34" s="181"/>
      <c r="P34" s="181"/>
    </row>
    <row r="35" spans="1:18" x14ac:dyDescent="0.25">
      <c r="A35" s="142" t="s">
        <v>332</v>
      </c>
      <c r="B35" s="130">
        <f t="shared" ref="B35:B40" si="3">SUM(D35:R35)</f>
        <v>66007703</v>
      </c>
      <c r="C35" s="173">
        <f>B35/$B$43</f>
        <v>2.4344068154542949E-3</v>
      </c>
      <c r="D35" s="130">
        <v>65519460</v>
      </c>
      <c r="E35" s="130">
        <v>305977</v>
      </c>
      <c r="F35" s="130">
        <v>1036</v>
      </c>
      <c r="G35" s="130">
        <v>80346</v>
      </c>
      <c r="H35" s="130">
        <v>77779</v>
      </c>
      <c r="I35" s="130">
        <v>0</v>
      </c>
      <c r="J35" s="130">
        <v>0</v>
      </c>
      <c r="K35" s="130">
        <v>0</v>
      </c>
      <c r="L35" s="130">
        <v>0</v>
      </c>
      <c r="M35" s="130">
        <v>4040</v>
      </c>
      <c r="N35" s="130">
        <v>0</v>
      </c>
      <c r="O35" s="130">
        <v>0</v>
      </c>
      <c r="P35" s="130">
        <v>19065</v>
      </c>
      <c r="Q35" s="130">
        <v>0</v>
      </c>
      <c r="R35" s="130">
        <v>0</v>
      </c>
    </row>
    <row r="36" spans="1:18" x14ac:dyDescent="0.25">
      <c r="A36" s="142" t="s">
        <v>333</v>
      </c>
      <c r="B36" s="130">
        <f t="shared" si="3"/>
        <v>741839270.79094815</v>
      </c>
      <c r="C36" s="173">
        <f>B36/$B$43</f>
        <v>2.7359512522123795E-2</v>
      </c>
      <c r="D36" s="130">
        <v>314609780.49532521</v>
      </c>
      <c r="E36" s="130">
        <v>23361806.39998148</v>
      </c>
      <c r="F36" s="130">
        <v>162715715.59900147</v>
      </c>
      <c r="G36" s="130">
        <v>1062823.8999999377</v>
      </c>
      <c r="H36" s="130">
        <v>232074254.69664016</v>
      </c>
      <c r="I36" s="130">
        <v>6682484.6999999797</v>
      </c>
      <c r="J36" s="130">
        <v>105159.49999999999</v>
      </c>
      <c r="K36" s="130">
        <v>19596.40000000002</v>
      </c>
      <c r="L36" s="130">
        <v>0</v>
      </c>
      <c r="M36" s="130">
        <v>2168.5</v>
      </c>
      <c r="N36" s="130">
        <v>44978.899999999958</v>
      </c>
      <c r="O36" s="130">
        <v>0</v>
      </c>
      <c r="P36" s="130">
        <v>764786.09999997658</v>
      </c>
      <c r="Q36" s="130">
        <v>0</v>
      </c>
      <c r="R36" s="130">
        <v>395715.60000000533</v>
      </c>
    </row>
    <row r="37" spans="1:18" x14ac:dyDescent="0.25">
      <c r="A37" s="142" t="s">
        <v>334</v>
      </c>
      <c r="B37" s="130">
        <f t="shared" si="3"/>
        <v>1583396185.8800001</v>
      </c>
      <c r="C37" s="183">
        <f>B37/$B$43</f>
        <v>5.8396676316256724E-2</v>
      </c>
      <c r="D37" s="130">
        <v>420299418.38999999</v>
      </c>
      <c r="E37" s="130">
        <v>379980.74</v>
      </c>
      <c r="F37" s="130">
        <v>-188700.49</v>
      </c>
      <c r="G37" s="130">
        <v>1943310.9</v>
      </c>
      <c r="H37" s="130">
        <v>757080149.28999996</v>
      </c>
      <c r="I37" s="130">
        <v>22728660.329999998</v>
      </c>
      <c r="J37" s="130">
        <v>346609908.73000002</v>
      </c>
      <c r="K37" s="130">
        <v>4369240.51</v>
      </c>
      <c r="L37" s="130">
        <v>47263</v>
      </c>
      <c r="M37" s="130"/>
      <c r="N37" s="130">
        <v>9153609.3800000008</v>
      </c>
      <c r="O37" s="130">
        <v>0</v>
      </c>
      <c r="P37" s="130">
        <v>3503612.72</v>
      </c>
      <c r="Q37" s="130">
        <v>10989482.960000001</v>
      </c>
      <c r="R37" s="130">
        <v>6480249.4199999999</v>
      </c>
    </row>
    <row r="38" spans="1:18" x14ac:dyDescent="0.25">
      <c r="A38" s="142" t="s">
        <v>335</v>
      </c>
      <c r="B38" s="130">
        <f t="shared" si="3"/>
        <v>12013628785.58</v>
      </c>
      <c r="C38" s="183">
        <f t="shared" ref="C38:C40" si="4">B38/$B$43</f>
        <v>0.44307040640323231</v>
      </c>
      <c r="D38" s="130">
        <v>29304086.52</v>
      </c>
      <c r="E38" s="130"/>
      <c r="F38" s="130"/>
      <c r="G38" s="130">
        <v>16362630.66</v>
      </c>
      <c r="H38" s="130">
        <v>2296818062.3699999</v>
      </c>
      <c r="I38" s="130">
        <v>2066292228.8499999</v>
      </c>
      <c r="J38" s="130">
        <v>1073249964.22</v>
      </c>
      <c r="K38" s="130">
        <v>747706033.74000001</v>
      </c>
      <c r="L38" s="130">
        <v>3555352.46</v>
      </c>
      <c r="M38" s="130"/>
      <c r="N38" s="130">
        <v>1872946546.51</v>
      </c>
      <c r="O38" s="130"/>
      <c r="P38" s="130">
        <v>325440846.24000001</v>
      </c>
      <c r="Q38" s="130">
        <v>3581953034.0100002</v>
      </c>
      <c r="R38" s="130"/>
    </row>
    <row r="39" spans="1:18" x14ac:dyDescent="0.25">
      <c r="A39" s="142" t="s">
        <v>336</v>
      </c>
      <c r="B39" s="130">
        <f t="shared" si="3"/>
        <v>6316402414.8499994</v>
      </c>
      <c r="C39" s="183">
        <f t="shared" si="4"/>
        <v>0.23295300986102796</v>
      </c>
      <c r="D39" s="130">
        <v>70075377.859999999</v>
      </c>
      <c r="E39" s="130"/>
      <c r="F39" s="130"/>
      <c r="G39" s="130">
        <v>11584318.07</v>
      </c>
      <c r="H39" s="130">
        <v>3766853604.9400001</v>
      </c>
      <c r="I39" s="130">
        <v>354223499.36000001</v>
      </c>
      <c r="J39" s="130">
        <v>496398483.20999998</v>
      </c>
      <c r="K39" s="130">
        <v>279270107.30000001</v>
      </c>
      <c r="L39" s="130">
        <v>393943.96</v>
      </c>
      <c r="M39" s="130">
        <v>423.7</v>
      </c>
      <c r="N39" s="130">
        <v>329241174.44999999</v>
      </c>
      <c r="O39" s="130"/>
      <c r="P39" s="130">
        <v>14809516.199999999</v>
      </c>
      <c r="Q39" s="130">
        <v>993342539.03999996</v>
      </c>
      <c r="R39" s="130">
        <v>209426.76</v>
      </c>
    </row>
    <row r="40" spans="1:18" x14ac:dyDescent="0.25">
      <c r="A40" s="111" t="s">
        <v>337</v>
      </c>
      <c r="B40" s="175">
        <f t="shared" si="3"/>
        <v>2254174.5</v>
      </c>
      <c r="C40" s="183">
        <f t="shared" si="4"/>
        <v>8.3135414756415284E-5</v>
      </c>
      <c r="D40" s="175">
        <v>1775315.88</v>
      </c>
      <c r="E40" s="175"/>
      <c r="F40" s="175"/>
      <c r="G40" s="175"/>
      <c r="H40" s="175">
        <v>478858.62</v>
      </c>
      <c r="I40" s="175"/>
      <c r="J40" s="175"/>
      <c r="K40" s="175"/>
      <c r="L40" s="175"/>
      <c r="M40" s="175"/>
      <c r="N40" s="175"/>
      <c r="O40" s="175"/>
      <c r="P40" s="175"/>
      <c r="Q40" s="175"/>
      <c r="R40" s="175"/>
    </row>
    <row r="41" spans="1:18" s="26" customFormat="1" x14ac:dyDescent="0.25">
      <c r="A41" s="177" t="s">
        <v>338</v>
      </c>
      <c r="B41" s="136">
        <f>SUM(B35:B40)</f>
        <v>20723528534.600948</v>
      </c>
      <c r="C41" s="184">
        <f>B41/$B$43</f>
        <v>0.76429714733285159</v>
      </c>
      <c r="D41" s="136">
        <f t="shared" ref="D41:P41" si="5">SUM(D35:D40)</f>
        <v>901583439.14532518</v>
      </c>
      <c r="E41" s="136">
        <f t="shared" si="5"/>
        <v>24047764.139981478</v>
      </c>
      <c r="F41" s="136">
        <f t="shared" si="5"/>
        <v>162528051.10900146</v>
      </c>
      <c r="G41" s="136">
        <f t="shared" si="5"/>
        <v>31033429.529999938</v>
      </c>
      <c r="H41" s="136">
        <f t="shared" si="5"/>
        <v>7053382708.9166403</v>
      </c>
      <c r="I41" s="136">
        <f t="shared" si="5"/>
        <v>2449926873.2399998</v>
      </c>
      <c r="J41" s="136">
        <f t="shared" si="5"/>
        <v>1916363515.6600001</v>
      </c>
      <c r="K41" s="136">
        <f t="shared" si="5"/>
        <v>1031364977.95</v>
      </c>
      <c r="L41" s="136">
        <f t="shared" si="5"/>
        <v>3996559.42</v>
      </c>
      <c r="M41" s="136">
        <f t="shared" si="5"/>
        <v>6632.2</v>
      </c>
      <c r="N41" s="136">
        <f t="shared" si="5"/>
        <v>2211386309.2399998</v>
      </c>
      <c r="O41" s="136">
        <f t="shared" si="5"/>
        <v>0</v>
      </c>
      <c r="P41" s="136">
        <f t="shared" si="5"/>
        <v>344537826.25999999</v>
      </c>
      <c r="Q41" s="136">
        <f>SUM(Q35:Q40)</f>
        <v>4586285056.0100002</v>
      </c>
      <c r="R41" s="136">
        <f>SUM(R35:R40)</f>
        <v>7085391.7800000049</v>
      </c>
    </row>
    <row r="42" spans="1:18" s="26" customFormat="1" x14ac:dyDescent="0.25">
      <c r="A42" s="177"/>
      <c r="B42" s="136"/>
      <c r="C42" s="180"/>
      <c r="D42" s="136"/>
      <c r="E42" s="136"/>
      <c r="F42" s="136"/>
      <c r="G42" s="136"/>
      <c r="H42" s="136"/>
      <c r="I42" s="136"/>
      <c r="J42" s="136"/>
      <c r="K42" s="136"/>
      <c r="L42" s="136"/>
      <c r="M42" s="136"/>
      <c r="N42" s="136"/>
      <c r="O42" s="136"/>
      <c r="P42" s="136"/>
      <c r="Q42" s="136"/>
      <c r="R42" s="136"/>
    </row>
    <row r="43" spans="1:18" s="26" customFormat="1" x14ac:dyDescent="0.25">
      <c r="A43" s="161" t="s">
        <v>339</v>
      </c>
      <c r="B43" s="158">
        <f>B32+B41</f>
        <v>27114491538.950947</v>
      </c>
      <c r="C43" s="180">
        <f>B43/$B$43</f>
        <v>1</v>
      </c>
      <c r="D43" s="158">
        <f t="shared" ref="D43:P43" si="6">D32+D41</f>
        <v>3828609484.0953255</v>
      </c>
      <c r="E43" s="158">
        <f t="shared" si="6"/>
        <v>31631741.729981475</v>
      </c>
      <c r="F43" s="158">
        <f t="shared" si="6"/>
        <v>162674054.65900147</v>
      </c>
      <c r="G43" s="158">
        <f t="shared" si="6"/>
        <v>39899464.709999941</v>
      </c>
      <c r="H43" s="158">
        <f t="shared" si="6"/>
        <v>9042526434.3566399</v>
      </c>
      <c r="I43" s="158">
        <f t="shared" si="6"/>
        <v>2688519894.23</v>
      </c>
      <c r="J43" s="158">
        <f t="shared" si="6"/>
        <v>2263416250.8400002</v>
      </c>
      <c r="K43" s="158">
        <f t="shared" si="6"/>
        <v>1161163951.0799999</v>
      </c>
      <c r="L43" s="158">
        <f t="shared" si="6"/>
        <v>5216410.8599999994</v>
      </c>
      <c r="M43" s="158">
        <f t="shared" si="6"/>
        <v>1634576.6</v>
      </c>
      <c r="N43" s="158">
        <f t="shared" si="6"/>
        <v>2409549266.6299996</v>
      </c>
      <c r="O43" s="158">
        <f t="shared" si="6"/>
        <v>-5343.17</v>
      </c>
      <c r="P43" s="158">
        <f t="shared" si="6"/>
        <v>479017180.48000002</v>
      </c>
      <c r="Q43" s="158">
        <f>Q32+Q41</f>
        <v>4990115131.5200005</v>
      </c>
      <c r="R43" s="158">
        <f>R32+R41</f>
        <v>10523040.330000006</v>
      </c>
    </row>
    <row r="44" spans="1:18" x14ac:dyDescent="0.25">
      <c r="B44" s="54"/>
      <c r="C44" s="185"/>
      <c r="D44" s="186"/>
      <c r="E44" s="185"/>
      <c r="F44" s="185"/>
      <c r="G44" s="185"/>
      <c r="H44" s="185"/>
      <c r="I44" s="185"/>
      <c r="J44" s="185"/>
      <c r="K44" s="185"/>
      <c r="L44" s="185"/>
      <c r="M44" s="185"/>
      <c r="N44" s="185"/>
      <c r="O44" s="185"/>
      <c r="P44" s="185"/>
      <c r="Q44" s="185"/>
      <c r="R44" s="185"/>
    </row>
    <row r="45" spans="1:18" s="26" customFormat="1" x14ac:dyDescent="0.25">
      <c r="A45" s="161" t="s">
        <v>372</v>
      </c>
      <c r="B45" s="158">
        <f>B32+B41-B35-B36</f>
        <v>26306644565.16</v>
      </c>
      <c r="D45" s="158">
        <f t="shared" ref="D45:P45" si="7">D32+D41-D35-D36</f>
        <v>3448480243.6000004</v>
      </c>
      <c r="E45" s="158">
        <f t="shared" si="7"/>
        <v>7963958.3299999945</v>
      </c>
      <c r="F45" s="158">
        <f t="shared" si="7"/>
        <v>-42696.939999997616</v>
      </c>
      <c r="G45" s="158">
        <f t="shared" si="7"/>
        <v>38756294.810000002</v>
      </c>
      <c r="H45" s="158">
        <f t="shared" si="7"/>
        <v>8810374400.6599998</v>
      </c>
      <c r="I45" s="158">
        <f t="shared" si="7"/>
        <v>2681837409.5300002</v>
      </c>
      <c r="J45" s="158">
        <f t="shared" si="7"/>
        <v>2263311091.3400002</v>
      </c>
      <c r="K45" s="158">
        <f t="shared" si="7"/>
        <v>1161144354.6799998</v>
      </c>
      <c r="L45" s="158">
        <f t="shared" si="7"/>
        <v>5216410.8599999994</v>
      </c>
      <c r="M45" s="158">
        <f t="shared" si="7"/>
        <v>1628368.1</v>
      </c>
      <c r="N45" s="158">
        <f t="shared" si="7"/>
        <v>2409504287.7299995</v>
      </c>
      <c r="O45" s="187">
        <f>O32+O41-O35-O36</f>
        <v>-5343.17</v>
      </c>
      <c r="P45" s="158">
        <f t="shared" si="7"/>
        <v>478233329.38000005</v>
      </c>
      <c r="Q45" s="158">
        <f>Q32+Q41-Q35-Q36</f>
        <v>4990115131.5200005</v>
      </c>
      <c r="R45" s="158">
        <f>R32+R41-R35-R36</f>
        <v>10127324.73</v>
      </c>
    </row>
    <row r="46" spans="1:18" ht="20.25" customHeight="1" x14ac:dyDescent="0.25">
      <c r="B46" s="188"/>
    </row>
    <row r="47" spans="1:18" x14ac:dyDescent="0.25">
      <c r="A47" s="100" t="s">
        <v>373</v>
      </c>
      <c r="B47" s="141"/>
      <c r="D47" s="141"/>
      <c r="E47" s="181"/>
      <c r="F47" s="181"/>
      <c r="G47" s="181"/>
      <c r="H47" s="181"/>
      <c r="I47" s="181"/>
      <c r="J47" s="181"/>
      <c r="K47" s="181"/>
      <c r="L47" s="181"/>
      <c r="M47" s="181"/>
      <c r="N47" s="181"/>
      <c r="O47" s="181"/>
      <c r="P47" s="181"/>
    </row>
    <row r="48" spans="1:18" x14ac:dyDescent="0.25">
      <c r="A48" s="100" t="s">
        <v>374</v>
      </c>
      <c r="B48" s="141"/>
      <c r="D48" s="141"/>
      <c r="E48" s="181"/>
      <c r="F48" s="181"/>
      <c r="G48" s="181"/>
      <c r="H48" s="181"/>
      <c r="I48" s="181"/>
      <c r="J48" s="181"/>
      <c r="K48" s="181"/>
      <c r="L48" s="181"/>
      <c r="M48" s="181"/>
      <c r="N48" s="181"/>
      <c r="O48" s="181"/>
      <c r="P48" s="181"/>
    </row>
    <row r="49" spans="1:18" s="154" customFormat="1" x14ac:dyDescent="0.25">
      <c r="A49" s="163" t="s">
        <v>375</v>
      </c>
      <c r="B49" s="189"/>
      <c r="C49" s="190"/>
      <c r="D49" s="189"/>
      <c r="E49" s="191"/>
      <c r="F49" s="191"/>
      <c r="G49" s="191"/>
      <c r="H49" s="191"/>
      <c r="I49" s="191"/>
      <c r="J49" s="191"/>
      <c r="K49" s="192"/>
      <c r="L49" s="192"/>
      <c r="M49" s="192"/>
      <c r="N49" s="166"/>
      <c r="O49" s="166"/>
      <c r="P49" s="166"/>
    </row>
    <row r="50" spans="1:18" s="154" customFormat="1" x14ac:dyDescent="0.25">
      <c r="A50" s="163" t="s">
        <v>376</v>
      </c>
      <c r="B50" s="189"/>
      <c r="C50" s="190"/>
      <c r="D50" s="189"/>
      <c r="E50" s="191"/>
      <c r="F50" s="191"/>
      <c r="G50" s="191"/>
      <c r="H50" s="191"/>
      <c r="I50" s="191"/>
      <c r="J50" s="191"/>
      <c r="K50" s="192"/>
      <c r="L50" s="192"/>
      <c r="M50" s="192"/>
      <c r="N50" s="166"/>
      <c r="O50" s="166"/>
      <c r="P50" s="166"/>
    </row>
    <row r="51" spans="1:18" s="154" customFormat="1" x14ac:dyDescent="0.25">
      <c r="A51" s="163" t="s">
        <v>377</v>
      </c>
      <c r="B51" s="189"/>
      <c r="C51" s="190"/>
      <c r="D51" s="189"/>
      <c r="E51" s="191"/>
      <c r="F51" s="191"/>
      <c r="G51" s="191"/>
      <c r="H51" s="191"/>
      <c r="I51" s="193"/>
      <c r="J51" s="193"/>
      <c r="K51" s="192"/>
      <c r="L51" s="192"/>
      <c r="M51" s="192"/>
      <c r="N51" s="166"/>
      <c r="O51" s="166"/>
      <c r="P51" s="166"/>
    </row>
    <row r="52" spans="1:18" s="154" customFormat="1" x14ac:dyDescent="0.25">
      <c r="A52" s="163" t="s">
        <v>378</v>
      </c>
      <c r="B52" s="189"/>
      <c r="C52" s="190"/>
      <c r="D52" s="189"/>
      <c r="E52" s="191"/>
      <c r="F52" s="191"/>
      <c r="G52" s="191"/>
      <c r="H52" s="191"/>
      <c r="I52" s="193"/>
      <c r="J52" s="193"/>
      <c r="K52" s="192"/>
      <c r="L52" s="192"/>
      <c r="M52" s="192"/>
      <c r="N52" s="166"/>
      <c r="O52" s="166"/>
      <c r="P52" s="166"/>
    </row>
    <row r="53" spans="1:18" s="154" customFormat="1" ht="33.75" customHeight="1" x14ac:dyDescent="0.25">
      <c r="A53" s="203" t="s">
        <v>379</v>
      </c>
      <c r="B53" s="204"/>
      <c r="C53" s="204"/>
      <c r="D53" s="204"/>
      <c r="E53" s="204"/>
      <c r="F53" s="204"/>
      <c r="G53" s="204"/>
      <c r="H53" s="204"/>
      <c r="I53" s="204"/>
      <c r="J53" s="204"/>
      <c r="K53" s="204"/>
      <c r="L53" s="204"/>
      <c r="M53" s="204"/>
      <c r="N53" s="166"/>
      <c r="O53" s="166"/>
      <c r="P53" s="166"/>
    </row>
    <row r="54" spans="1:18" s="154" customFormat="1" ht="12" customHeight="1" x14ac:dyDescent="0.25">
      <c r="A54" s="203" t="s">
        <v>380</v>
      </c>
      <c r="B54" s="204"/>
      <c r="C54" s="204"/>
      <c r="D54" s="204"/>
      <c r="E54" s="204"/>
      <c r="F54" s="204"/>
      <c r="G54" s="204"/>
      <c r="H54" s="204"/>
      <c r="I54" s="204"/>
      <c r="J54" s="204"/>
      <c r="K54" s="204"/>
      <c r="L54" s="204"/>
      <c r="M54" s="204"/>
      <c r="N54" s="166"/>
      <c r="O54" s="166"/>
      <c r="P54" s="166"/>
    </row>
    <row r="55" spans="1:18" s="154" customFormat="1" x14ac:dyDescent="0.25">
      <c r="A55" s="2" t="s">
        <v>381</v>
      </c>
      <c r="B55" s="141"/>
      <c r="C55" s="194"/>
      <c r="D55" s="164"/>
      <c r="E55" s="166"/>
      <c r="F55" s="166"/>
      <c r="G55" s="166"/>
      <c r="H55" s="166"/>
      <c r="I55" s="166"/>
      <c r="J55" s="166"/>
      <c r="K55" s="166"/>
      <c r="L55" s="166"/>
      <c r="M55" s="166"/>
      <c r="N55" s="166"/>
      <c r="O55" s="166"/>
      <c r="P55" s="166"/>
    </row>
    <row r="58" spans="1:18" x14ac:dyDescent="0.25">
      <c r="B58" s="41"/>
    </row>
    <row r="59" spans="1:18" ht="15.6" x14ac:dyDescent="0.3">
      <c r="A59" s="155" t="s">
        <v>347</v>
      </c>
    </row>
    <row r="60" spans="1:18" s="172" customFormat="1" ht="52.8" x14ac:dyDescent="0.25">
      <c r="A60" s="167" t="s">
        <v>303</v>
      </c>
      <c r="B60" s="168" t="s">
        <v>352</v>
      </c>
      <c r="C60" s="169" t="s">
        <v>353</v>
      </c>
      <c r="D60" s="170" t="s">
        <v>112</v>
      </c>
      <c r="E60" s="171" t="s">
        <v>354</v>
      </c>
      <c r="F60" s="171" t="s">
        <v>355</v>
      </c>
      <c r="G60" s="171" t="s">
        <v>113</v>
      </c>
      <c r="H60" s="171" t="s">
        <v>114</v>
      </c>
      <c r="I60" s="171" t="s">
        <v>356</v>
      </c>
      <c r="J60" s="171" t="s">
        <v>357</v>
      </c>
      <c r="K60" s="171" t="s">
        <v>358</v>
      </c>
      <c r="L60" s="171" t="s">
        <v>359</v>
      </c>
      <c r="M60" s="171" t="s">
        <v>360</v>
      </c>
      <c r="N60" s="171" t="s">
        <v>361</v>
      </c>
      <c r="O60" s="171" t="s">
        <v>362</v>
      </c>
      <c r="P60" s="171" t="s">
        <v>363</v>
      </c>
      <c r="Q60" s="171" t="s">
        <v>364</v>
      </c>
      <c r="R60" s="171" t="s">
        <v>365</v>
      </c>
    </row>
    <row r="61" spans="1:18" x14ac:dyDescent="0.25">
      <c r="A61" s="111" t="s">
        <v>309</v>
      </c>
      <c r="B61" s="35">
        <f>SUM(D61:R61)</f>
        <v>3587276827.2100005</v>
      </c>
      <c r="C61" s="173">
        <f>B61/$B$43</f>
        <v>0.13230109154201722</v>
      </c>
      <c r="D61" s="35">
        <v>14597889.539999999</v>
      </c>
      <c r="E61" s="35">
        <v>0</v>
      </c>
      <c r="F61" s="35">
        <v>0</v>
      </c>
      <c r="G61" s="35">
        <v>4601353.51</v>
      </c>
      <c r="H61" s="35">
        <v>926062161.33000004</v>
      </c>
      <c r="I61" s="35">
        <v>564219034.76999998</v>
      </c>
      <c r="J61" s="35">
        <v>169999236.09</v>
      </c>
      <c r="K61" s="35">
        <v>77256213.189999998</v>
      </c>
      <c r="L61" s="35">
        <v>2659673.71</v>
      </c>
      <c r="M61" s="35">
        <v>16723.47</v>
      </c>
      <c r="N61" s="35">
        <v>786857211.32000005</v>
      </c>
      <c r="O61" s="35">
        <v>0</v>
      </c>
      <c r="P61" s="35">
        <v>47958879.090000004</v>
      </c>
      <c r="Q61" s="35">
        <v>991177640.64999998</v>
      </c>
      <c r="R61" s="35">
        <v>1870810.54</v>
      </c>
    </row>
    <row r="62" spans="1:18" x14ac:dyDescent="0.25">
      <c r="A62" s="111" t="s">
        <v>310</v>
      </c>
      <c r="B62" s="35">
        <f t="shared" ref="B62:B77" si="8">SUM(D62:R62)</f>
        <v>3087713931.1700001</v>
      </c>
      <c r="C62" s="173">
        <f t="shared" ref="C62:C77" si="9">B62/$B$43</f>
        <v>0.1138768885536499</v>
      </c>
      <c r="D62" s="35">
        <v>8802043.0800000001</v>
      </c>
      <c r="E62" s="35">
        <v>0</v>
      </c>
      <c r="F62" s="35">
        <v>0</v>
      </c>
      <c r="G62" s="35">
        <v>2900084.2800000003</v>
      </c>
      <c r="H62" s="35">
        <v>664153706.96000004</v>
      </c>
      <c r="I62" s="35">
        <v>557738740.57000005</v>
      </c>
      <c r="J62" s="35">
        <v>306582872.16000003</v>
      </c>
      <c r="K62" s="35">
        <v>183058961.66</v>
      </c>
      <c r="L62" s="35">
        <v>15197870.029999999</v>
      </c>
      <c r="M62" s="35">
        <v>0</v>
      </c>
      <c r="N62" s="35">
        <v>349530895.92000002</v>
      </c>
      <c r="O62" s="35">
        <v>0</v>
      </c>
      <c r="P62" s="35">
        <v>60155654.25</v>
      </c>
      <c r="Q62" s="35">
        <v>939505325.40999997</v>
      </c>
      <c r="R62" s="35">
        <v>87776.85</v>
      </c>
    </row>
    <row r="63" spans="1:18" x14ac:dyDescent="0.25">
      <c r="A63" s="111" t="s">
        <v>311</v>
      </c>
      <c r="B63" s="35">
        <f t="shared" si="8"/>
        <v>769446.14</v>
      </c>
      <c r="C63" s="173">
        <f t="shared" si="9"/>
        <v>2.8377671729328312E-5</v>
      </c>
      <c r="D63" s="35">
        <v>769446.14</v>
      </c>
      <c r="E63" s="35">
        <v>0</v>
      </c>
      <c r="F63" s="35">
        <v>0</v>
      </c>
      <c r="G63" s="35">
        <v>0</v>
      </c>
      <c r="H63" s="35">
        <v>0</v>
      </c>
      <c r="I63" s="35">
        <v>0</v>
      </c>
      <c r="J63" s="35">
        <v>0</v>
      </c>
      <c r="K63" s="35">
        <v>0</v>
      </c>
      <c r="L63" s="35">
        <v>0</v>
      </c>
      <c r="M63" s="35">
        <v>0</v>
      </c>
      <c r="N63" s="35">
        <v>0</v>
      </c>
      <c r="O63" s="35">
        <v>0</v>
      </c>
      <c r="P63" s="35">
        <v>0</v>
      </c>
      <c r="Q63" s="35">
        <v>0</v>
      </c>
      <c r="R63" s="35">
        <v>0</v>
      </c>
    </row>
    <row r="64" spans="1:18" x14ac:dyDescent="0.25">
      <c r="A64" s="111" t="s">
        <v>367</v>
      </c>
      <c r="B64" s="35">
        <f t="shared" si="8"/>
        <v>192772753.44</v>
      </c>
      <c r="C64" s="173">
        <f t="shared" si="9"/>
        <v>7.1095839345936091E-3</v>
      </c>
      <c r="D64" s="35">
        <v>0</v>
      </c>
      <c r="E64" s="35">
        <v>0</v>
      </c>
      <c r="F64" s="35">
        <v>0</v>
      </c>
      <c r="G64" s="35">
        <v>0</v>
      </c>
      <c r="H64" s="35">
        <v>28410770.719999999</v>
      </c>
      <c r="I64" s="35">
        <v>43913.14</v>
      </c>
      <c r="J64" s="35">
        <v>123560680.78</v>
      </c>
      <c r="K64" s="35">
        <v>18332662.57</v>
      </c>
      <c r="L64" s="35">
        <v>0</v>
      </c>
      <c r="M64" s="35">
        <v>0</v>
      </c>
      <c r="N64" s="35">
        <v>21242206.120000001</v>
      </c>
      <c r="O64" s="35">
        <v>0</v>
      </c>
      <c r="P64" s="35">
        <v>139718.28</v>
      </c>
      <c r="Q64" s="35">
        <v>1042801.83</v>
      </c>
      <c r="R64" s="35"/>
    </row>
    <row r="65" spans="1:18" x14ac:dyDescent="0.25">
      <c r="A65" s="111" t="s">
        <v>313</v>
      </c>
      <c r="B65" s="35">
        <f t="shared" si="8"/>
        <v>2009909950.4400003</v>
      </c>
      <c r="C65" s="173">
        <f t="shared" si="9"/>
        <v>7.412678004869433E-2</v>
      </c>
      <c r="D65" s="35">
        <v>11329658.6</v>
      </c>
      <c r="E65" s="35">
        <v>0</v>
      </c>
      <c r="F65" s="35">
        <v>0</v>
      </c>
      <c r="G65" s="35">
        <v>2202152.19</v>
      </c>
      <c r="H65" s="35">
        <v>422651840.61000001</v>
      </c>
      <c r="I65" s="35">
        <v>353949181.60000002</v>
      </c>
      <c r="J65" s="35">
        <v>230009120.94999999</v>
      </c>
      <c r="K65" s="35">
        <v>138490820.66999999</v>
      </c>
      <c r="L65" s="35">
        <v>3081163.67</v>
      </c>
      <c r="M65" s="35">
        <v>423.7</v>
      </c>
      <c r="N65" s="35">
        <v>350780389.48000002</v>
      </c>
      <c r="O65" s="35">
        <v>0</v>
      </c>
      <c r="P65" s="35">
        <v>32720202.32</v>
      </c>
      <c r="Q65" s="35">
        <v>464562027</v>
      </c>
      <c r="R65" s="35">
        <v>132969.65</v>
      </c>
    </row>
    <row r="66" spans="1:18" x14ac:dyDescent="0.25">
      <c r="A66" s="111" t="s">
        <v>314</v>
      </c>
      <c r="B66" s="35">
        <f t="shared" si="8"/>
        <v>286601318.11999995</v>
      </c>
      <c r="C66" s="173">
        <f t="shared" si="9"/>
        <v>1.0570042138104887E-2</v>
      </c>
      <c r="D66" s="35">
        <v>969147.05</v>
      </c>
      <c r="E66" s="35">
        <v>0</v>
      </c>
      <c r="F66" s="35">
        <v>0</v>
      </c>
      <c r="G66" s="35">
        <v>549094.44999999995</v>
      </c>
      <c r="H66" s="35">
        <v>57017614</v>
      </c>
      <c r="I66" s="35">
        <v>45750893.509999998</v>
      </c>
      <c r="J66" s="35">
        <v>33271381.129999999</v>
      </c>
      <c r="K66" s="35">
        <v>22109448.289999999</v>
      </c>
      <c r="L66" s="35">
        <v>195532.47</v>
      </c>
      <c r="M66" s="35">
        <v>0</v>
      </c>
      <c r="N66" s="35">
        <v>36814776.82</v>
      </c>
      <c r="O66" s="35">
        <v>0</v>
      </c>
      <c r="P66" s="35">
        <v>10393599.66</v>
      </c>
      <c r="Q66" s="35">
        <v>79527360.340000004</v>
      </c>
      <c r="R66" s="35">
        <v>2470.4</v>
      </c>
    </row>
    <row r="67" spans="1:18" x14ac:dyDescent="0.25">
      <c r="A67" s="111" t="s">
        <v>315</v>
      </c>
      <c r="B67" s="35">
        <f t="shared" si="8"/>
        <v>46484619.230000004</v>
      </c>
      <c r="C67" s="173">
        <f t="shared" si="9"/>
        <v>1.7143828481247074E-3</v>
      </c>
      <c r="D67" s="35">
        <v>835037.19000000006</v>
      </c>
      <c r="E67" s="35">
        <v>0</v>
      </c>
      <c r="F67" s="35">
        <v>0</v>
      </c>
      <c r="G67" s="35">
        <v>78320.34</v>
      </c>
      <c r="H67" s="35">
        <v>32379553.57</v>
      </c>
      <c r="I67" s="35">
        <v>3024104.86</v>
      </c>
      <c r="J67" s="35"/>
      <c r="K67" s="35">
        <v>21435.170000000002</v>
      </c>
      <c r="L67" s="35">
        <v>54877.56</v>
      </c>
      <c r="M67" s="35">
        <v>0</v>
      </c>
      <c r="N67" s="35">
        <v>0</v>
      </c>
      <c r="O67" s="35">
        <v>0</v>
      </c>
      <c r="P67" s="35">
        <v>602357.32000000007</v>
      </c>
      <c r="Q67" s="35">
        <v>9488933.2200000007</v>
      </c>
      <c r="R67" s="35">
        <v>0</v>
      </c>
    </row>
    <row r="68" spans="1:18" x14ac:dyDescent="0.25">
      <c r="A68" s="111" t="s">
        <v>382</v>
      </c>
      <c r="B68" s="35">
        <f t="shared" si="8"/>
        <v>738265697.7900002</v>
      </c>
      <c r="C68" s="173">
        <f t="shared" si="9"/>
        <v>2.7227716836565233E-2</v>
      </c>
      <c r="D68" s="35">
        <v>174472725.46000001</v>
      </c>
      <c r="E68" s="35">
        <v>0</v>
      </c>
      <c r="F68" s="35">
        <v>0</v>
      </c>
      <c r="G68" s="35">
        <v>1777955.83</v>
      </c>
      <c r="H68" s="35">
        <v>551175005.69000006</v>
      </c>
      <c r="I68" s="35">
        <v>347463.7</v>
      </c>
      <c r="J68" s="35">
        <v>7002693.9400000004</v>
      </c>
      <c r="K68" s="35">
        <v>528416.09</v>
      </c>
      <c r="L68" s="35"/>
      <c r="M68" s="35">
        <v>0</v>
      </c>
      <c r="N68" s="35">
        <v>1112182.24</v>
      </c>
      <c r="O68" s="35">
        <v>0</v>
      </c>
      <c r="P68" s="35">
        <v>781370.39</v>
      </c>
      <c r="Q68" s="35">
        <v>1063071.25</v>
      </c>
      <c r="R68" s="35">
        <v>4813.2</v>
      </c>
    </row>
    <row r="69" spans="1:18" x14ac:dyDescent="0.25">
      <c r="A69" s="111" t="s">
        <v>318</v>
      </c>
      <c r="B69" s="35">
        <f t="shared" si="8"/>
        <v>3801754792.8199997</v>
      </c>
      <c r="C69" s="173">
        <f t="shared" si="9"/>
        <v>0.14021117775189115</v>
      </c>
      <c r="D69" s="35">
        <v>12263637.66</v>
      </c>
      <c r="E69" s="35">
        <v>56.18</v>
      </c>
      <c r="F69" s="35">
        <v>278.33</v>
      </c>
      <c r="G69" s="35">
        <v>6473788.1100000003</v>
      </c>
      <c r="H69" s="35">
        <v>1189168994.5999999</v>
      </c>
      <c r="I69" s="35">
        <v>35178056.829999998</v>
      </c>
      <c r="J69" s="35">
        <v>0</v>
      </c>
      <c r="K69" s="35">
        <v>230046414.31</v>
      </c>
      <c r="L69" s="35">
        <v>8795400.0999999996</v>
      </c>
      <c r="M69" s="35">
        <v>1657.67</v>
      </c>
      <c r="N69" s="35">
        <v>257981822.13</v>
      </c>
      <c r="O69" s="35">
        <v>0</v>
      </c>
      <c r="P69" s="35">
        <v>51817137.460000001</v>
      </c>
      <c r="Q69" s="35">
        <v>1166425387.48</v>
      </c>
      <c r="R69" s="35">
        <v>843602161.96000004</v>
      </c>
    </row>
    <row r="70" spans="1:18" x14ac:dyDescent="0.25">
      <c r="A70" s="111" t="s">
        <v>319</v>
      </c>
      <c r="B70" s="35">
        <f t="shared" si="8"/>
        <v>299902316.9600001</v>
      </c>
      <c r="C70" s="173">
        <f t="shared" si="9"/>
        <v>1.1060591585469327E-2</v>
      </c>
      <c r="D70" s="35">
        <v>1467903.34</v>
      </c>
      <c r="E70" s="35">
        <v>0</v>
      </c>
      <c r="F70" s="35">
        <v>0</v>
      </c>
      <c r="G70" s="35">
        <v>657851.15</v>
      </c>
      <c r="H70" s="35">
        <v>176598115.5</v>
      </c>
      <c r="I70" s="35">
        <v>15978697.5</v>
      </c>
      <c r="J70" s="35">
        <v>19832906.809999999</v>
      </c>
      <c r="K70" s="35">
        <v>11785739.609999999</v>
      </c>
      <c r="L70" s="35">
        <v>219519.74</v>
      </c>
      <c r="M70" s="35">
        <v>0</v>
      </c>
      <c r="N70" s="35">
        <v>31672919.620000001</v>
      </c>
      <c r="O70" s="35">
        <v>0</v>
      </c>
      <c r="P70" s="35">
        <v>3190838.11</v>
      </c>
      <c r="Q70" s="35">
        <v>38393364.600000001</v>
      </c>
      <c r="R70" s="35">
        <v>104460.98</v>
      </c>
    </row>
    <row r="71" spans="1:18" x14ac:dyDescent="0.25">
      <c r="A71" s="111" t="s">
        <v>323</v>
      </c>
      <c r="B71" s="35">
        <f t="shared" si="8"/>
        <v>238050580.06999996</v>
      </c>
      <c r="C71" s="173">
        <f t="shared" si="9"/>
        <v>8.7794594904363858E-3</v>
      </c>
      <c r="D71" s="35">
        <v>7315568.8300000001</v>
      </c>
      <c r="E71" s="35">
        <v>0</v>
      </c>
      <c r="F71" s="35">
        <v>0</v>
      </c>
      <c r="G71" s="35">
        <v>1787267.3</v>
      </c>
      <c r="H71" s="35">
        <v>209378346.44999999</v>
      </c>
      <c r="I71" s="35">
        <v>4711209.37</v>
      </c>
      <c r="J71" s="35">
        <v>1492051</v>
      </c>
      <c r="K71" s="35">
        <v>553520.42000000004</v>
      </c>
      <c r="L71" s="35">
        <v>101629.92</v>
      </c>
      <c r="M71" s="35">
        <v>0</v>
      </c>
      <c r="N71" s="35">
        <v>816741.12</v>
      </c>
      <c r="O71" s="35">
        <v>0</v>
      </c>
      <c r="P71" s="35">
        <v>2101045.2000000002</v>
      </c>
      <c r="Q71" s="35">
        <v>9787778.8599999994</v>
      </c>
      <c r="R71" s="35">
        <v>5421.6</v>
      </c>
    </row>
    <row r="72" spans="1:18" x14ac:dyDescent="0.25">
      <c r="A72" s="111" t="s">
        <v>324</v>
      </c>
      <c r="B72" s="35">
        <f t="shared" si="8"/>
        <v>19323126.649999999</v>
      </c>
      <c r="C72" s="173">
        <f t="shared" si="9"/>
        <v>7.126494193056001E-4</v>
      </c>
      <c r="D72" s="35">
        <v>359950.92</v>
      </c>
      <c r="E72" s="35">
        <v>0</v>
      </c>
      <c r="F72" s="35">
        <v>0</v>
      </c>
      <c r="G72" s="35">
        <v>79896.180000000008</v>
      </c>
      <c r="H72" s="35">
        <v>12137399.07</v>
      </c>
      <c r="I72" s="35">
        <v>731826.8</v>
      </c>
      <c r="J72" s="35">
        <v>85376.33</v>
      </c>
      <c r="K72" s="35">
        <v>63884.01</v>
      </c>
      <c r="L72" s="35">
        <v>24895.89</v>
      </c>
      <c r="M72" s="35">
        <v>0</v>
      </c>
      <c r="N72" s="35">
        <v>442129.83</v>
      </c>
      <c r="O72" s="35">
        <v>0</v>
      </c>
      <c r="P72" s="35">
        <v>737049.85</v>
      </c>
      <c r="Q72" s="35">
        <v>4660717.7699999996</v>
      </c>
      <c r="R72" s="35">
        <v>0</v>
      </c>
    </row>
    <row r="73" spans="1:18" x14ac:dyDescent="0.25">
      <c r="A73" s="111" t="s">
        <v>325</v>
      </c>
      <c r="B73" s="35">
        <f t="shared" si="8"/>
        <v>185077285.51000002</v>
      </c>
      <c r="C73" s="173">
        <f t="shared" si="9"/>
        <v>6.8257700958223692E-3</v>
      </c>
      <c r="D73" s="35">
        <v>473.8</v>
      </c>
      <c r="E73" s="35">
        <v>0</v>
      </c>
      <c r="F73" s="35">
        <v>0</v>
      </c>
      <c r="G73" s="35">
        <v>10538.01</v>
      </c>
      <c r="H73" s="35">
        <v>3687769.39</v>
      </c>
      <c r="I73" s="35">
        <v>53368.160000000003</v>
      </c>
      <c r="J73" s="35">
        <v>41495947.640000001</v>
      </c>
      <c r="K73" s="35">
        <v>28369537.850000001</v>
      </c>
      <c r="L73" s="35">
        <v>0</v>
      </c>
      <c r="M73" s="35">
        <v>0</v>
      </c>
      <c r="N73" s="35">
        <v>108224681.89</v>
      </c>
      <c r="O73" s="35">
        <v>0</v>
      </c>
      <c r="P73" s="35">
        <v>2493500.65</v>
      </c>
      <c r="Q73" s="35">
        <v>738359.63</v>
      </c>
      <c r="R73" s="35">
        <v>3108.4900000000002</v>
      </c>
    </row>
    <row r="74" spans="1:18" x14ac:dyDescent="0.25">
      <c r="A74" s="111" t="s">
        <v>326</v>
      </c>
      <c r="B74" s="35">
        <f t="shared" si="8"/>
        <v>157751500.43000001</v>
      </c>
      <c r="C74" s="173">
        <f t="shared" si="9"/>
        <v>5.8179774532516786E-3</v>
      </c>
      <c r="D74" s="35">
        <v>227801.30000000002</v>
      </c>
      <c r="E74" s="35">
        <v>0</v>
      </c>
      <c r="F74" s="35">
        <v>0</v>
      </c>
      <c r="G74" s="35">
        <v>77849.23</v>
      </c>
      <c r="H74" s="35">
        <v>19813096.149999999</v>
      </c>
      <c r="I74" s="35">
        <v>46947141.030000001</v>
      </c>
      <c r="J74" s="35">
        <v>15428873.59</v>
      </c>
      <c r="K74" s="35">
        <v>8893064.1099999994</v>
      </c>
      <c r="L74" s="35">
        <v>249492.19</v>
      </c>
      <c r="M74" s="35">
        <v>0</v>
      </c>
      <c r="N74" s="35">
        <v>15670271.66</v>
      </c>
      <c r="O74" s="35">
        <v>0</v>
      </c>
      <c r="P74" s="35">
        <v>3479337.33</v>
      </c>
      <c r="Q74" s="35">
        <v>46961746.909999996</v>
      </c>
      <c r="R74" s="35">
        <v>2826.93</v>
      </c>
    </row>
    <row r="75" spans="1:18" x14ac:dyDescent="0.25">
      <c r="A75" s="111" t="s">
        <v>369</v>
      </c>
      <c r="B75" s="35">
        <f t="shared" si="8"/>
        <v>100176422.51999998</v>
      </c>
      <c r="C75" s="173">
        <f t="shared" si="9"/>
        <v>3.6945713098139026E-3</v>
      </c>
      <c r="D75" s="35">
        <v>0</v>
      </c>
      <c r="E75" s="35">
        <v>0</v>
      </c>
      <c r="F75" s="35">
        <v>0</v>
      </c>
      <c r="G75" s="35">
        <v>0</v>
      </c>
      <c r="H75" s="35">
        <v>8881201.5700000003</v>
      </c>
      <c r="I75" s="35">
        <v>1815</v>
      </c>
      <c r="J75" s="35">
        <v>80796786.25</v>
      </c>
      <c r="K75" s="35">
        <v>3848265.5700000003</v>
      </c>
      <c r="L75" s="35">
        <v>0</v>
      </c>
      <c r="M75" s="35">
        <v>0</v>
      </c>
      <c r="N75" s="35">
        <v>6546947.1600000001</v>
      </c>
      <c r="O75" s="35">
        <v>0</v>
      </c>
      <c r="P75" s="35">
        <v>50877.120000000003</v>
      </c>
      <c r="Q75" s="35">
        <v>42663.85</v>
      </c>
      <c r="R75" s="35">
        <v>7866</v>
      </c>
    </row>
    <row r="76" spans="1:18" x14ac:dyDescent="0.25">
      <c r="A76" s="111" t="s">
        <v>370</v>
      </c>
      <c r="B76" s="35">
        <f t="shared" si="8"/>
        <v>3716606690.9099994</v>
      </c>
      <c r="C76" s="173">
        <f t="shared" si="9"/>
        <v>0.13707086063446772</v>
      </c>
      <c r="D76" s="35">
        <v>132681144.65000001</v>
      </c>
      <c r="E76" s="35">
        <v>0</v>
      </c>
      <c r="F76" s="35">
        <v>343.97</v>
      </c>
      <c r="G76" s="35">
        <v>6171913.6699999999</v>
      </c>
      <c r="H76" s="35">
        <v>2043696147.54</v>
      </c>
      <c r="I76" s="35">
        <v>156688959.75</v>
      </c>
      <c r="J76" s="35">
        <v>543232116.02999997</v>
      </c>
      <c r="K76" s="35">
        <v>199746817.84999999</v>
      </c>
      <c r="L76" s="35">
        <v>251704.89</v>
      </c>
      <c r="M76" s="35">
        <v>52882.89</v>
      </c>
      <c r="N76" s="35">
        <v>293529939.76999998</v>
      </c>
      <c r="O76" s="35">
        <v>0</v>
      </c>
      <c r="P76" s="35">
        <v>7072379.8600000003</v>
      </c>
      <c r="Q76" s="35">
        <v>332077952.37</v>
      </c>
      <c r="R76" s="35">
        <v>1404387.67</v>
      </c>
    </row>
    <row r="77" spans="1:18" x14ac:dyDescent="0.25">
      <c r="A77" s="111" t="s">
        <v>371</v>
      </c>
      <c r="B77" s="132">
        <f t="shared" si="8"/>
        <v>309388106.56999999</v>
      </c>
      <c r="C77" s="195">
        <f t="shared" si="9"/>
        <v>1.1410433646729196E-2</v>
      </c>
      <c r="D77" s="132">
        <v>1390217.3900000001</v>
      </c>
      <c r="E77" s="132">
        <v>0</v>
      </c>
      <c r="F77" s="132">
        <v>0</v>
      </c>
      <c r="G77" s="132">
        <v>549691.77</v>
      </c>
      <c r="H77" s="132">
        <v>66867151.969999999</v>
      </c>
      <c r="I77" s="132">
        <v>83865156.530000001</v>
      </c>
      <c r="J77" s="132">
        <v>27625085.850000001</v>
      </c>
      <c r="K77" s="132">
        <v>14952329.279999999</v>
      </c>
      <c r="L77" s="132">
        <v>144028.11000000002</v>
      </c>
      <c r="M77" s="132">
        <v>118.62</v>
      </c>
      <c r="N77" s="132">
        <v>28400224.710000001</v>
      </c>
      <c r="O77" s="132">
        <v>0</v>
      </c>
      <c r="P77" s="132">
        <v>5395355.3399999999</v>
      </c>
      <c r="Q77" s="132">
        <v>77145985.469999999</v>
      </c>
      <c r="R77" s="132">
        <v>3052761.53</v>
      </c>
    </row>
    <row r="78" spans="1:18" s="26" customFormat="1" x14ac:dyDescent="0.25">
      <c r="A78" s="177" t="s">
        <v>330</v>
      </c>
      <c r="B78" s="31">
        <f>SUM(B61:B77)</f>
        <v>18777825365.980003</v>
      </c>
      <c r="C78" s="180">
        <f>B78/$B$43</f>
        <v>0.69253835496066662</v>
      </c>
      <c r="D78" s="31">
        <f>SUM(D61:D77)</f>
        <v>367482644.95000005</v>
      </c>
      <c r="E78" s="31">
        <f t="shared" ref="E78:R78" si="10">SUM(E61:E77)</f>
        <v>56.18</v>
      </c>
      <c r="F78" s="31">
        <f t="shared" si="10"/>
        <v>622.29999999999995</v>
      </c>
      <c r="G78" s="31">
        <f t="shared" si="10"/>
        <v>27917756.02</v>
      </c>
      <c r="H78" s="31">
        <f t="shared" si="10"/>
        <v>6412078875.1199999</v>
      </c>
      <c r="I78" s="31">
        <f t="shared" si="10"/>
        <v>1869229563.1200001</v>
      </c>
      <c r="J78" s="31">
        <f t="shared" si="10"/>
        <v>1600415128.55</v>
      </c>
      <c r="K78" s="31">
        <f t="shared" si="10"/>
        <v>938057530.6500001</v>
      </c>
      <c r="L78" s="31">
        <f t="shared" si="10"/>
        <v>30975788.279999994</v>
      </c>
      <c r="M78" s="31">
        <f t="shared" si="10"/>
        <v>71806.350000000006</v>
      </c>
      <c r="N78" s="31">
        <f t="shared" si="10"/>
        <v>2289623339.79</v>
      </c>
      <c r="O78" s="31">
        <f t="shared" si="10"/>
        <v>0</v>
      </c>
      <c r="P78" s="31">
        <f t="shared" si="10"/>
        <v>229089302.23000002</v>
      </c>
      <c r="Q78" s="31">
        <f t="shared" si="10"/>
        <v>4162601116.6399994</v>
      </c>
      <c r="R78" s="31">
        <f t="shared" si="10"/>
        <v>850281835.79999995</v>
      </c>
    </row>
    <row r="79" spans="1:18" x14ac:dyDescent="0.25">
      <c r="A79" s="163"/>
      <c r="B79" s="54"/>
      <c r="C79" s="173"/>
      <c r="D79" s="53"/>
      <c r="E79" s="54"/>
      <c r="F79" s="54"/>
      <c r="G79" s="54"/>
      <c r="H79" s="54"/>
      <c r="I79" s="54"/>
      <c r="J79" s="54"/>
      <c r="K79" s="54"/>
      <c r="L79" s="54"/>
      <c r="M79" s="54"/>
      <c r="N79" s="54"/>
      <c r="O79" s="54"/>
      <c r="P79" s="54"/>
    </row>
    <row r="80" spans="1:18" x14ac:dyDescent="0.25">
      <c r="A80" s="179" t="s">
        <v>331</v>
      </c>
      <c r="B80" s="158"/>
      <c r="C80" s="180"/>
      <c r="E80" s="181"/>
      <c r="F80" s="182"/>
      <c r="G80" s="181"/>
      <c r="H80" s="181"/>
      <c r="I80" s="181"/>
      <c r="J80" s="181"/>
      <c r="K80" s="181"/>
      <c r="L80" s="181"/>
      <c r="M80" s="181"/>
      <c r="N80" s="181"/>
      <c r="O80" s="181"/>
      <c r="P80" s="181"/>
    </row>
    <row r="81" spans="1:18" s="197" customFormat="1" ht="14.4" x14ac:dyDescent="0.3">
      <c r="A81" s="196" t="s">
        <v>337</v>
      </c>
      <c r="B81" s="175">
        <f>SUM(D81:R81)</f>
        <v>645768814.28000009</v>
      </c>
      <c r="C81" s="176"/>
      <c r="D81" s="199">
        <v>2327316.5499999998</v>
      </c>
      <c r="E81" s="199">
        <v>1367.8500000000001</v>
      </c>
      <c r="F81" s="199">
        <v>5799.95</v>
      </c>
      <c r="G81" s="199">
        <v>592803.88</v>
      </c>
      <c r="H81" s="199">
        <v>109677567.64</v>
      </c>
      <c r="I81" s="199">
        <v>91172994.269999996</v>
      </c>
      <c r="J81" s="199">
        <v>110592843.5</v>
      </c>
      <c r="K81" s="199">
        <v>68297877.450000003</v>
      </c>
      <c r="L81" s="199">
        <v>357115.54</v>
      </c>
      <c r="M81" s="199">
        <v>79262.03</v>
      </c>
      <c r="N81" s="199">
        <v>118280957.98</v>
      </c>
      <c r="O81" s="199">
        <v>0</v>
      </c>
      <c r="P81" s="199">
        <v>9296664.4399999995</v>
      </c>
      <c r="Q81" s="199">
        <v>132064411.51000001</v>
      </c>
      <c r="R81" s="199">
        <v>3021831.69</v>
      </c>
    </row>
    <row r="82" spans="1:18" s="26" customFormat="1" x14ac:dyDescent="0.25">
      <c r="A82" s="177" t="s">
        <v>338</v>
      </c>
      <c r="B82" s="136">
        <f>SUM(B81:B81)</f>
        <v>645768814.28000009</v>
      </c>
      <c r="C82" s="180">
        <f>B82/$B$43</f>
        <v>2.3816371896641684E-2</v>
      </c>
      <c r="D82" s="136">
        <f>SUM(D81:D81)</f>
        <v>2327316.5499999998</v>
      </c>
      <c r="E82" s="136">
        <f t="shared" ref="E82:R82" si="11">SUM(E81:E81)</f>
        <v>1367.8500000000001</v>
      </c>
      <c r="F82" s="136">
        <f t="shared" si="11"/>
        <v>5799.95</v>
      </c>
      <c r="G82" s="136">
        <f t="shared" si="11"/>
        <v>592803.88</v>
      </c>
      <c r="H82" s="136">
        <f t="shared" si="11"/>
        <v>109677567.64</v>
      </c>
      <c r="I82" s="136">
        <f t="shared" si="11"/>
        <v>91172994.269999996</v>
      </c>
      <c r="J82" s="136">
        <f t="shared" si="11"/>
        <v>110592843.5</v>
      </c>
      <c r="K82" s="136">
        <f t="shared" si="11"/>
        <v>68297877.450000003</v>
      </c>
      <c r="L82" s="136">
        <f t="shared" si="11"/>
        <v>357115.54</v>
      </c>
      <c r="M82" s="136">
        <f t="shared" si="11"/>
        <v>79262.03</v>
      </c>
      <c r="N82" s="136">
        <f t="shared" si="11"/>
        <v>118280957.98</v>
      </c>
      <c r="O82" s="136">
        <f t="shared" si="11"/>
        <v>0</v>
      </c>
      <c r="P82" s="136">
        <f t="shared" si="11"/>
        <v>9296664.4399999995</v>
      </c>
      <c r="Q82" s="136">
        <f t="shared" si="11"/>
        <v>132064411.51000001</v>
      </c>
      <c r="R82" s="136">
        <f t="shared" si="11"/>
        <v>3021831.69</v>
      </c>
    </row>
    <row r="83" spans="1:18" s="26" customFormat="1" x14ac:dyDescent="0.25">
      <c r="A83" s="177"/>
      <c r="B83" s="136"/>
      <c r="C83" s="180"/>
      <c r="D83" s="136"/>
      <c r="E83" s="136"/>
      <c r="F83" s="136"/>
      <c r="G83" s="136"/>
      <c r="H83" s="136"/>
      <c r="I83" s="136"/>
      <c r="J83" s="136"/>
      <c r="K83" s="136"/>
      <c r="L83" s="136"/>
      <c r="M83" s="136"/>
      <c r="N83" s="136"/>
      <c r="O83" s="136"/>
      <c r="P83" s="136"/>
    </row>
    <row r="84" spans="1:18" s="26" customFormat="1" x14ac:dyDescent="0.25">
      <c r="A84" s="161" t="s">
        <v>339</v>
      </c>
      <c r="B84" s="158">
        <f>B78+B81</f>
        <v>19423594180.260002</v>
      </c>
      <c r="C84" s="180">
        <f>B84/$B$43</f>
        <v>0.71635472685730828</v>
      </c>
      <c r="D84" s="158">
        <f>D78+D81</f>
        <v>369809961.50000006</v>
      </c>
      <c r="E84" s="158">
        <f>E78+E82</f>
        <v>1424.0300000000002</v>
      </c>
      <c r="F84" s="158">
        <f>F78+F82</f>
        <v>6422.25</v>
      </c>
      <c r="G84" s="158">
        <f>G78+G81</f>
        <v>28510559.899999999</v>
      </c>
      <c r="H84" s="158">
        <f>SUM(H78:H81)</f>
        <v>6521756442.7600002</v>
      </c>
      <c r="I84" s="158">
        <f>SUM(I78:I81)</f>
        <v>1960402557.3900001</v>
      </c>
      <c r="J84" s="158">
        <f t="shared" ref="J84:R84" si="12">J78+J81</f>
        <v>1711007972.05</v>
      </c>
      <c r="K84" s="158">
        <f t="shared" si="12"/>
        <v>1006355408.1000001</v>
      </c>
      <c r="L84" s="158">
        <f t="shared" si="12"/>
        <v>31332903.819999993</v>
      </c>
      <c r="M84" s="158">
        <f t="shared" si="12"/>
        <v>151068.38</v>
      </c>
      <c r="N84" s="158">
        <f t="shared" si="12"/>
        <v>2407904297.77</v>
      </c>
      <c r="O84" s="158">
        <f t="shared" si="12"/>
        <v>0</v>
      </c>
      <c r="P84" s="158">
        <f t="shared" si="12"/>
        <v>238385966.67000002</v>
      </c>
      <c r="Q84" s="158">
        <f t="shared" si="12"/>
        <v>4294665528.1499996</v>
      </c>
      <c r="R84" s="158">
        <f t="shared" si="12"/>
        <v>853303667.49000001</v>
      </c>
    </row>
    <row r="85" spans="1:18" x14ac:dyDescent="0.25">
      <c r="B85" s="54"/>
      <c r="C85" s="185"/>
      <c r="D85" s="186"/>
      <c r="E85" s="185"/>
      <c r="F85" s="185"/>
      <c r="G85" s="185"/>
      <c r="H85" s="185"/>
      <c r="I85" s="185"/>
      <c r="J85" s="185"/>
      <c r="K85" s="185"/>
      <c r="L85" s="185"/>
      <c r="M85" s="185"/>
      <c r="N85" s="185"/>
      <c r="O85" s="185"/>
      <c r="P85" s="185"/>
    </row>
    <row r="86" spans="1:18" s="26" customFormat="1" x14ac:dyDescent="0.25">
      <c r="A86" s="161"/>
      <c r="B86" s="158"/>
      <c r="C86" s="158"/>
      <c r="D86" s="158"/>
      <c r="E86" s="158"/>
      <c r="F86" s="158"/>
      <c r="G86" s="158"/>
      <c r="H86" s="158"/>
      <c r="I86" s="158"/>
      <c r="J86" s="158"/>
      <c r="K86" s="158"/>
      <c r="L86" s="158"/>
      <c r="M86" s="158"/>
      <c r="N86" s="158"/>
      <c r="O86" s="158"/>
      <c r="P86" s="158"/>
    </row>
    <row r="87" spans="1:18" x14ac:dyDescent="0.25">
      <c r="A87" s="201" t="s">
        <v>349</v>
      </c>
      <c r="B87" s="41"/>
    </row>
    <row r="88" spans="1:18" x14ac:dyDescent="0.25">
      <c r="A88" s="201" t="s">
        <v>350</v>
      </c>
    </row>
    <row r="89" spans="1:18" x14ac:dyDescent="0.25">
      <c r="A89" s="153" t="s">
        <v>351</v>
      </c>
    </row>
    <row r="90" spans="1:18" x14ac:dyDescent="0.25">
      <c r="A90" s="202" t="s">
        <v>346</v>
      </c>
    </row>
  </sheetData>
  <mergeCells count="2">
    <mergeCell ref="A53:M53"/>
    <mergeCell ref="A54:M5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1325B5-EEE7-4B50-B1DF-71BCB511A1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081BAA-1820-47BC-9F76-71A4AF13E0E4}">
  <ds:schemaRefs>
    <ds:schemaRef ds:uri="http://schemas.microsoft.com/sharepoint/v3/contenttype/forms"/>
  </ds:schemaRefs>
</ds:datastoreItem>
</file>

<file path=customXml/itemProps3.xml><?xml version="1.0" encoding="utf-8"?>
<ds:datastoreItem xmlns:ds="http://schemas.openxmlformats.org/officeDocument/2006/customXml" ds:itemID="{8246AC7F-F82E-460A-9D09-33007208E532}">
  <ds:schemaRefs>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purl.org/dc/term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3 Providers</vt:lpstr>
      <vt:lpstr>Table 4 Sources</vt:lpstr>
      <vt:lpstr>Table 5 Pgrm &amp; Admin Expend</vt:lpstr>
      <vt:lpstr>Table 6 Eligibility History</vt:lpstr>
      <vt:lpstr>Table 7 Elig. &amp; Prgm Payments</vt:lpstr>
      <vt:lpstr>Table 8 Exp by Type of Service</vt:lpstr>
      <vt:lpstr>Table 10 Exp by Service Categ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Jangili, Venkat S</dc:creator>
  <cp:keywords/>
  <dc:description/>
  <cp:lastModifiedBy>Coleman, Scott (DHB)</cp:lastModifiedBy>
  <cp:revision/>
  <dcterms:created xsi:type="dcterms:W3CDTF">2015-06-05T18:17:20Z</dcterms:created>
  <dcterms:modified xsi:type="dcterms:W3CDTF">2026-03-30T16:05:37Z</dcterms:modified>
  <cp:category/>
  <cp:contentStatus/>
</cp:coreProperties>
</file>